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2.xml" ContentType="application/vnd.openxmlformats-officedocument.spreadsheetml.comment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3.xml" ContentType="application/vnd.openxmlformats-officedocument.spreadsheetml.comment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omments4.xml" ContentType="application/vnd.openxmlformats-officedocument.spreadsheetml.comments+xml"/>
  <Override PartName="/xl/charts/chart4.xml" ContentType="application/vnd.openxmlformats-officedocument.drawingml.chart+xml"/>
  <Override PartName="/xl/drawings/drawing6.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omments5.xml" ContentType="application/vnd.openxmlformats-officedocument.spreadsheetml.comments+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drawings/drawing7.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omments6.xml" ContentType="application/vnd.openxmlformats-officedocument.spreadsheetml.comments+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drawings/drawing8.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omments7.xml" ContentType="application/vnd.openxmlformats-officedocument.spreadsheetml.comments+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drawings/drawing9.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omments8.xml" ContentType="application/vnd.openxmlformats-officedocument.spreadsheetml.comments+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0.xml" ContentType="application/vnd.openxmlformats-officedocument.drawing+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omments9.xml" ContentType="application/vnd.openxmlformats-officedocument.spreadsheetml.comments+xml"/>
  <Override PartName="/xl/charts/chart9.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1.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omments10.xml" ContentType="application/vnd.openxmlformats-officedocument.spreadsheetml.comments+xml"/>
  <Override PartName="/xl/charts/chart10.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2.xml" ContentType="application/vnd.openxmlformats-officedocument.drawing+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omments11.xml" ContentType="application/vnd.openxmlformats-officedocument.spreadsheetml.comments+xml"/>
  <Override PartName="/xl/charts/chart11.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3.xml" ContentType="application/vnd.openxmlformats-officedocument.drawing+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omments12.xml" ContentType="application/vnd.openxmlformats-officedocument.spreadsheetml.comments+xml"/>
  <Override PartName="/xl/charts/chart12.xml" ContentType="application/vnd.openxmlformats-officedocument.drawingml.chart+xml"/>
  <Override PartName="/xl/drawings/drawing14.xml" ContentType="application/vnd.openxmlformats-officedocument.drawing+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13.xml" ContentType="application/vnd.openxmlformats-officedocument.spreadsheetml.comments+xml"/>
  <Override PartName="/xl/charts/chart13.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5.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omments14.xml" ContentType="application/vnd.openxmlformats-officedocument.spreadsheetml.comments+xml"/>
  <Override PartName="/xl/charts/chart14.xml" ContentType="application/vnd.openxmlformats-officedocument.drawingml.chart+xml"/>
  <Override PartName="/xl/drawings/drawing16.xml" ContentType="application/vnd.openxmlformats-officedocument.drawing+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omments15.xml" ContentType="application/vnd.openxmlformats-officedocument.spreadsheetml.comments+xml"/>
  <Override PartName="/xl/charts/chart15.xml" ContentType="application/vnd.openxmlformats-officedocument.drawingml.chart+xml"/>
  <Override PartName="/xl/drawings/drawing17.xml" ContentType="application/vnd.openxmlformats-officedocument.drawing+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omments16.xml" ContentType="application/vnd.openxmlformats-officedocument.spreadsheetml.comments+xml"/>
  <Override PartName="/xl/charts/chart16.xml" ContentType="application/vnd.openxmlformats-officedocument.drawingml.chart+xml"/>
  <Override PartName="/xl/drawings/drawing18.xml" ContentType="application/vnd.openxmlformats-officedocument.drawing+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omments17.xml" ContentType="application/vnd.openxmlformats-officedocument.spreadsheetml.comments+xml"/>
  <Override PartName="/xl/charts/chart17.xml" ContentType="application/vnd.openxmlformats-officedocument.drawingml.chart+xml"/>
  <Override PartName="/xl/drawings/drawing19.xml" ContentType="application/vnd.openxmlformats-officedocument.drawing+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omments18.xml" ContentType="application/vnd.openxmlformats-officedocument.spreadsheetml.comments+xml"/>
  <Override PartName="/xl/charts/chart18.xml" ContentType="application/vnd.openxmlformats-officedocument.drawingml.chart+xml"/>
  <Override PartName="/xl/drawings/drawing20.xml" ContentType="application/vnd.openxmlformats-officedocument.drawing+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omments19.xml" ContentType="application/vnd.openxmlformats-officedocument.spreadsheetml.comments+xml"/>
  <Override PartName="/xl/charts/chart19.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1.xml" ContentType="application/vnd.openxmlformats-officedocument.drawing+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omments20.xml" ContentType="application/vnd.openxmlformats-officedocument.spreadsheetml.comments+xml"/>
  <Override PartName="/xl/charts/chart20.xml" ContentType="application/vnd.openxmlformats-officedocument.drawingml.chart+xml"/>
  <Override PartName="/xl/drawings/drawing22.xml" ContentType="application/vnd.openxmlformats-officedocument.drawing+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omments21.xml" ContentType="application/vnd.openxmlformats-officedocument.spreadsheetml.comments+xml"/>
  <Override PartName="/xl/charts/chart21.xml" ContentType="application/vnd.openxmlformats-officedocument.drawingml.chart+xml"/>
  <Override PartName="/xl/drawings/drawing23.xml" ContentType="application/vnd.openxmlformats-officedocument.drawing+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22.xml" ContentType="application/vnd.openxmlformats-officedocument.spreadsheetml.comments+xml"/>
  <Override PartName="/xl/charts/chart22.xml" ContentType="application/vnd.openxmlformats-officedocument.drawingml.chart+xml"/>
  <Override PartName="/xl/drawings/drawing2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updateLinks="never" codeName="ThisWorkbook"/>
  <mc:AlternateContent xmlns:mc="http://schemas.openxmlformats.org/markup-compatibility/2006">
    <mc:Choice Requires="x15">
      <x15ac:absPath xmlns:x15ac="http://schemas.microsoft.com/office/spreadsheetml/2010/11/ac" url="https://mailunicundiedu-my.sharepoint.com/personal/ypanqueva_ucundinamarca_edu_co/Documents/Documents/2024/INDICADORES 2024/MEDICIÓN - II TRIMESTRE/"/>
    </mc:Choice>
  </mc:AlternateContent>
  <xr:revisionPtr revIDLastSave="0" documentId="11_4CC535FB7D0D8F76865D1DFEDA31E0DE79FA5A69" xr6:coauthVersionLast="47" xr6:coauthVersionMax="47" xr10:uidLastSave="{00000000-0000-0000-0000-000000000000}"/>
  <bookViews>
    <workbookView xWindow="-120" yWindow="-120" windowWidth="29040" windowHeight="15720" tabRatio="963" xr2:uid="{00000000-000D-0000-FFFF-FFFF00000000}"/>
  </bookViews>
  <sheets>
    <sheet name="MATRIZ DE INDICADORES" sheetId="91" r:id="rId1"/>
    <sheet name="ATH-1" sheetId="79" state="hidden" r:id="rId2"/>
    <sheet name="ATH-2" sheetId="81" state="hidden" r:id="rId3"/>
    <sheet name="AFI-1" sheetId="82" state="hidden" r:id="rId4"/>
    <sheet name="AFI-3" sheetId="65" state="hidden" r:id="rId5"/>
    <sheet name="AFI-2" sheetId="83" state="hidden" r:id="rId6"/>
    <sheet name="AFI-4 " sheetId="87" state="hidden" r:id="rId7"/>
    <sheet name="MCT-2" sheetId="67" state="hidden" r:id="rId8"/>
    <sheet name="MCT-3" sheetId="68" state="hidden" r:id="rId9"/>
    <sheet name="MCT-4" sheetId="69" state="hidden" r:id="rId10"/>
    <sheet name="MCT-5" sheetId="70" state="hidden" r:id="rId11"/>
    <sheet name="MCT-6" sheetId="71" state="hidden" r:id="rId12"/>
    <sheet name="MDM-1" sheetId="72" state="hidden" r:id="rId13"/>
    <sheet name="MDM-2 " sheetId="73" state="hidden" r:id="rId14"/>
    <sheet name="MDM-3 " sheetId="74" state="hidden" r:id="rId15"/>
    <sheet name="SCI-3" sheetId="75" state="hidden" r:id="rId16"/>
    <sheet name="SCI-6" sheetId="76" state="hidden" r:id="rId17"/>
    <sheet name="INS-2" sheetId="77" state="hidden" r:id="rId18"/>
    <sheet name="INS-5" sheetId="78" state="hidden" r:id="rId19"/>
    <sheet name="MGD-1" sheetId="85" r:id="rId20"/>
    <sheet name="MGD-2" sheetId="86" state="hidden" r:id="rId21"/>
    <sheet name="MGD-3 " sheetId="88" state="hidden" r:id="rId22"/>
    <sheet name="MGD-4" sheetId="89" r:id="rId23"/>
    <sheet name="ACTUALIZACIONES" sheetId="92" r:id="rId24"/>
    <sheet name="ITEM" sheetId="50" state="hidden" r:id="rId25"/>
  </sheets>
  <externalReferences>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s>
  <definedNames>
    <definedName name="_xlnm._FilterDatabase" localSheetId="0" hidden="1">'MATRIZ DE INDICADORES'!$B$12:$U$12</definedName>
    <definedName name="AAA_1" localSheetId="22">#REF!</definedName>
    <definedName name="AAA_1">#REF!</definedName>
    <definedName name="_xlnm.Print_Area" localSheetId="23">ACTUALIZACIONES!$A$1:$F$31</definedName>
    <definedName name="_xlnm.Print_Area" localSheetId="0">'MATRIZ DE INDICADORES'!$A$1:$V$98</definedName>
    <definedName name="MFA_8" localSheetId="23">'[1]MATRIZ DE INDICADORES'!#REF!</definedName>
    <definedName name="MFA_8" localSheetId="3">'[2]MATRIZ DE INDICADORES'!#REF!</definedName>
    <definedName name="MFA_8" localSheetId="5">'[2]MATRIZ DE INDICADORES'!#REF!</definedName>
    <definedName name="MFA_8" localSheetId="1">'[2]MATRIZ DE INDICADORES'!#REF!</definedName>
    <definedName name="MFA_8" localSheetId="2">'[2]MATRIZ DE INDICADORES'!#REF!</definedName>
    <definedName name="MFA_8" localSheetId="0">'MATRIZ DE INDICADORES'!#REF!</definedName>
    <definedName name="MFA_8" localSheetId="20">'[3]MATRIZ DE INDICADORES'!#REF!</definedName>
    <definedName name="MFA_8" localSheetId="21">'[4]MATRIZ DE INDICADORES'!#REF!</definedName>
    <definedName name="MFA_8" localSheetId="22">'[3]MATRIZ DE INDICADORES'!#REF!</definedName>
    <definedName name="MFA_8">#REF!</definedName>
    <definedName name="OLE_LINK1" localSheetId="23">ACTUALIZACIONES!#REF!</definedName>
    <definedName name="Z_34CE63CC_8C1B_460F_A260_1A12A31AF742_.wvu.FilterData" localSheetId="0" hidden="1">'MATRIZ DE INDICADORES'!$D$12:$V$12</definedName>
    <definedName name="Z_E72066E1_2E2A_4698_9EFF_16A0125F33B6_.wvu.FilterData" localSheetId="0" hidden="1">'MATRIZ DE INDICADORES'!$D$12:$V$12</definedName>
  </definedNames>
  <calcPr calcId="191029"/>
  <customWorkbookViews>
    <customWorkbookView name="JAIME ELDER ACOSTA RAMIREZ - Vista personalizada" guid="{E72066E1-2E2A-4698-9EFF-16A0125F33B6}" mergeInterval="0" personalView="1" maximized="1" xWindow="-8" yWindow="-8" windowWidth="1382" windowHeight="744" activeSheetId="46"/>
    <customWorkbookView name="HERNAN DARIO GONZALEZ MOLINA - Vista personalizada" guid="{34CE63CC-8C1B-460F-A260-1A12A31AF742}" mergeInterval="0" personalView="1" maximized="1" xWindow="-8" yWindow="-8" windowWidth="1382" windowHeight="744"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68" i="89" l="1"/>
  <c r="E49" i="85" l="1"/>
  <c r="F49" i="85"/>
  <c r="D49" i="85" l="1"/>
  <c r="S13" i="91" s="1"/>
  <c r="G49" i="85"/>
  <c r="G79" i="89" l="1"/>
  <c r="E50" i="89"/>
  <c r="E49" i="89"/>
  <c r="D50" i="89"/>
  <c r="D49" i="89"/>
  <c r="S33" i="91" s="1"/>
  <c r="G72" i="86"/>
  <c r="E49" i="86"/>
  <c r="D50" i="86"/>
  <c r="E50" i="86" s="1"/>
  <c r="D49" i="86"/>
  <c r="J42" i="85" l="1"/>
  <c r="G72" i="85"/>
  <c r="D50" i="85"/>
  <c r="E50" i="85" s="1"/>
  <c r="G61" i="85" l="1"/>
  <c r="G61" i="86" l="1"/>
  <c r="C47" i="89" l="1"/>
  <c r="O50" i="89" l="1"/>
  <c r="N50" i="89"/>
  <c r="M50" i="89"/>
  <c r="L50" i="89"/>
  <c r="K50" i="89"/>
  <c r="J50" i="89"/>
  <c r="I50" i="89"/>
  <c r="H50" i="89"/>
  <c r="G50" i="89"/>
  <c r="F50" i="89"/>
  <c r="O49" i="89"/>
  <c r="N49" i="89"/>
  <c r="M49" i="89"/>
  <c r="L49" i="89"/>
  <c r="K49" i="89"/>
  <c r="J49" i="89"/>
  <c r="I49" i="89"/>
  <c r="H49" i="89"/>
  <c r="G49" i="89"/>
  <c r="F49" i="89"/>
  <c r="C48" i="89"/>
  <c r="O46" i="89"/>
  <c r="N46" i="89"/>
  <c r="M46" i="89"/>
  <c r="L46" i="89"/>
  <c r="K46" i="89"/>
  <c r="J46" i="89"/>
  <c r="I46" i="89"/>
  <c r="H46" i="89"/>
  <c r="G46" i="89"/>
  <c r="F46" i="89"/>
  <c r="E46" i="89"/>
  <c r="D46" i="89"/>
  <c r="J42" i="89"/>
  <c r="T110" i="88" l="1"/>
  <c r="T109" i="88"/>
  <c r="T108" i="88"/>
  <c r="T107" i="88"/>
  <c r="T106" i="88"/>
  <c r="T105" i="88"/>
  <c r="T104" i="88"/>
  <c r="T103" i="88"/>
  <c r="T102" i="88"/>
  <c r="T101" i="88"/>
  <c r="T100" i="88"/>
  <c r="T99" i="88"/>
  <c r="T98" i="88"/>
  <c r="T97" i="88"/>
  <c r="T96" i="88"/>
  <c r="T95" i="88"/>
  <c r="T94" i="88"/>
  <c r="T93" i="88"/>
  <c r="T92" i="88"/>
  <c r="T91" i="88"/>
  <c r="T89" i="88"/>
  <c r="T88" i="88"/>
  <c r="T87" i="88"/>
  <c r="T86" i="88"/>
  <c r="T85" i="88"/>
  <c r="T83" i="88"/>
  <c r="T82" i="88"/>
  <c r="T81" i="88"/>
  <c r="T80" i="88"/>
  <c r="T79" i="88"/>
  <c r="T78" i="88"/>
  <c r="T77" i="88"/>
  <c r="T75" i="88"/>
  <c r="T73" i="88"/>
  <c r="T72" i="88"/>
  <c r="T71" i="88"/>
  <c r="T70" i="88"/>
  <c r="T68" i="88"/>
  <c r="T67" i="88"/>
  <c r="T66" i="88"/>
  <c r="T65" i="88"/>
  <c r="T64" i="88"/>
  <c r="T63" i="88"/>
  <c r="T62" i="88"/>
  <c r="T61" i="88"/>
  <c r="T59" i="88"/>
  <c r="T58" i="88"/>
  <c r="T57" i="88"/>
  <c r="T56" i="88"/>
  <c r="T55" i="88"/>
  <c r="O50" i="88"/>
  <c r="N50" i="88"/>
  <c r="M50" i="88"/>
  <c r="L50" i="88"/>
  <c r="K50" i="88"/>
  <c r="J50" i="88"/>
  <c r="I50" i="88"/>
  <c r="H50" i="88"/>
  <c r="G50" i="88"/>
  <c r="F50" i="88"/>
  <c r="E50" i="88"/>
  <c r="D50" i="88"/>
  <c r="O49" i="88"/>
  <c r="N49" i="88"/>
  <c r="M49" i="88"/>
  <c r="L49" i="88"/>
  <c r="K49" i="88"/>
  <c r="J49" i="88"/>
  <c r="I49" i="88"/>
  <c r="H49" i="88"/>
  <c r="G49" i="88"/>
  <c r="F49" i="88"/>
  <c r="E49" i="88"/>
  <c r="D49" i="88"/>
  <c r="C48" i="88"/>
  <c r="C47" i="88"/>
  <c r="O46" i="88"/>
  <c r="N46" i="88"/>
  <c r="M46" i="88"/>
  <c r="L46" i="88"/>
  <c r="K46" i="88"/>
  <c r="J46" i="88"/>
  <c r="I46" i="88"/>
  <c r="H46" i="88"/>
  <c r="G46" i="88"/>
  <c r="F46" i="88"/>
  <c r="E46" i="88"/>
  <c r="D46" i="88"/>
  <c r="J42" i="88"/>
  <c r="J50" i="87"/>
  <c r="O50" i="87"/>
  <c r="O51" i="87"/>
  <c r="N51" i="87"/>
  <c r="M51" i="87"/>
  <c r="L51" i="87"/>
  <c r="K51" i="87"/>
  <c r="J51" i="87"/>
  <c r="I51" i="87"/>
  <c r="H51" i="87"/>
  <c r="G51" i="87"/>
  <c r="F51" i="87"/>
  <c r="E51" i="87"/>
  <c r="D51" i="87"/>
  <c r="I50" i="87"/>
  <c r="H50" i="87"/>
  <c r="G50" i="87"/>
  <c r="F50" i="87"/>
  <c r="E50" i="87"/>
  <c r="D50" i="87"/>
  <c r="C49" i="87"/>
  <c r="C48" i="87"/>
  <c r="O47" i="87"/>
  <c r="N47" i="87"/>
  <c r="M47" i="87"/>
  <c r="L47" i="87"/>
  <c r="K47" i="87"/>
  <c r="J47" i="87"/>
  <c r="I47" i="87"/>
  <c r="H47" i="87"/>
  <c r="G47" i="87"/>
  <c r="F47" i="87"/>
  <c r="E47" i="87"/>
  <c r="D47" i="87"/>
  <c r="J43" i="87"/>
  <c r="T37" i="83" l="1"/>
  <c r="T36" i="83"/>
  <c r="T35" i="83"/>
  <c r="S48" i="83" l="1"/>
  <c r="O50" i="86" l="1"/>
  <c r="N50" i="86"/>
  <c r="M50" i="86"/>
  <c r="L50" i="86"/>
  <c r="K50" i="86"/>
  <c r="J50" i="86"/>
  <c r="I50" i="86"/>
  <c r="H50" i="86"/>
  <c r="G50" i="86"/>
  <c r="F50" i="86"/>
  <c r="O49" i="86"/>
  <c r="N49" i="86"/>
  <c r="M49" i="86"/>
  <c r="L49" i="86"/>
  <c r="K49" i="86"/>
  <c r="J49" i="86"/>
  <c r="I49" i="86"/>
  <c r="H49" i="86"/>
  <c r="G49" i="86"/>
  <c r="F49" i="86"/>
  <c r="S26" i="91"/>
  <c r="C48" i="86"/>
  <c r="C47" i="86"/>
  <c r="O46" i="86"/>
  <c r="N46" i="86"/>
  <c r="M46" i="86"/>
  <c r="L46" i="86"/>
  <c r="K46" i="86"/>
  <c r="J46" i="86"/>
  <c r="I46" i="86"/>
  <c r="H46" i="86"/>
  <c r="G46" i="86"/>
  <c r="F46" i="86"/>
  <c r="E46" i="86"/>
  <c r="D46" i="86"/>
  <c r="J42" i="86"/>
  <c r="O50" i="85"/>
  <c r="N50" i="85"/>
  <c r="M50" i="85"/>
  <c r="L50" i="85"/>
  <c r="K50" i="85"/>
  <c r="J50" i="85"/>
  <c r="I50" i="85"/>
  <c r="H50" i="85"/>
  <c r="G50" i="85"/>
  <c r="F50" i="85"/>
  <c r="O49" i="85"/>
  <c r="N49" i="85"/>
  <c r="M49" i="85"/>
  <c r="L49" i="85"/>
  <c r="K49" i="85"/>
  <c r="J49" i="85"/>
  <c r="I49" i="85"/>
  <c r="H49" i="85"/>
  <c r="C48" i="85"/>
  <c r="C47" i="85"/>
  <c r="O46" i="85"/>
  <c r="N46" i="85"/>
  <c r="M46" i="85"/>
  <c r="L46" i="85"/>
  <c r="K46" i="85"/>
  <c r="J46" i="85"/>
  <c r="I46" i="85"/>
  <c r="H46" i="85"/>
  <c r="G46" i="85"/>
  <c r="F46" i="85"/>
  <c r="E46" i="85"/>
  <c r="D46" i="85"/>
  <c r="O50" i="83" l="1"/>
  <c r="N50" i="83"/>
  <c r="M50" i="83"/>
  <c r="L50" i="83"/>
  <c r="K50" i="83"/>
  <c r="J50" i="83"/>
  <c r="I50" i="83"/>
  <c r="H50" i="83"/>
  <c r="G50" i="83"/>
  <c r="F50" i="83"/>
  <c r="D50" i="83"/>
  <c r="E50" i="83" s="1"/>
  <c r="O49" i="83"/>
  <c r="N49" i="83"/>
  <c r="M49" i="83"/>
  <c r="L49" i="83"/>
  <c r="K49" i="83"/>
  <c r="J49" i="83"/>
  <c r="I49" i="83"/>
  <c r="H49" i="83"/>
  <c r="G49" i="83"/>
  <c r="F49" i="83"/>
  <c r="E49" i="83"/>
  <c r="D49" i="83"/>
  <c r="C48" i="83"/>
  <c r="C47" i="83"/>
  <c r="O46" i="83"/>
  <c r="N46" i="83"/>
  <c r="M46" i="83"/>
  <c r="L46" i="83"/>
  <c r="K46" i="83"/>
  <c r="J46" i="83"/>
  <c r="I46" i="83"/>
  <c r="H46" i="83"/>
  <c r="G46" i="83"/>
  <c r="F46" i="83"/>
  <c r="E46" i="83"/>
  <c r="D46" i="83"/>
  <c r="J42" i="83"/>
  <c r="O50" i="82" l="1"/>
  <c r="N50" i="82"/>
  <c r="M50" i="82"/>
  <c r="L50" i="82"/>
  <c r="K50" i="82"/>
  <c r="J50" i="82"/>
  <c r="I50" i="82"/>
  <c r="H50" i="82"/>
  <c r="G50" i="82"/>
  <c r="F50" i="82"/>
  <c r="E50" i="82"/>
  <c r="D50" i="82"/>
  <c r="O49" i="82"/>
  <c r="N49" i="82"/>
  <c r="M49" i="82"/>
  <c r="L49" i="82"/>
  <c r="K49" i="82"/>
  <c r="J49" i="82"/>
  <c r="I49" i="82"/>
  <c r="H49" i="82"/>
  <c r="G49" i="82"/>
  <c r="F49" i="82"/>
  <c r="E49" i="82"/>
  <c r="D49" i="82"/>
  <c r="C48" i="82"/>
  <c r="C47" i="82"/>
  <c r="O46" i="82"/>
  <c r="N46" i="82"/>
  <c r="M46" i="82"/>
  <c r="L46" i="82"/>
  <c r="K46" i="82"/>
  <c r="J46" i="82"/>
  <c r="I46" i="82"/>
  <c r="H46" i="82"/>
  <c r="G46" i="82"/>
  <c r="F46" i="82"/>
  <c r="E46" i="82"/>
  <c r="D46" i="82"/>
  <c r="J42" i="82"/>
  <c r="O50" i="81"/>
  <c r="N50" i="81"/>
  <c r="M50" i="81"/>
  <c r="L50" i="81"/>
  <c r="K50" i="81"/>
  <c r="J50" i="81"/>
  <c r="I50" i="81"/>
  <c r="H50" i="81"/>
  <c r="G50" i="81"/>
  <c r="F50" i="81"/>
  <c r="E50" i="81"/>
  <c r="D50" i="81"/>
  <c r="O49" i="81"/>
  <c r="N49" i="81"/>
  <c r="M49" i="81"/>
  <c r="L49" i="81"/>
  <c r="K49" i="81"/>
  <c r="J49" i="81"/>
  <c r="I49" i="81"/>
  <c r="H49" i="81"/>
  <c r="G49" i="81"/>
  <c r="F49" i="81"/>
  <c r="E49" i="81"/>
  <c r="D49" i="81"/>
  <c r="C48" i="81"/>
  <c r="C47" i="81"/>
  <c r="O46" i="81"/>
  <c r="N46" i="81"/>
  <c r="M46" i="81"/>
  <c r="L46" i="81"/>
  <c r="K46" i="81"/>
  <c r="J46" i="81"/>
  <c r="I46" i="81"/>
  <c r="H46" i="81"/>
  <c r="G46" i="81"/>
  <c r="F46" i="81"/>
  <c r="E46" i="81"/>
  <c r="D46" i="81"/>
  <c r="J42" i="81"/>
  <c r="D48" i="79"/>
  <c r="D49" i="79" s="1"/>
  <c r="O50" i="79"/>
  <c r="N50" i="79"/>
  <c r="M50" i="79"/>
  <c r="L50" i="79"/>
  <c r="K50" i="79"/>
  <c r="J50" i="79"/>
  <c r="I50" i="79"/>
  <c r="H50" i="79"/>
  <c r="G50" i="79"/>
  <c r="F50" i="79"/>
  <c r="D50" i="79"/>
  <c r="E50" i="79" s="1"/>
  <c r="O49" i="79"/>
  <c r="N49" i="79"/>
  <c r="M49" i="79"/>
  <c r="L49" i="79"/>
  <c r="K49" i="79"/>
  <c r="J49" i="79"/>
  <c r="I49" i="79"/>
  <c r="H49" i="79"/>
  <c r="G49" i="79"/>
  <c r="F49" i="79"/>
  <c r="E49" i="79"/>
  <c r="C48" i="79"/>
  <c r="C47" i="79"/>
  <c r="O46" i="79"/>
  <c r="N46" i="79"/>
  <c r="M46" i="79"/>
  <c r="L46" i="79"/>
  <c r="K46" i="79"/>
  <c r="J46" i="79"/>
  <c r="I46" i="79"/>
  <c r="H46" i="79"/>
  <c r="G46" i="79"/>
  <c r="F46" i="79"/>
  <c r="E46" i="79"/>
  <c r="D46" i="79"/>
  <c r="J42" i="79"/>
  <c r="O46" i="78" l="1"/>
  <c r="N46" i="78"/>
  <c r="M46" i="78"/>
  <c r="L46" i="78"/>
  <c r="K46" i="78"/>
  <c r="J46" i="78"/>
  <c r="I46" i="78"/>
  <c r="H46" i="78"/>
  <c r="G46" i="78"/>
  <c r="F46" i="78"/>
  <c r="E46" i="78"/>
  <c r="D46" i="78"/>
  <c r="O45" i="78"/>
  <c r="N45" i="78"/>
  <c r="M45" i="78"/>
  <c r="L45" i="78"/>
  <c r="K45" i="78"/>
  <c r="J45" i="78"/>
  <c r="I45" i="78"/>
  <c r="H45" i="78"/>
  <c r="G45" i="78"/>
  <c r="F45" i="78"/>
  <c r="E45" i="78"/>
  <c r="D45" i="78"/>
  <c r="C44" i="78"/>
  <c r="C43" i="78"/>
  <c r="O42" i="78"/>
  <c r="N42" i="78"/>
  <c r="M42" i="78"/>
  <c r="L42" i="78"/>
  <c r="K42" i="78"/>
  <c r="J42" i="78"/>
  <c r="I42" i="78"/>
  <c r="H42" i="78"/>
  <c r="G42" i="78"/>
  <c r="F42" i="78"/>
  <c r="E42" i="78"/>
  <c r="D42" i="78"/>
  <c r="J38" i="78"/>
  <c r="O55" i="77"/>
  <c r="N55" i="77"/>
  <c r="M55" i="77"/>
  <c r="L55" i="77"/>
  <c r="K55" i="77"/>
  <c r="J55" i="77"/>
  <c r="I55" i="77"/>
  <c r="H55" i="77"/>
  <c r="G55" i="77"/>
  <c r="F55" i="77"/>
  <c r="E55" i="77"/>
  <c r="D55" i="77"/>
  <c r="O54" i="77"/>
  <c r="N54" i="77"/>
  <c r="M54" i="77"/>
  <c r="L54" i="77"/>
  <c r="K54" i="77"/>
  <c r="J54" i="77"/>
  <c r="I54" i="77"/>
  <c r="H54" i="77"/>
  <c r="G54" i="77"/>
  <c r="F54" i="77"/>
  <c r="E54" i="77"/>
  <c r="D54" i="77"/>
  <c r="C53" i="77"/>
  <c r="C52" i="77"/>
  <c r="O51" i="77"/>
  <c r="N51" i="77"/>
  <c r="M51" i="77"/>
  <c r="L51" i="77"/>
  <c r="K51" i="77"/>
  <c r="J51" i="77"/>
  <c r="I51" i="77"/>
  <c r="H51" i="77"/>
  <c r="G51" i="77"/>
  <c r="F51" i="77"/>
  <c r="E51" i="77"/>
  <c r="D51" i="77"/>
  <c r="J47" i="77"/>
  <c r="O50" i="76"/>
  <c r="N50" i="76"/>
  <c r="M50" i="76"/>
  <c r="L50" i="76"/>
  <c r="K50" i="76"/>
  <c r="J50" i="76"/>
  <c r="I50" i="76"/>
  <c r="H50" i="76"/>
  <c r="G50" i="76"/>
  <c r="F50" i="76"/>
  <c r="E50" i="76"/>
  <c r="D50" i="76"/>
  <c r="O49" i="76"/>
  <c r="N49" i="76"/>
  <c r="M49" i="76"/>
  <c r="L49" i="76"/>
  <c r="K49" i="76"/>
  <c r="J49" i="76"/>
  <c r="I49" i="76"/>
  <c r="H49" i="76"/>
  <c r="G49" i="76"/>
  <c r="F49" i="76"/>
  <c r="E49" i="76"/>
  <c r="D49" i="76"/>
  <c r="C48" i="76"/>
  <c r="C47" i="76"/>
  <c r="O46" i="76"/>
  <c r="N46" i="76"/>
  <c r="M46" i="76"/>
  <c r="L46" i="76"/>
  <c r="K46" i="76"/>
  <c r="J46" i="76"/>
  <c r="I46" i="76"/>
  <c r="H46" i="76"/>
  <c r="G46" i="76"/>
  <c r="F46" i="76"/>
  <c r="E46" i="76"/>
  <c r="D46" i="76"/>
  <c r="J42" i="76"/>
  <c r="O53" i="75"/>
  <c r="N53" i="75"/>
  <c r="M53" i="75"/>
  <c r="L53" i="75"/>
  <c r="K53" i="75"/>
  <c r="J53" i="75"/>
  <c r="I53" i="75"/>
  <c r="H53" i="75"/>
  <c r="G53" i="75"/>
  <c r="F53" i="75"/>
  <c r="E53" i="75"/>
  <c r="D53" i="75"/>
  <c r="O52" i="75"/>
  <c r="N52" i="75"/>
  <c r="M52" i="75"/>
  <c r="L52" i="75"/>
  <c r="K52" i="75"/>
  <c r="J52" i="75"/>
  <c r="I52" i="75"/>
  <c r="H52" i="75"/>
  <c r="G52" i="75"/>
  <c r="F52" i="75"/>
  <c r="E52" i="75"/>
  <c r="D52" i="75"/>
  <c r="C51" i="75"/>
  <c r="C50" i="75"/>
  <c r="O49" i="75"/>
  <c r="N49" i="75"/>
  <c r="M49" i="75"/>
  <c r="L49" i="75"/>
  <c r="K49" i="75"/>
  <c r="J49" i="75"/>
  <c r="I49" i="75"/>
  <c r="H49" i="75"/>
  <c r="G49" i="75"/>
  <c r="F49" i="75"/>
  <c r="E49" i="75"/>
  <c r="D49" i="75"/>
  <c r="J45" i="75"/>
  <c r="O50" i="74" l="1"/>
  <c r="N50" i="74"/>
  <c r="M50" i="74"/>
  <c r="L50" i="74"/>
  <c r="K50" i="74"/>
  <c r="J50" i="74"/>
  <c r="I50" i="74"/>
  <c r="H50" i="74"/>
  <c r="G50" i="74"/>
  <c r="F50" i="74"/>
  <c r="D50" i="74"/>
  <c r="E50" i="74" s="1"/>
  <c r="O49" i="74"/>
  <c r="N49" i="74"/>
  <c r="M49" i="74"/>
  <c r="L49" i="74"/>
  <c r="K49" i="74"/>
  <c r="J49" i="74"/>
  <c r="I49" i="74"/>
  <c r="H49" i="74"/>
  <c r="G49" i="74"/>
  <c r="F49" i="74"/>
  <c r="E49" i="74"/>
  <c r="D49" i="74"/>
  <c r="C48" i="74"/>
  <c r="C47" i="74"/>
  <c r="O46" i="74"/>
  <c r="N46" i="74"/>
  <c r="M46" i="74"/>
  <c r="L46" i="74"/>
  <c r="K46" i="74"/>
  <c r="J46" i="74"/>
  <c r="I46" i="74"/>
  <c r="H46" i="74"/>
  <c r="G46" i="74"/>
  <c r="F46" i="74"/>
  <c r="E46" i="74"/>
  <c r="D46" i="74"/>
  <c r="J42" i="74"/>
  <c r="O50" i="73"/>
  <c r="N50" i="73"/>
  <c r="M50" i="73"/>
  <c r="L50" i="73"/>
  <c r="K50" i="73"/>
  <c r="J50" i="73"/>
  <c r="I50" i="73"/>
  <c r="H50" i="73"/>
  <c r="G50" i="73"/>
  <c r="D50" i="73"/>
  <c r="E50" i="73" s="1"/>
  <c r="O49" i="73"/>
  <c r="N49" i="73"/>
  <c r="M49" i="73"/>
  <c r="L49" i="73"/>
  <c r="K49" i="73"/>
  <c r="J49" i="73"/>
  <c r="I49" i="73"/>
  <c r="H49" i="73"/>
  <c r="G49" i="73"/>
  <c r="F49" i="73"/>
  <c r="E49" i="73"/>
  <c r="D49" i="73"/>
  <c r="C48" i="73"/>
  <c r="C47" i="73"/>
  <c r="O46" i="73"/>
  <c r="N46" i="73"/>
  <c r="M46" i="73"/>
  <c r="L46" i="73"/>
  <c r="K46" i="73"/>
  <c r="J46" i="73"/>
  <c r="I46" i="73"/>
  <c r="H46" i="73"/>
  <c r="G46" i="73"/>
  <c r="F46" i="73"/>
  <c r="E46" i="73"/>
  <c r="D46" i="73"/>
  <c r="J42" i="73"/>
  <c r="O50" i="72"/>
  <c r="N50" i="72"/>
  <c r="M50" i="72"/>
  <c r="L50" i="72"/>
  <c r="K50" i="72"/>
  <c r="J50" i="72"/>
  <c r="I50" i="72"/>
  <c r="H50" i="72"/>
  <c r="G50" i="72"/>
  <c r="F50" i="72"/>
  <c r="D50" i="72"/>
  <c r="E50" i="72" s="1"/>
  <c r="O49" i="72"/>
  <c r="N49" i="72"/>
  <c r="M49" i="72"/>
  <c r="L49" i="72"/>
  <c r="K49" i="72"/>
  <c r="J49" i="72"/>
  <c r="I49" i="72"/>
  <c r="H49" i="72"/>
  <c r="G49" i="72"/>
  <c r="F49" i="72"/>
  <c r="E49" i="72"/>
  <c r="D49" i="72"/>
  <c r="C48" i="72"/>
  <c r="C47" i="72"/>
  <c r="O46" i="72"/>
  <c r="N46" i="72"/>
  <c r="M46" i="72"/>
  <c r="L46" i="72"/>
  <c r="K46" i="72"/>
  <c r="J46" i="72"/>
  <c r="I46" i="72"/>
  <c r="H46" i="72"/>
  <c r="G46" i="72"/>
  <c r="F46" i="72"/>
  <c r="E46" i="72"/>
  <c r="D46" i="72"/>
  <c r="J42" i="72"/>
  <c r="J60" i="71" l="1"/>
  <c r="I60" i="71"/>
  <c r="H60" i="71"/>
  <c r="J59" i="71"/>
  <c r="I59" i="71"/>
  <c r="H59" i="71"/>
  <c r="J58" i="71"/>
  <c r="I58" i="71"/>
  <c r="H58" i="71"/>
  <c r="J57" i="71"/>
  <c r="I57" i="71"/>
  <c r="H57" i="71"/>
  <c r="J56" i="71"/>
  <c r="I56" i="71"/>
  <c r="H56" i="71"/>
  <c r="J55" i="71"/>
  <c r="I55" i="71"/>
  <c r="H55" i="71"/>
  <c r="G55" i="71"/>
  <c r="G54" i="71"/>
  <c r="O50" i="71"/>
  <c r="N50" i="71"/>
  <c r="M50" i="71"/>
  <c r="L50" i="71"/>
  <c r="K50" i="71"/>
  <c r="J50" i="71"/>
  <c r="I50" i="71"/>
  <c r="H50" i="71"/>
  <c r="G50" i="71"/>
  <c r="F50" i="71"/>
  <c r="D50" i="71"/>
  <c r="E50" i="71" s="1"/>
  <c r="O49" i="71"/>
  <c r="N49" i="71"/>
  <c r="M49" i="71"/>
  <c r="L49" i="71"/>
  <c r="K49" i="71"/>
  <c r="J49" i="71"/>
  <c r="I49" i="71"/>
  <c r="H49" i="71"/>
  <c r="G49" i="71"/>
  <c r="F49" i="71"/>
  <c r="E49" i="71"/>
  <c r="D49" i="71"/>
  <c r="C48" i="71"/>
  <c r="C47" i="71"/>
  <c r="O46" i="71"/>
  <c r="N46" i="71"/>
  <c r="M46" i="71"/>
  <c r="L46" i="71"/>
  <c r="K46" i="71"/>
  <c r="J46" i="71"/>
  <c r="I46" i="71"/>
  <c r="H46" i="71"/>
  <c r="G46" i="71"/>
  <c r="F46" i="71"/>
  <c r="E46" i="71"/>
  <c r="D46" i="71"/>
  <c r="J42" i="71"/>
  <c r="O50" i="70"/>
  <c r="N50" i="70"/>
  <c r="M50" i="70"/>
  <c r="L50" i="70"/>
  <c r="K50" i="70"/>
  <c r="J50" i="70"/>
  <c r="I50" i="70"/>
  <c r="H50" i="70"/>
  <c r="G50" i="70"/>
  <c r="F50" i="70"/>
  <c r="D50" i="70"/>
  <c r="E50" i="70" s="1"/>
  <c r="O49" i="70"/>
  <c r="N49" i="70"/>
  <c r="M49" i="70"/>
  <c r="L49" i="70"/>
  <c r="K49" i="70"/>
  <c r="J49" i="70"/>
  <c r="I49" i="70"/>
  <c r="H49" i="70"/>
  <c r="G49" i="70"/>
  <c r="F49" i="70"/>
  <c r="E49" i="70"/>
  <c r="D49" i="70"/>
  <c r="C48" i="70"/>
  <c r="C47" i="70"/>
  <c r="O46" i="70"/>
  <c r="N46" i="70"/>
  <c r="M46" i="70"/>
  <c r="L46" i="70"/>
  <c r="K46" i="70"/>
  <c r="J46" i="70"/>
  <c r="I46" i="70"/>
  <c r="H46" i="70"/>
  <c r="G46" i="70"/>
  <c r="F46" i="70"/>
  <c r="E46" i="70"/>
  <c r="D46" i="70"/>
  <c r="J42" i="70"/>
  <c r="O50" i="69"/>
  <c r="N50" i="69"/>
  <c r="M50" i="69"/>
  <c r="L50" i="69"/>
  <c r="K50" i="69"/>
  <c r="J50" i="69"/>
  <c r="I50" i="69"/>
  <c r="H50" i="69"/>
  <c r="G50" i="69"/>
  <c r="F50" i="69"/>
  <c r="D50" i="69"/>
  <c r="E50" i="69" s="1"/>
  <c r="O49" i="69"/>
  <c r="N49" i="69"/>
  <c r="M49" i="69"/>
  <c r="L49" i="69"/>
  <c r="K49" i="69"/>
  <c r="J49" i="69"/>
  <c r="I49" i="69"/>
  <c r="H49" i="69"/>
  <c r="G49" i="69"/>
  <c r="F49" i="69"/>
  <c r="E49" i="69"/>
  <c r="D49" i="69"/>
  <c r="C48" i="69"/>
  <c r="C47" i="69"/>
  <c r="O46" i="69"/>
  <c r="N46" i="69"/>
  <c r="M46" i="69"/>
  <c r="L46" i="69"/>
  <c r="K46" i="69"/>
  <c r="J46" i="69"/>
  <c r="I46" i="69"/>
  <c r="H46" i="69"/>
  <c r="G46" i="69"/>
  <c r="F46" i="69"/>
  <c r="E46" i="69"/>
  <c r="D46" i="69"/>
  <c r="J42" i="69"/>
  <c r="O50" i="68"/>
  <c r="N50" i="68"/>
  <c r="M50" i="68"/>
  <c r="L50" i="68"/>
  <c r="K50" i="68"/>
  <c r="J50" i="68"/>
  <c r="I50" i="68"/>
  <c r="H50" i="68"/>
  <c r="G50" i="68"/>
  <c r="F50" i="68"/>
  <c r="D50" i="68"/>
  <c r="E50" i="68" s="1"/>
  <c r="O49" i="68"/>
  <c r="N49" i="68"/>
  <c r="M49" i="68"/>
  <c r="L49" i="68"/>
  <c r="K49" i="68"/>
  <c r="J49" i="68"/>
  <c r="I49" i="68"/>
  <c r="H49" i="68"/>
  <c r="G49" i="68"/>
  <c r="F49" i="68"/>
  <c r="E49" i="68"/>
  <c r="D49" i="68"/>
  <c r="C48" i="68"/>
  <c r="C47" i="68"/>
  <c r="O46" i="68"/>
  <c r="N46" i="68"/>
  <c r="M46" i="68"/>
  <c r="L46" i="68"/>
  <c r="K46" i="68"/>
  <c r="J46" i="68"/>
  <c r="I46" i="68"/>
  <c r="H46" i="68"/>
  <c r="G46" i="68"/>
  <c r="F46" i="68"/>
  <c r="E46" i="68"/>
  <c r="D46" i="68"/>
  <c r="J42" i="68"/>
  <c r="O50" i="67"/>
  <c r="N50" i="67"/>
  <c r="M50" i="67"/>
  <c r="L50" i="67"/>
  <c r="K50" i="67"/>
  <c r="J50" i="67"/>
  <c r="I50" i="67"/>
  <c r="H50" i="67"/>
  <c r="G50" i="67"/>
  <c r="F50" i="67"/>
  <c r="D50" i="67"/>
  <c r="E50" i="67" s="1"/>
  <c r="O49" i="67"/>
  <c r="N49" i="67"/>
  <c r="M49" i="67"/>
  <c r="L49" i="67"/>
  <c r="K49" i="67"/>
  <c r="J49" i="67"/>
  <c r="I49" i="67"/>
  <c r="H49" i="67"/>
  <c r="G49" i="67"/>
  <c r="F49" i="67"/>
  <c r="E49" i="67"/>
  <c r="D49" i="67"/>
  <c r="C48" i="67"/>
  <c r="C47" i="67"/>
  <c r="O46" i="67"/>
  <c r="N46" i="67"/>
  <c r="M46" i="67"/>
  <c r="L46" i="67"/>
  <c r="K46" i="67"/>
  <c r="J46" i="67"/>
  <c r="I46" i="67"/>
  <c r="H46" i="67"/>
  <c r="G46" i="67"/>
  <c r="F46" i="67"/>
  <c r="E46" i="67"/>
  <c r="D46" i="67"/>
  <c r="J42" i="67"/>
  <c r="O55" i="65" l="1"/>
  <c r="N55" i="65"/>
  <c r="M55" i="65"/>
  <c r="L55" i="65"/>
  <c r="K55" i="65"/>
  <c r="J55" i="65"/>
  <c r="I55" i="65"/>
  <c r="O54" i="65"/>
  <c r="N54" i="65"/>
  <c r="M54" i="65"/>
  <c r="L54" i="65"/>
  <c r="K54" i="65"/>
  <c r="J54" i="65"/>
  <c r="I54" i="65"/>
  <c r="H54" i="65"/>
  <c r="G54" i="65"/>
  <c r="F54" i="65"/>
  <c r="E54" i="65"/>
  <c r="D54" i="65"/>
  <c r="C53" i="65"/>
  <c r="C52" i="65"/>
  <c r="O51" i="65"/>
  <c r="N51" i="65"/>
  <c r="M51" i="65"/>
  <c r="L51" i="65"/>
  <c r="K51" i="65"/>
  <c r="J51" i="65"/>
  <c r="J47" i="6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OFICINA DE CALIDAD</author>
  </authors>
  <commentList>
    <comment ref="J20" authorId="0" shapeId="0" xr:uid="{00000000-0006-0000-0100-000001000000}">
      <text>
        <r>
          <rPr>
            <b/>
            <sz val="9"/>
            <color indexed="81"/>
            <rFont val="Tahoma"/>
            <family val="2"/>
          </rPr>
          <t>OFICINA DE CALIDAD:</t>
        </r>
        <r>
          <rPr>
            <sz val="9"/>
            <color indexed="81"/>
            <rFont val="Tahoma"/>
            <family val="2"/>
          </rPr>
          <t xml:space="preserve">
SI APLICA, FAVOR DILIGENCIAR EN LA PARTE INFERIOR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OFICINA DE CALIDAD</author>
  </authors>
  <commentList>
    <comment ref="J20" authorId="0" shapeId="0" xr:uid="{00000000-0006-0000-0200-000001000000}">
      <text>
        <r>
          <rPr>
            <b/>
            <sz val="9"/>
            <color indexed="81"/>
            <rFont val="Tahoma"/>
            <family val="2"/>
          </rPr>
          <t>OFICINA DE CALIDAD:</t>
        </r>
        <r>
          <rPr>
            <sz val="9"/>
            <color indexed="81"/>
            <rFont val="Tahoma"/>
            <family val="2"/>
          </rPr>
          <t xml:space="preserve">
SI APLICA, FAVOR DILIGENCIAR EN LA PARTE INFERIOR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OFICINA DE CALIDAD</author>
  </authors>
  <commentList>
    <comment ref="J20" authorId="0" shapeId="0" xr:uid="{00000000-0006-0000-0300-000001000000}">
      <text>
        <r>
          <rPr>
            <b/>
            <sz val="9"/>
            <color indexed="81"/>
            <rFont val="Tahoma"/>
            <family val="2"/>
          </rPr>
          <t>OFICINA DE CALIDAD:</t>
        </r>
        <r>
          <rPr>
            <sz val="9"/>
            <color indexed="81"/>
            <rFont val="Tahoma"/>
            <family val="2"/>
          </rPr>
          <t xml:space="preserve">
SI APLICA, FAVOR DILIGENCIAR EN LA PARTE INFERIOR</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OFICINA DE CALIDAD</author>
  </authors>
  <commentList>
    <comment ref="J20" authorId="0" shapeId="0" xr:uid="{00000000-0006-0000-0400-000001000000}">
      <text>
        <r>
          <rPr>
            <b/>
            <sz val="9"/>
            <color indexed="81"/>
            <rFont val="Tahoma"/>
            <family val="2"/>
          </rPr>
          <t>OFICINA DE CALIDAD:</t>
        </r>
        <r>
          <rPr>
            <sz val="9"/>
            <color indexed="81"/>
            <rFont val="Tahoma"/>
            <family val="2"/>
          </rPr>
          <t xml:space="preserve">
SI APLICA, FAVOR DILIGENCIAR EN LA PARTE INFERIOR</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OFICINA DE CALIDAD</author>
  </authors>
  <commentList>
    <comment ref="J20" authorId="0" shapeId="0" xr:uid="{00000000-0006-0000-0500-000001000000}">
      <text>
        <r>
          <rPr>
            <b/>
            <sz val="9"/>
            <color indexed="81"/>
            <rFont val="Tahoma"/>
            <family val="2"/>
          </rPr>
          <t>OFICINA DE CALIDAD:</t>
        </r>
        <r>
          <rPr>
            <sz val="9"/>
            <color indexed="81"/>
            <rFont val="Tahoma"/>
            <family val="2"/>
          </rPr>
          <t xml:space="preserve">
SI APLICA, FAVOR DILIGENCIAR EN LA PARTE INFERIOR</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OFICINA DE CALIDAD</author>
  </authors>
  <commentList>
    <comment ref="J20" authorId="0" shapeId="0" xr:uid="{00000000-0006-0000-0600-000001000000}">
      <text>
        <r>
          <rPr>
            <b/>
            <sz val="9"/>
            <color indexed="81"/>
            <rFont val="Tahoma"/>
            <family val="2"/>
          </rPr>
          <t>OFICINA DE CALIDAD:</t>
        </r>
        <r>
          <rPr>
            <sz val="9"/>
            <color indexed="81"/>
            <rFont val="Tahoma"/>
            <family val="2"/>
          </rPr>
          <t xml:space="preserve">
SI APLICA, FAVOR DILIGENCIAR EN LA PARTE INFERIOR</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OFICINA DE CALIDAD</author>
  </authors>
  <commentList>
    <comment ref="J20" authorId="0" shapeId="0" xr:uid="{00000000-0006-0000-0700-000001000000}">
      <text>
        <r>
          <rPr>
            <b/>
            <sz val="9"/>
            <color indexed="81"/>
            <rFont val="Tahoma"/>
            <family val="2"/>
          </rPr>
          <t>OFICINA DE CALIDAD:</t>
        </r>
        <r>
          <rPr>
            <sz val="9"/>
            <color indexed="81"/>
            <rFont val="Tahoma"/>
            <family val="2"/>
          </rPr>
          <t xml:space="preserve">
SI APLICA, FAVOR DILIGENCIAR EN LA PARTE INFERIOR</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OFICINA DE CALIDAD</author>
  </authors>
  <commentList>
    <comment ref="J20" authorId="0" shapeId="0" xr:uid="{00000000-0006-0000-0800-000001000000}">
      <text>
        <r>
          <rPr>
            <b/>
            <sz val="9"/>
            <color indexed="81"/>
            <rFont val="Tahoma"/>
            <family val="2"/>
          </rPr>
          <t>OFICINA DE CALIDAD:</t>
        </r>
        <r>
          <rPr>
            <sz val="9"/>
            <color indexed="81"/>
            <rFont val="Tahoma"/>
            <family val="2"/>
          </rPr>
          <t xml:space="preserve">
SI APLICA, FAVOR DILIGENCIAR EN LA PARTE INFERIOR</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OFICINA DE CALIDAD</author>
  </authors>
  <commentList>
    <comment ref="J20" authorId="0" shapeId="0" xr:uid="{00000000-0006-0000-0900-000001000000}">
      <text>
        <r>
          <rPr>
            <b/>
            <sz val="9"/>
            <color indexed="81"/>
            <rFont val="Tahoma"/>
            <family val="2"/>
          </rPr>
          <t>OFICINA DE CALIDAD:</t>
        </r>
        <r>
          <rPr>
            <sz val="9"/>
            <color indexed="81"/>
            <rFont val="Tahoma"/>
            <family val="2"/>
          </rPr>
          <t xml:space="preserve">
SI APLICA, FAVOR DILIGENCIAR EN LA PARTE INFERIOR</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OFICINA DE CALIDAD</author>
  </authors>
  <commentList>
    <comment ref="J20" authorId="0" shapeId="0" xr:uid="{00000000-0006-0000-0A00-000001000000}">
      <text>
        <r>
          <rPr>
            <b/>
            <sz val="9"/>
            <color indexed="81"/>
            <rFont val="Tahoma"/>
            <family val="2"/>
          </rPr>
          <t>OFICINA DE CALIDAD:</t>
        </r>
        <r>
          <rPr>
            <sz val="9"/>
            <color indexed="81"/>
            <rFont val="Tahoma"/>
            <family val="2"/>
          </rPr>
          <t xml:space="preserve">
SI APLICA, FAVOR DILIGENCIAR EN LA PARTE INFERIOR</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OFICINA DE CALIDAD</author>
  </authors>
  <commentList>
    <comment ref="J20" authorId="0" shapeId="0" xr:uid="{00000000-0006-0000-0B00-000001000000}">
      <text>
        <r>
          <rPr>
            <b/>
            <sz val="9"/>
            <color indexed="81"/>
            <rFont val="Tahoma"/>
            <family val="2"/>
          </rPr>
          <t>OFICINA DE CALIDAD:</t>
        </r>
        <r>
          <rPr>
            <sz val="9"/>
            <color indexed="81"/>
            <rFont val="Tahoma"/>
            <family val="2"/>
          </rPr>
          <t xml:space="preserve">
SI APLICA, FAVOR DILIGENCIAR EN LA PARTE INFERIOR</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OFICINA DE CALIDAD</author>
  </authors>
  <commentList>
    <comment ref="J20" authorId="0" shapeId="0" xr:uid="{00000000-0006-0000-0C00-000001000000}">
      <text>
        <r>
          <rPr>
            <b/>
            <sz val="9"/>
            <color indexed="81"/>
            <rFont val="Tahoma"/>
            <family val="2"/>
          </rPr>
          <t>OFICINA DE CALIDAD:</t>
        </r>
        <r>
          <rPr>
            <sz val="9"/>
            <color indexed="81"/>
            <rFont val="Tahoma"/>
            <family val="2"/>
          </rPr>
          <t xml:space="preserve">
SI APLICA, FAVOR DILIGENCIAR EN LA PARTE INFERIOR</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OFICINA DE CALIDAD</author>
  </authors>
  <commentList>
    <comment ref="J20" authorId="0" shapeId="0" xr:uid="{00000000-0006-0000-0D00-000001000000}">
      <text>
        <r>
          <rPr>
            <b/>
            <sz val="9"/>
            <color indexed="81"/>
            <rFont val="Tahoma"/>
            <family val="2"/>
          </rPr>
          <t>OFICINA DE CALIDAD:</t>
        </r>
        <r>
          <rPr>
            <sz val="9"/>
            <color indexed="81"/>
            <rFont val="Tahoma"/>
            <family val="2"/>
          </rPr>
          <t xml:space="preserve">
SI APLICA, FAVOR DILIGENCIAR EN LA PARTE INFERIOR</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OFICINA DE CALIDAD</author>
  </authors>
  <commentList>
    <comment ref="J20" authorId="0" shapeId="0" xr:uid="{00000000-0006-0000-0E00-000001000000}">
      <text>
        <r>
          <rPr>
            <b/>
            <sz val="9"/>
            <color indexed="81"/>
            <rFont val="Tahoma"/>
            <family val="2"/>
          </rPr>
          <t>OFICINA DE CALIDAD:</t>
        </r>
        <r>
          <rPr>
            <sz val="9"/>
            <color indexed="81"/>
            <rFont val="Tahoma"/>
            <family val="2"/>
          </rPr>
          <t xml:space="preserve">
SI APLICA, FAVOR DILIGENCIAR EN LA PARTE INFERIOR</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OFICINA DE CALIDAD</author>
  </authors>
  <commentList>
    <comment ref="J20" authorId="0" shapeId="0" xr:uid="{00000000-0006-0000-0F00-000001000000}">
      <text>
        <r>
          <rPr>
            <b/>
            <sz val="9"/>
            <color indexed="81"/>
            <rFont val="Tahoma"/>
            <family val="2"/>
          </rPr>
          <t>OFICINA DE CALIDAD:</t>
        </r>
        <r>
          <rPr>
            <sz val="9"/>
            <color indexed="81"/>
            <rFont val="Tahoma"/>
            <family val="2"/>
          </rPr>
          <t xml:space="preserve">
SI APLICA, FAVOR DILIGENCIAR EN LA PARTE INFERIOR</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OFICINA DE CALIDAD</author>
  </authors>
  <commentList>
    <comment ref="J20" authorId="0" shapeId="0" xr:uid="{00000000-0006-0000-1000-000001000000}">
      <text>
        <r>
          <rPr>
            <b/>
            <sz val="9"/>
            <color indexed="81"/>
            <rFont val="Tahoma"/>
            <family val="2"/>
          </rPr>
          <t>OFICINA DE CALIDAD:</t>
        </r>
        <r>
          <rPr>
            <sz val="9"/>
            <color indexed="81"/>
            <rFont val="Tahoma"/>
            <family val="2"/>
          </rPr>
          <t xml:space="preserve">
SI APLICA, FAVOR DILIGENCIAR EN LA PARTE INFERIOR</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OFICINA DE CALIDAD</author>
  </authors>
  <commentList>
    <comment ref="J20" authorId="0" shapeId="0" xr:uid="{00000000-0006-0000-1100-000001000000}">
      <text>
        <r>
          <rPr>
            <b/>
            <sz val="9"/>
            <color indexed="81"/>
            <rFont val="Tahoma"/>
            <family val="2"/>
          </rPr>
          <t>OFICINA DE CALIDAD:</t>
        </r>
        <r>
          <rPr>
            <sz val="9"/>
            <color indexed="81"/>
            <rFont val="Tahoma"/>
            <family val="2"/>
          </rPr>
          <t xml:space="preserve">
SI APLICA, FAVOR DILIGENCIAR EN LA PARTE INFERIOR</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OFICINA DE CALIDAD</author>
  </authors>
  <commentList>
    <comment ref="J20" authorId="0" shapeId="0" xr:uid="{00000000-0006-0000-1200-000001000000}">
      <text>
        <r>
          <rPr>
            <b/>
            <sz val="9"/>
            <color indexed="81"/>
            <rFont val="Tahoma"/>
            <family val="2"/>
          </rPr>
          <t>OFICINA DE CALIDAD:</t>
        </r>
        <r>
          <rPr>
            <sz val="9"/>
            <color indexed="81"/>
            <rFont val="Tahoma"/>
            <family val="2"/>
          </rPr>
          <t xml:space="preserve">
SI APLICA, FAVOR DILIGENCIAR EN LA PARTE INFERIOR</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OFICINA DE CALIDAD</author>
    <author>CALIDAD</author>
  </authors>
  <commentList>
    <comment ref="J20" authorId="0" shapeId="0" xr:uid="{00000000-0006-0000-1300-000001000000}">
      <text>
        <r>
          <rPr>
            <b/>
            <sz val="9"/>
            <color indexed="81"/>
            <rFont val="Tahoma"/>
            <family val="2"/>
          </rPr>
          <t>OFICINA DE CALIDAD:</t>
        </r>
        <r>
          <rPr>
            <sz val="9"/>
            <color indexed="81"/>
            <rFont val="Tahoma"/>
            <family val="2"/>
          </rPr>
          <t xml:space="preserve">
SI APLICA, FAVOR DILIGENCIAR EN LA PARTE INFERIOR</t>
        </r>
      </text>
    </comment>
    <comment ref="C48" authorId="1" shapeId="0" xr:uid="{00000000-0006-0000-1300-000002000000}">
      <text>
        <r>
          <rPr>
            <b/>
            <sz val="9"/>
            <color indexed="81"/>
            <rFont val="Tahoma"/>
            <family val="2"/>
          </rPr>
          <t>CALIDAD:</t>
        </r>
        <r>
          <rPr>
            <sz val="9"/>
            <color indexed="81"/>
            <rFont val="Tahoma"/>
            <family val="2"/>
          </rPr>
          <t xml:space="preserve">
# total  de encuestas diligenciadas</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OFICINA DE CALIDAD</author>
  </authors>
  <commentList>
    <comment ref="J20" authorId="0" shapeId="0" xr:uid="{00000000-0006-0000-1400-000001000000}">
      <text>
        <r>
          <rPr>
            <b/>
            <sz val="9"/>
            <color indexed="81"/>
            <rFont val="Tahoma"/>
            <family val="2"/>
          </rPr>
          <t>OFICINA DE CALIDAD:</t>
        </r>
        <r>
          <rPr>
            <sz val="9"/>
            <color indexed="81"/>
            <rFont val="Tahoma"/>
            <family val="2"/>
          </rPr>
          <t xml:space="preserve">
SI APLICA, FAVOR DILIGENCIAR EN LA PARTE INFERIOR</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OFICINA DE CALIDAD</author>
  </authors>
  <commentList>
    <comment ref="J20" authorId="0" shapeId="0" xr:uid="{00000000-0006-0000-1500-000001000000}">
      <text>
        <r>
          <rPr>
            <b/>
            <sz val="9"/>
            <color indexed="81"/>
            <rFont val="Tahoma"/>
            <family val="2"/>
          </rPr>
          <t>OFICINA DE CALIDAD:</t>
        </r>
        <r>
          <rPr>
            <sz val="9"/>
            <color indexed="81"/>
            <rFont val="Tahoma"/>
            <family val="2"/>
          </rPr>
          <t xml:space="preserve">
SI APLICA, FAVOR DILIGENCIAR EN LA PARTE INFERIOR</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OFICINA DE CALIDAD</author>
    <author>CALIDAD</author>
  </authors>
  <commentList>
    <comment ref="J20" authorId="0" shapeId="0" xr:uid="{00000000-0006-0000-1600-000001000000}">
      <text>
        <r>
          <rPr>
            <b/>
            <sz val="9"/>
            <color indexed="81"/>
            <rFont val="Tahoma"/>
            <family val="2"/>
          </rPr>
          <t>OFICINA DE CALIDAD:</t>
        </r>
        <r>
          <rPr>
            <sz val="9"/>
            <color indexed="81"/>
            <rFont val="Tahoma"/>
            <family val="2"/>
          </rPr>
          <t xml:space="preserve">
SI APLICA, FAVOR DILIGENCIAR EN LA PARTE INFERIOR</t>
        </r>
      </text>
    </comment>
    <comment ref="C52" authorId="1" shapeId="0" xr:uid="{00000000-0006-0000-1600-000002000000}">
      <text>
        <r>
          <rPr>
            <b/>
            <sz val="9"/>
            <color indexed="81"/>
            <rFont val="Tahoma"/>
            <family val="2"/>
          </rPr>
          <t>CALIDAD:</t>
        </r>
        <r>
          <rPr>
            <sz val="9"/>
            <color indexed="81"/>
            <rFont val="Tahoma"/>
            <family val="2"/>
          </rPr>
          <t xml:space="preserve">
segregación por oferta </t>
        </r>
      </text>
    </comment>
    <comment ref="C70" authorId="1" shapeId="0" xr:uid="{00000000-0006-0000-1600-000003000000}">
      <text>
        <r>
          <rPr>
            <b/>
            <sz val="9"/>
            <color indexed="81"/>
            <rFont val="Tahoma"/>
            <family val="2"/>
          </rPr>
          <t>CALIDAD:</t>
        </r>
        <r>
          <rPr>
            <sz val="9"/>
            <color indexed="81"/>
            <rFont val="Tahoma"/>
            <family val="2"/>
          </rPr>
          <t xml:space="preserve">
segregación por oferta </t>
        </r>
      </text>
    </comment>
  </commentList>
</comments>
</file>

<file path=xl/sharedStrings.xml><?xml version="1.0" encoding="utf-8"?>
<sst xmlns="http://schemas.openxmlformats.org/spreadsheetml/2006/main" count="2610" uniqueCount="542">
  <si>
    <t>MACROPROCESO ESTRATÉGICO</t>
  </si>
  <si>
    <t>CÓDIGO: ESGr027</t>
  </si>
  <si>
    <t>PROCESO GESTIÓN SISTEMAS INTEGRADOS</t>
  </si>
  <si>
    <t>VERSIÓN: 7</t>
  </si>
  <si>
    <t>MATRIZ DE MEDICIÓN Y SEGUIMIENTO A LOS PROCESOS DE GESTIÓN</t>
  </si>
  <si>
    <t>VIGENCIA: 2020-03-31</t>
  </si>
  <si>
    <t>PÁGINA: 1 de 1</t>
  </si>
  <si>
    <t>FECHA DE ACTUALIZACIÓN:</t>
  </si>
  <si>
    <t>AÑO</t>
  </si>
  <si>
    <t>MES</t>
  </si>
  <si>
    <t>DÍA</t>
  </si>
  <si>
    <t>ALINEACIÓN DE LOS INDICADORES CON LOS DOCUMENTOS ESTRATÉGICOS Y LOS OBJETIVOS DE CALIDAD</t>
  </si>
  <si>
    <t>FRENTES DEL PLAN ESTRATÉGICO</t>
  </si>
  <si>
    <t>LINEAMIENTOS DE LA POLÍTICA DE CALIDAD</t>
  </si>
  <si>
    <t>OBJETIVOS DE CALIDAD</t>
  </si>
  <si>
    <t>PROCESO GESTIÓN</t>
  </si>
  <si>
    <t>¿QUÉ RECURSOS SE REQUIEREN?</t>
  </si>
  <si>
    <t>¿CUÁNDO FINALIZARÁ?</t>
  </si>
  <si>
    <t>NOMBRE INDICADOR</t>
  </si>
  <si>
    <t>FÓRMULA</t>
  </si>
  <si>
    <t>TIPO DE INDICADOR</t>
  </si>
  <si>
    <t>SEGUIMIENTO MEDICIÓN</t>
  </si>
  <si>
    <t>META</t>
  </si>
  <si>
    <t xml:space="preserve">RESULTADO </t>
  </si>
  <si>
    <t>NIVEL OBTENIDO</t>
  </si>
  <si>
    <t>ACCESO</t>
  </si>
  <si>
    <t>Talento Humano</t>
  </si>
  <si>
    <t>Eficacia</t>
  </si>
  <si>
    <t>Semestral</t>
  </si>
  <si>
    <t>Financiera</t>
  </si>
  <si>
    <t xml:space="preserve">Oportunidad en pagos </t>
  </si>
  <si>
    <t>Eficiencia</t>
  </si>
  <si>
    <t>Recuperación de cartera</t>
  </si>
  <si>
    <t>Recuperación de IVA</t>
  </si>
  <si>
    <t>Trámites de cuentas para causación</t>
  </si>
  <si>
    <t>Ciencia, Tecnología e Innovación</t>
  </si>
  <si>
    <t>Grupos de investigación avalados institucionalmente y registrados ante Colciencias</t>
  </si>
  <si>
    <t>Número de capítulos de libros publicados en el periodo</t>
  </si>
  <si>
    <t>Resultados de investigación del programa</t>
  </si>
  <si>
    <t xml:space="preserve">Participación  de estudiantes en Estrategias para la Formación en Investigación e Innovación </t>
  </si>
  <si>
    <t>Dialogando con el Mundo</t>
  </si>
  <si>
    <t xml:space="preserve">      REGRESAR</t>
  </si>
  <si>
    <t>VIGENCIA: 2020-03-20</t>
  </si>
  <si>
    <t>FICHA DE INDICADOR</t>
  </si>
  <si>
    <t>MACROPROCESO</t>
  </si>
  <si>
    <t>Apoyo</t>
  </si>
  <si>
    <t>NOMBRE DEL INDICADOR</t>
  </si>
  <si>
    <t>Cobertura de las capacitaciones</t>
  </si>
  <si>
    <t>RESPONSABLE DE MEDICIÓN</t>
  </si>
  <si>
    <t>Director(a) de Talento Humano</t>
  </si>
  <si>
    <t>1. COMPORTAMIENTO DE INDICADOR</t>
  </si>
  <si>
    <t>CLASIFICACIÓN DE LA MEDICIÓN</t>
  </si>
  <si>
    <t>META ANUAL</t>
  </si>
  <si>
    <t>NUMERADOR</t>
  </si>
  <si>
    <t>Número de personas capacitadas*100</t>
  </si>
  <si>
    <t>UNIDAD DE MEDIDA</t>
  </si>
  <si>
    <t>Porcentual</t>
  </si>
  <si>
    <t>DENOMINADOR</t>
  </si>
  <si>
    <t>Número total de empleados</t>
  </si>
  <si>
    <t>TENDENCIA</t>
  </si>
  <si>
    <t>Positiva</t>
  </si>
  <si>
    <t>NIVEL DE SEGREGACIÓN *</t>
  </si>
  <si>
    <t>No Aplica</t>
  </si>
  <si>
    <t>ESCALA</t>
  </si>
  <si>
    <t>Deficiente</t>
  </si>
  <si>
    <t>Aceptable</t>
  </si>
  <si>
    <t>Bueno</t>
  </si>
  <si>
    <t>Excelente</t>
  </si>
  <si>
    <t>0 - 50%</t>
  </si>
  <si>
    <t>51% - 70%</t>
  </si>
  <si>
    <t>71% - 80%</t>
  </si>
  <si>
    <t>81% - 100%</t>
  </si>
  <si>
    <t>ORIGEN DE DATOS NUMERADOR</t>
  </si>
  <si>
    <t>Listado de Asistencia</t>
  </si>
  <si>
    <t>FRECUENCIA DE LA MEDICIÓN</t>
  </si>
  <si>
    <t>SEMESTRAL</t>
  </si>
  <si>
    <t>FRECUENCIA DE RESULTADO</t>
  </si>
  <si>
    <t>ANUAL</t>
  </si>
  <si>
    <t>ORIGEN DE DATOS DENOMINADOR</t>
  </si>
  <si>
    <t xml:space="preserve">Base de Empleados </t>
  </si>
  <si>
    <t>RESULTADOS</t>
  </si>
  <si>
    <t>ANÁLISIS DE DATOS</t>
  </si>
  <si>
    <t>ACCIÓN FORMULADA</t>
  </si>
  <si>
    <t xml:space="preserve">RESPONSABLE </t>
  </si>
  <si>
    <t>PERIODO DE EVALUACIÓN</t>
  </si>
  <si>
    <t xml:space="preserve">VALOR </t>
  </si>
  <si>
    <t>META PONDERADA</t>
  </si>
  <si>
    <t>UNIDAD SEGREGADA (Ej. Facultad, Programa Académico, Área)</t>
  </si>
  <si>
    <t>RESULTADO</t>
  </si>
  <si>
    <t>ANÁLISIS DE DATOS SEGREGADO</t>
  </si>
  <si>
    <t>Estratégico</t>
  </si>
  <si>
    <t>Misional</t>
  </si>
  <si>
    <t>Acreditación</t>
  </si>
  <si>
    <t>Seguimiento, Medición, Análisis y Evaluación</t>
  </si>
  <si>
    <t>Direccionamiento Estratégico</t>
  </si>
  <si>
    <t>Negativa</t>
  </si>
  <si>
    <t>Planeación Institucional</t>
  </si>
  <si>
    <t>Por Unidad Regional</t>
  </si>
  <si>
    <t>Proyectos Especiales y Relaciones Interinstitucionales</t>
  </si>
  <si>
    <t>Por Facultad</t>
  </si>
  <si>
    <t>Sistemas Integrados</t>
  </si>
  <si>
    <t>Por Programa Académico</t>
  </si>
  <si>
    <t>Autoevaluación y Acreditación</t>
  </si>
  <si>
    <t>Por área</t>
  </si>
  <si>
    <t>Comunicaciones</t>
  </si>
  <si>
    <t>Por Laboratorio</t>
  </si>
  <si>
    <t>Formación y Aprendizaje</t>
  </si>
  <si>
    <t>Otros</t>
  </si>
  <si>
    <t>Interacción Social Universitaria</t>
  </si>
  <si>
    <t>Bienestar Universitario</t>
  </si>
  <si>
    <t>Admisiones y Registro</t>
  </si>
  <si>
    <t>Graduados</t>
  </si>
  <si>
    <t>Jurídica</t>
  </si>
  <si>
    <t>Sistemas y Tecnología</t>
  </si>
  <si>
    <t>Bienes y Servicios</t>
  </si>
  <si>
    <t>Documental</t>
  </si>
  <si>
    <t>Apoyo Académico</t>
  </si>
  <si>
    <t>Control Interno</t>
  </si>
  <si>
    <t>Control Disciplinario</t>
  </si>
  <si>
    <t>Servicio de Atención al Ciudadano</t>
  </si>
  <si>
    <t>Cobertura capacitaciones puesto de trabajo</t>
  </si>
  <si>
    <t>Inducciones realizadas puesto de trabajo*100</t>
  </si>
  <si>
    <t>Numero de funcionarios vinculados en el periodo</t>
  </si>
  <si>
    <t>0 - 60%</t>
  </si>
  <si>
    <t>61% - 80%</t>
  </si>
  <si>
    <t>81% -90%</t>
  </si>
  <si>
    <t>91% - 100%</t>
  </si>
  <si>
    <t>Registros de asistencia, reporte generado por aplicativo</t>
  </si>
  <si>
    <t>Director(a) Financiera</t>
  </si>
  <si>
    <t>Total cuentas pagadas fecha establecida*100</t>
  </si>
  <si>
    <t>Total cuentas pagadas</t>
  </si>
  <si>
    <t>0 -70%</t>
  </si>
  <si>
    <t>71% - 84%</t>
  </si>
  <si>
    <t>85% - 95%</t>
  </si>
  <si>
    <t>96% - 100%</t>
  </si>
  <si>
    <t>Base de datos pagos</t>
  </si>
  <si>
    <t>TRIMESTRAL</t>
  </si>
  <si>
    <t>FORMULA</t>
  </si>
  <si>
    <t>Total cartera recuperada*100</t>
  </si>
  <si>
    <t>Total cartera por matriculas</t>
  </si>
  <si>
    <t>Informes de gestión de la oficina de apoyo financiero</t>
  </si>
  <si>
    <t>Total  IVA recuperado*100</t>
  </si>
  <si>
    <t xml:space="preserve">Total  IVA cobrado </t>
  </si>
  <si>
    <t>0 65%</t>
  </si>
  <si>
    <t>66% - 81%</t>
  </si>
  <si>
    <t>82% - 97%</t>
  </si>
  <si>
    <t>98% - 100%</t>
  </si>
  <si>
    <t>AFIr055 y Resolución DIAN</t>
  </si>
  <si>
    <t>BIMENSUAL</t>
  </si>
  <si>
    <r>
      <t xml:space="preserve">BIMESTRE I:  </t>
    </r>
    <r>
      <rPr>
        <sz val="11"/>
        <color theme="1"/>
        <rFont val="Arial"/>
        <family val="2"/>
      </rPr>
      <t xml:space="preserve">Durante el primer bimestre del año 2021, se solicito ante la Dirección de impuestos y Aduanas nacionales en el mes de enero; según el Decreto 1625/2016 (El cual establece la devolución del impuesto sobre las ventas a las instituciones estatales u oficiales de educación superior)   la suma de $831.691.146, correspondiente al VI BIMESTRE del año 2020.  En el mes de abril de 2021 la DIAN envió resolución numero 6282011 de fecha 09 de abril de 2021 notificando la devolución de $831.691.146 correspondientes a el VI bimestre de 2020 quedando 100%. Durante el mes de febrero del presente año la DIAN realizo  devolución   por valor de $704,592,100,  correspondiente al V BIMESTRE del año 2020; quedando el indicador durante el Primer bimestre del año en un 100% de cumplimiento.           </t>
    </r>
  </si>
  <si>
    <r>
      <rPr>
        <b/>
        <sz val="11"/>
        <color theme="1"/>
        <rFont val="Arial"/>
        <family val="2"/>
      </rPr>
      <t>BIMESTRE II</t>
    </r>
    <r>
      <rPr>
        <sz val="11"/>
        <color theme="1"/>
        <rFont val="Arial"/>
        <family val="2"/>
      </rPr>
      <t xml:space="preserve"> . Durante el segundo bimestre del año 2021, se solicito ante la Dirección de impuestos y Aduanas nacionales en el mes de marzo; según el Decreto 1625/2016 (El cual establece la devolución del impuesto sobre las ventas a las instituciones estatales u oficiales de educación superior)   la suma de $143.017.363, correspondiente al I BIMESTRE del año 2021. En el mes de junio de 2021 la DIAN envió resolución numero 6282023 de fecha 04 de junio de 2021 notificando la devolución de $143.017.363 correspondientes a el I bimestre de 2021 quedando 100%. </t>
    </r>
  </si>
  <si>
    <t xml:space="preserve">BIMESTRE I:  </t>
  </si>
  <si>
    <t>FEBRERO</t>
  </si>
  <si>
    <t>ABRIL</t>
  </si>
  <si>
    <t>JUNIO</t>
  </si>
  <si>
    <t>AGOSTO</t>
  </si>
  <si>
    <t>OCTUBRE</t>
  </si>
  <si>
    <t>DICIEMBRE</t>
  </si>
  <si>
    <t>Número trámites de cuentas para causación devueltas *100</t>
  </si>
  <si>
    <t xml:space="preserve">Número tramites de cuentas para causación </t>
  </si>
  <si>
    <t>25% - 100%</t>
  </si>
  <si>
    <t>21% - 24%</t>
  </si>
  <si>
    <t xml:space="preserve">11% - 20% </t>
  </si>
  <si>
    <t>0% - 10%</t>
  </si>
  <si>
    <t>Base de datos radicación de cuentas de cobro</t>
  </si>
  <si>
    <t>MENSUAL</t>
  </si>
  <si>
    <r>
      <t xml:space="preserve">TRIMESTRE I:  </t>
    </r>
    <r>
      <rPr>
        <sz val="11"/>
        <color theme="1"/>
        <rFont val="Arial"/>
        <family val="2"/>
      </rPr>
      <t xml:space="preserve">En los meses de enero, febrero de 2021 se observa una disminución del porcentaje de devolución de las cuentas debido que estos meses no se radican un volumen alto de cuentas de proveedores y ops. Para el mes de marzo se da un aumento en el numero de radicación de cuentas y de devoluciones debido que para este mes se presenta casi finalizado el proceso de contratación de ops.                                                        </t>
    </r>
    <r>
      <rPr>
        <b/>
        <sz val="11"/>
        <color theme="1"/>
        <rFont val="Arial"/>
        <family val="2"/>
      </rPr>
      <t>Observación:</t>
    </r>
    <r>
      <rPr>
        <sz val="11"/>
        <color theme="1"/>
        <rFont val="Arial"/>
        <family val="2"/>
      </rPr>
      <t xml:space="preserve"> para el mes de marzo las cuentas se radican por medio de la plataforma Integradoc, por esto no se adjunta evidencia debido que no existe reporte de devolución de cuentas al momento.</t>
    </r>
  </si>
  <si>
    <t>Investigadores de la Universidad reconocidos ante Colciencias</t>
  </si>
  <si>
    <t>Director(a) de Investigación Universitaria</t>
  </si>
  <si>
    <t xml:space="preserve">CLASIFICACIÓN DE LA MEDICIÓN </t>
  </si>
  <si>
    <t>Número ponderado de investigadores de la Universidad sujeto a convocatoria de Colciencias</t>
  </si>
  <si>
    <t>Número de investigadores</t>
  </si>
  <si>
    <t>0 - 28</t>
  </si>
  <si>
    <t>29 - 43</t>
  </si>
  <si>
    <t>44 - 55</t>
  </si>
  <si>
    <t>&gt;55</t>
  </si>
  <si>
    <t>ORIGEN DE DATOS</t>
  </si>
  <si>
    <t>Pagina Colciencias, CvLAC y Nómina de la Universidad de Cundinamarca</t>
  </si>
  <si>
    <t>ANÁLISIS DE DATOS
Los datos indican un crecimiento en los acompañamientos entre el primer trimestre y 
el segundo trimestre de mas del 100%, por la contratación del personal de la oficina
En el tercer trimestre se muestra un decrecimiento con respecto al periodo anterior
por las vacaciones a mitad de año, las personas se reintegraron entre julio y agosto.</t>
  </si>
  <si>
    <t>Para el IPA-2021 se cuenta con 54 docentes categorizados ante el Minciecias de acuerdo a la ultima convocatoria 833 de 2018, relacionados así:
Investigador Senior (IS): 3
Investigador Asociado (I) : 9
Investigador Junior (IJ): 42</t>
  </si>
  <si>
    <t>ACCIÓN FORMULADA
Reformular la meta para el próximo año dependiendo de los recursos asignados.</t>
  </si>
  <si>
    <t>N/A</t>
  </si>
  <si>
    <t>Número ponderado de Grupos de la Universidad sujeto a convocatoria de Colciencias</t>
  </si>
  <si>
    <t xml:space="preserve">Número de grupos </t>
  </si>
  <si>
    <t>0 - 15</t>
  </si>
  <si>
    <t>16 - 22</t>
  </si>
  <si>
    <t>23 - 30</t>
  </si>
  <si>
    <t>&gt;30</t>
  </si>
  <si>
    <t>Página Colciencias, GrupLAC</t>
  </si>
  <si>
    <t>la Universidad de Cundinamarca, Actualmente cuenta con 33 grupos categorizados por Minciencias de acuerdo a resultados convocatoria 833 de 2018, los cuales se clasifican así: 
Categoría A1: 1
Categoría A:   1
Categoría B:  2
Categoría C: 29
Reconocido: 1</t>
  </si>
  <si>
    <t>Publicación de capítulos de libros</t>
  </si>
  <si>
    <t>Número capítulos de libro</t>
  </si>
  <si>
    <t>0 - 20</t>
  </si>
  <si>
    <t>21 - 29</t>
  </si>
  <si>
    <t>30 - 35</t>
  </si>
  <si>
    <t>&gt;35</t>
  </si>
  <si>
    <t>GrupLAC
Verificador InstituLAC</t>
  </si>
  <si>
    <t xml:space="preserve">* Solicitar a los Lideres de Grupos de Investigación el reporte de la productividad en cada uno de los GrupLAC 
* Realizar seguimiento al reporte de productividad por los grupos de investigación. </t>
  </si>
  <si>
    <t>Resultados de investigación del programa*100</t>
  </si>
  <si>
    <t xml:space="preserve">Total  de resultados de investigación  propuestos </t>
  </si>
  <si>
    <t>Por programa académico</t>
  </si>
  <si>
    <t>0% - 70%</t>
  </si>
  <si>
    <t>71% - 89%</t>
  </si>
  <si>
    <t>90% - 100%</t>
  </si>
  <si>
    <t>Vinculación de estudiantes a la investigación</t>
  </si>
  <si>
    <t>Base de datos de estudiantes</t>
  </si>
  <si>
    <t xml:space="preserve">para el IPA-2021 se han publicado resultados de investigación 105 productos de 256 productos proyectados, se espera que para el IIPA-2020 se realice la publicación de los demás productos proyectados, lo que equivale a un 41%
Los docentes están generando productos de Ciencia tecnología e innovación que se encuentran en proceso de aprobación,  perfeccionamiento y finalización  para darse a conocer en el IIPA de 2020, como ejemplo eventos y ponencias aplazados en el IPA que se desarrollaran de manera virtual en el IIPA de 2021. </t>
  </si>
  <si>
    <t xml:space="preserve">Ciencias Administrativas, Económicas y Contables </t>
  </si>
  <si>
    <t>Se registraron 9 productos de investigación los cuales corresponden a: 6 Productos de Nuevo Conocimiento, 1 Productos de Desarrollo Tecnológico e Innovación, 1 Productos de Apropiación Social del Conocimiento, 1 Productos de Formación del Recurso Humano.</t>
  </si>
  <si>
    <t>Ciencias Agropecuarias</t>
  </si>
  <si>
    <t xml:space="preserve">Se registraron 32 productos de investigación los cuales corresponden a: 3 Productos de Nuevo Conocimiento, 7 Productos de Apropiación Social del Conocimiento, 22 Productos de Formación del Recurso Humano. </t>
  </si>
  <si>
    <t>Ciencias de la Salud</t>
  </si>
  <si>
    <t>Para este IPA-2021 no se registraron productos, se espera que su productividad se vea reflejada durante el IIPA-2021</t>
  </si>
  <si>
    <t>Ciencias del Deporte y la Educación Física</t>
  </si>
  <si>
    <t>Ciencias Sociales, Humanidades y Ciencias Políticas</t>
  </si>
  <si>
    <t xml:space="preserve">Se registraron 3 productos de investigación los cuales corresponden a: 1 Productos de Nuevo Conocimiento, 1 Productos de Apropiación Social del Conocimiento, 1 Productos de Formación del Recurso Humano. </t>
  </si>
  <si>
    <t>Educación</t>
  </si>
  <si>
    <t>Se registraron 10 productos de investigación los cuáles corresponden a: 4 Productos de Nuevo Conocimiento, 3 Productos de Apropiación Social del Conocimiento, 3 Productos de Formación del Recurso Humano</t>
  </si>
  <si>
    <t>Ingeniería</t>
  </si>
  <si>
    <t>Se registraron 51  productos de investigación los cuáles corresponden a: 16 Productos de Nuevo Conocimiento, 28 Productos de Apropiación Social del Conocimiento, 7 Productos de Formación del Recurso Humano</t>
  </si>
  <si>
    <t>Estudiantes que participen en estrategias para la formación en investigación e innovación del programa*100</t>
  </si>
  <si>
    <t xml:space="preserve"> Total de estudiantes del programa </t>
  </si>
  <si>
    <t>para el primer periodo académico se tuvo la participación en la convocatoria REDCOLSI con la participación con  52 proyectos presentados por estudiantes vinculados a semilleros de investigación, se cuenta con la participación de 30 estudiantes vinculados como auxiliares de investigación a proyectos de investigación de convocatorias  externas. y 1 participación en Taller con aval de la RedCOLSI para participar en el encuentro nacional e internacional de semilleros de investigación ENISI
Se tiene previsto que para el IIPA-2021 se desarrollen los demás eventos programados desde la Dirección de Investigación y eventos externos a la Universidad.</t>
  </si>
  <si>
    <t>*Desarrollar actividades para la participación de estudiantes vinculados a semilleros de investigación de manera virtual. 
* participar en los diferentes eventos y convocatorias que se generen a nivel interno y externo a la Institución. 
* proponer estrategias que permitan la participación de estudiantes semilleristas activos en la Universidad de Cundinamarca</t>
  </si>
  <si>
    <t>ANALISIS DE DATOS SEGREGADO</t>
  </si>
  <si>
    <t>CIENCIAS ADMINISTRATIVAS ECONÓMICAS Y CONTABLES</t>
  </si>
  <si>
    <t xml:space="preserve">6 proyectos presentados a REDCOLSI </t>
  </si>
  <si>
    <t>CIENCIAS AGROPECUARIAS</t>
  </si>
  <si>
    <t>30 Estudiantes participantes como auxiliares de investigación en proyectos de convocatorias externas y  11 proyectos presentados en REDCOLSI.</t>
  </si>
  <si>
    <t xml:space="preserve">84 Estudiantes participantes como axiliares de investigacion en proyectos de convocatorias Internas, Interinstitucionales y externas., Se presentaron 9 proyectos  para participar del XVIII ENCUENTRO REGIONAL DE SEMILLEROS DE INVESTIGACIÓN REDCOLSI NODO BOGOTÁ - CUNDINAMARCA, formulados por 9 Estudiantes. </t>
  </si>
  <si>
    <t>CIENCIAS DE LA SALUD</t>
  </si>
  <si>
    <t xml:space="preserve">2 proyectos presentados a REDCOLSI </t>
  </si>
  <si>
    <t>CIENCIAS DEL DEPORTE Y EDUCACIÓN FÍSICA</t>
  </si>
  <si>
    <t xml:space="preserve">8 proyectos presentados a REDCOLSI </t>
  </si>
  <si>
    <t>CIENCIAS SOCIALES, HUMANIDADES Y CIENCIAS POLITICAS</t>
  </si>
  <si>
    <t xml:space="preserve">4 proyectos presentados a REDCOLSI </t>
  </si>
  <si>
    <t>EDUCACIÓN</t>
  </si>
  <si>
    <t xml:space="preserve">5 proyectos presentados a REDCOLSI </t>
  </si>
  <si>
    <t>INGENIERÍA</t>
  </si>
  <si>
    <t>16 proyectos presentados a REDCOLSI y un Taller con aval de la RedCOLSI para participar en el encuentro nacional e internacional de semilleros de investigación ENISI</t>
  </si>
  <si>
    <t>Estudiantes beneficiados con la implementación de la acción estratégica de movilidad académica y alianzas correspondiente a la política Dialogando con el Mundo.</t>
  </si>
  <si>
    <t>Vicerrectoría Académica</t>
  </si>
  <si>
    <t>Estudiantes de 6 a 10 semestre beneficiados de políticas de gestión institucional y bienestar*100</t>
  </si>
  <si>
    <t xml:space="preserve">Total de estudiantes participantes de 6 a 10 semestre  </t>
  </si>
  <si>
    <t>0% - 15%</t>
  </si>
  <si>
    <t>16%- 22%</t>
  </si>
  <si>
    <t>23% - 30%</t>
  </si>
  <si>
    <t>&gt;30%</t>
  </si>
  <si>
    <t>Consolidado de estudiantes beneficiados</t>
  </si>
  <si>
    <t xml:space="preserve">Total de estudiantes participantes en las estrategias de 6 a 10 semestre  </t>
  </si>
  <si>
    <t xml:space="preserve">Este indicadores no se medirá  en el primer semestre de la vigencia 2021 por los lineamientos nacionales derivados por la pandemia del Covid-19 que limitan la movilidad presencial. </t>
  </si>
  <si>
    <t>Estudiantes beneficiados con la implementación de la acción estratégica de diálogo común curricular, diálogo con funciones misionales de la UCundinamarca, apoyo al CADI de segunda lengua, correspondientes a la política Dialogando con el Mundo.</t>
  </si>
  <si>
    <r>
      <t xml:space="preserve">Estrategias de internacionalización de los programas académicos donde  participan estudiantes de 1 a 10 semestre </t>
    </r>
    <r>
      <rPr>
        <b/>
        <sz val="11"/>
        <rFont val="Arial"/>
        <family val="2"/>
      </rPr>
      <t>/ Participación de  estudiantes de 1 a 10 semestre .</t>
    </r>
  </si>
  <si>
    <t>Participantes en las estrategias</t>
  </si>
  <si>
    <t>0  - 499</t>
  </si>
  <si>
    <t>500 - 750</t>
  </si>
  <si>
    <t>751 - 1000</t>
  </si>
  <si>
    <t>&gt;1000</t>
  </si>
  <si>
    <t>Consolidado de estudiantes de primero a décimo semestre</t>
  </si>
  <si>
    <r>
      <rPr>
        <b/>
        <sz val="11"/>
        <rFont val="Arial"/>
        <family val="2"/>
      </rPr>
      <t xml:space="preserve"> PERIODO ACADÉMICO 2021.1</t>
    </r>
    <r>
      <rPr>
        <sz val="11"/>
        <rFont val="Arial"/>
        <family val="2"/>
      </rPr>
      <t xml:space="preserve"> </t>
    </r>
    <r>
      <rPr>
        <sz val="11"/>
        <color rgb="FFFF0000"/>
        <rFont val="Arial"/>
        <family val="2"/>
      </rPr>
      <t xml:space="preserve"> </t>
    </r>
    <r>
      <rPr>
        <sz val="11"/>
        <rFont val="Arial"/>
        <family val="2"/>
      </rPr>
      <t>de acuerdo con el fenómeno de la pandemia COVID-19, Para el periodo 2021,1</t>
    </r>
    <r>
      <rPr>
        <b/>
        <i/>
        <sz val="11"/>
        <rFont val="Arial"/>
        <family val="2"/>
      </rPr>
      <t xml:space="preserve"> no se realizo convocatoria debido a la coyuntura presentada de educación virtual, estrategia de internacionalización en casa,  sin embargo, se logro la participación de 500 estudiantes desde el </t>
    </r>
    <r>
      <rPr>
        <b/>
        <sz val="11"/>
        <rFont val="Arial"/>
        <family val="2"/>
      </rPr>
      <t>pluriverso transmoderno</t>
    </r>
    <r>
      <rPr>
        <sz val="11"/>
        <rFont val="Arial"/>
        <family val="2"/>
      </rPr>
      <t xml:space="preserve">, en los siguientes eventos; Cursos, Foros, Aula Espejo, Movilidad digital, Cátedra compartidas,  Congresos, Talleres, Cursos bilingüismo, Simposios, Conversatorios, sensibilizaciones y socializaciones de la  Política Dialogando con el Mundo, se evidencia en el Informe de Gestión presentado a la Vicerrectoría  Académica de fecha mayo 18 de 2021. Por lo tanto, se cumple con la meta propuesta en referencia al valor determinado de 1000 participantes en los eventos de internacionalización digital  para el 2021, según el informe parcial 2021,1.  En conclusión se cumple la meta propuesta según escala Sistema Gestión de la Calidad EXCELENTE de  500 participantes  - estudiantes UDEC, durante la vigencia 2021,1 . Se logro la participación de estudiantes en actividades académicas conjuntas con universidades internacionales de 1 a 10 semestres según campos de aprendizaje  y programa académico. En síntesis de 500 participantes  sobre 500 que es la meta para el primer semestre 2021,1 , es decir, el segundo periodo académico 2021,1 se alcanzaría totalmente con la participación 1000 estudiante en la implementación de la Política Dialogando con el Mundo. </t>
    </r>
  </si>
  <si>
    <t>No.Estudiantes de 1 a 10 semestre participantes  en la implementación de la acción estratégica de diálogo común curricular, diálogo con las  funciones misionales de la UCundinamarca, apoyo al CADI de segunda lengua, correspondientes a la política Dialogando con el Mundo en relación con la participación en los eventos desarrollados 2021,1.</t>
  </si>
  <si>
    <t>Dinamizar Convenios</t>
  </si>
  <si>
    <t>Número de convenios dinamizados*100</t>
  </si>
  <si>
    <t xml:space="preserve">Número de convenios establecidos en la UDEC </t>
  </si>
  <si>
    <t>0% - 9%</t>
  </si>
  <si>
    <t>10%-16%</t>
  </si>
  <si>
    <t>17%-20%</t>
  </si>
  <si>
    <t>&gt;20%</t>
  </si>
  <si>
    <t>Consolidado de convenios</t>
  </si>
  <si>
    <t xml:space="preserve">Número de convenios dinamizados/ Número de convenios establecidos en la UDEC . </t>
  </si>
  <si>
    <t>FECHA</t>
  </si>
  <si>
    <t>DESCRIPCIÓN DE LA ACTUALIZACIÓN</t>
  </si>
  <si>
    <t>RESPONSABLE</t>
  </si>
  <si>
    <t>CARGO</t>
  </si>
  <si>
    <t>NÚMERO</t>
  </si>
  <si>
    <t>PORCENTAJE</t>
  </si>
  <si>
    <t xml:space="preserve">Conformidad de los hallazgos presentados en controversias </t>
  </si>
  <si>
    <t>Director(a) de Control Interno</t>
  </si>
  <si>
    <t>hallazgos identificados conforme al criterio de auditoria*100</t>
  </si>
  <si>
    <t xml:space="preserve">Total de hallazgos presentados en controversias </t>
  </si>
  <si>
    <t>0%59</t>
  </si>
  <si>
    <t>60%-74%</t>
  </si>
  <si>
    <t>75%-80%</t>
  </si>
  <si>
    <t>&gt;81%</t>
  </si>
  <si>
    <t>Informe final de Auditoria</t>
  </si>
  <si>
    <t>Oportunidad en la entrega de pre -informes de auditoría</t>
  </si>
  <si>
    <t>Pre-Informes de auditoría entregados a tiempo*100</t>
  </si>
  <si>
    <t>Total Pre- informes de procesos auditados</t>
  </si>
  <si>
    <t>0 - 59,9%</t>
  </si>
  <si>
    <t>60% - 79,9%</t>
  </si>
  <si>
    <t>80% - 89,9%</t>
  </si>
  <si>
    <t>Base de datos indicadores Control Interno</t>
  </si>
  <si>
    <r>
      <rPr>
        <b/>
        <sz val="11"/>
        <color theme="1"/>
        <rFont val="Arial"/>
        <family val="2"/>
      </rPr>
      <t xml:space="preserve">Primer Semestre: </t>
    </r>
    <r>
      <rPr>
        <sz val="11"/>
        <color theme="1"/>
        <rFont val="Arial"/>
        <family val="2"/>
      </rPr>
      <t xml:space="preserve">
Para el IPA_2021, se realizan auditorias internas a los procesos de:
</t>
    </r>
    <r>
      <rPr>
        <i/>
        <sz val="11"/>
        <color theme="0" tint="-0.499984740745262"/>
        <rFont val="Arial"/>
        <family val="2"/>
      </rPr>
      <t xml:space="preserve">1. Dialogando con el Mundo. A tiempo 
2. Admisiones y Registro. A tiempo
3. Formación y Aprendizaje. A tiempo
4. Dirección de Planeación Institucional. Fuera de la fecha establecida ( Aplazamiento reunión de cierre, motivo fuerza mayor).
</t>
    </r>
    <r>
      <rPr>
        <sz val="11"/>
        <color theme="1"/>
        <rFont val="Arial"/>
        <family val="2"/>
      </rPr>
      <t xml:space="preserve">Las cuales dan cumplimiento a lo establecido en el Procedimiento SCIP04 </t>
    </r>
    <r>
      <rPr>
        <i/>
        <sz val="11"/>
        <color theme="0" tint="-0.499984740745262"/>
        <rFont val="Arial"/>
        <family val="2"/>
      </rPr>
      <t xml:space="preserve">"Auditoria Interna".
Se hace claridad que el Preinforme de auditoria derivado de la auditoria interna realizada a la Dirección de Planeación Institucional se presenta por fuera de los 20 dias habiles establecidos, esto debido a afectaciones de salud que presentaban los miembros del el equipo auditado por lo cual fue necesario aplazar la reunión de cierre de auditoria, lo cual se cruzo con la finalización de contrato de los funcionarios de las areas (vacaciones colectivas).
Así las cosas y dando claridad a lo anterior se da por cumplido el indicador jutificando el echo a motivos, causa fuerza mayor.
</t>
    </r>
  </si>
  <si>
    <t xml:space="preserve">Nivel de mejoramiento </t>
  </si>
  <si>
    <t>Mejoras cerradas*100</t>
  </si>
  <si>
    <t>Total de mejoras por proceso</t>
  </si>
  <si>
    <t>0% - 60%</t>
  </si>
  <si>
    <t>61% - 70%</t>
  </si>
  <si>
    <t>71% - 79%</t>
  </si>
  <si>
    <t>80 %- 100%</t>
  </si>
  <si>
    <t>Base de datos seguimiento al avance de planes de mejora</t>
  </si>
  <si>
    <r>
      <rPr>
        <b/>
        <sz val="11"/>
        <color theme="1"/>
        <rFont val="Arial"/>
        <family val="2"/>
      </rPr>
      <t>TRIMESTRE I:</t>
    </r>
    <r>
      <rPr>
        <sz val="11"/>
        <color theme="1"/>
        <rFont val="Arial"/>
        <family val="2"/>
      </rPr>
      <t xml:space="preserve">
Para el primer trimestre de la vigencia 2021 se generan un total de 21 Planes de Mejoramiento Interno y se cierran un total de 2 Planes de Mejoramiento. Lo anterior como resultado del cargue de los hallazgos derivados de la Auditoria Interna tercerizada realizada al Sistema de Gestión de Seguridad y Salud en el Trabajo, Auditoria de ICONTEC  y Auditorias Internas de Control Interno. 
Así las cosas es evidente el número de Planes de Mejoramiento Abiertos con respecto a los cerrados en el Primer trimestre de la Vigencia 2021, lo cual se aduce que es generado por posibles factores los cuales están alineados a los siguientes aspectos:
</t>
    </r>
    <r>
      <rPr>
        <i/>
        <sz val="11"/>
        <color theme="1"/>
        <rFont val="Arial"/>
        <family val="2"/>
      </rPr>
      <t xml:space="preserve">
- Acciones correctivas que esta supeditadas a la ejecución de terceros.
-	Establecimiento de Acciones correctivas con metas superiores a una vigencia lo cual representa Planes de Mejoramiento con periodos largos de ejecución.
- Falta fortalecer el autocontol y autogestion de los procesos en temas de administracion de la plataforma de planes de mejoramiento,
</t>
    </r>
    <r>
      <rPr>
        <sz val="11"/>
        <color theme="1"/>
        <rFont val="Arial"/>
        <family val="2"/>
      </rPr>
      <t xml:space="preserve">
Motivo por el cual es importante que se den las acciones necesarias por parte de cada uno del proceso a fin de dar avance y cumplimiento a los Planes de Mejoramiento. 
</t>
    </r>
    <r>
      <rPr>
        <b/>
        <sz val="11"/>
        <color theme="1"/>
        <rFont val="Arial"/>
        <family val="2"/>
      </rPr>
      <t xml:space="preserve">TRIMESTRE II: 
Para el II trimestre de la vigencia 2021 se generan un total de </t>
    </r>
    <r>
      <rPr>
        <sz val="11"/>
        <color theme="1"/>
        <rFont val="Arial"/>
        <family val="2"/>
      </rPr>
      <t xml:space="preserve">12 Planes de Mejoramiento Internos, y se cierran un total de 10 Planes de Mejoramiento. Lo anterior como resultado del cargue de los hallazgos derivados de auditorias internas de Control Interno. De igual forma como se manifiesta en la medición del indicador anterior, se evidencia un numero de Planes de Mejoramiento inferior a los aperturados, peroe esto es debido las siguientes posibles causas:
- Acciones correctivas que esta supeditadas a la ejecución de terceros.
- Establecimiento de Acciones correctivas con metas superiores a una vigencia lo cual representa Planes de Mejoramiento con periodos largos de ejecución.
- Falta fortalecer el autocontol y autogestion de los procesos en temas de administracion de la plataforma de planes de mejoramiento,
Motivo por el cual es importante que se den las acciones necesarias por parte de cada uno del proceso a fin de dar avance y cumplimiento a los Planes de Mejoramiento
</t>
    </r>
  </si>
  <si>
    <r>
      <t xml:space="preserve">Se establece el Plan de Mejoramiento Interno </t>
    </r>
    <r>
      <rPr>
        <b/>
        <sz val="11"/>
        <color theme="1"/>
        <rFont val="Arial"/>
        <family val="2"/>
      </rPr>
      <t>No. 584</t>
    </r>
    <r>
      <rPr>
        <sz val="11"/>
        <color theme="1"/>
        <rFont val="Arial"/>
        <family val="2"/>
      </rPr>
      <t xml:space="preserve"> el cual tiene como fin generar lineamientos que permitan generar trazabilidad y medicion de los datos de manera exacta.
De igual forma se solicita la actualización del Aplicativo de Control Interno </t>
    </r>
    <r>
      <rPr>
        <i/>
        <sz val="11"/>
        <color theme="0" tint="-0.499984740745262"/>
        <rFont val="Arial"/>
        <family val="2"/>
      </rPr>
      <t>"Acciones Correctivas y de Mejora"</t>
    </r>
    <r>
      <rPr>
        <sz val="11"/>
        <color theme="1"/>
        <rFont val="Arial"/>
        <family val="2"/>
      </rPr>
      <t xml:space="preserve">, a fin de tener estados de avance en los Planes de Mejoramiento Internos mas exactos, lo cual permite tener analiticas relevantes y oportunas para la toma de decisiones. </t>
    </r>
  </si>
  <si>
    <t>Eficacia en el control de riesgos</t>
  </si>
  <si>
    <t>No. de riesgos residuales (A - E) residuales operativos institucionales controlados*100</t>
  </si>
  <si>
    <t>Total de riesgos Altos y Extremos residuales operativos institucionales</t>
  </si>
  <si>
    <t>0%-44%</t>
  </si>
  <si>
    <t>46%-54%</t>
  </si>
  <si>
    <t>55%-65%</t>
  </si>
  <si>
    <t>&gt;66%</t>
  </si>
  <si>
    <t>Matrices de Riesgo</t>
  </si>
  <si>
    <t>En abril de 2021 se hace seguimiento a la eficacia en el control de los riesgos de tal manera que se identifican 5 riesgos institucionales materializados asi: 1) Incumplimiento en actividades y metas propias del proceso evidenciandose en el proceso de bienes y servicios incumplimiento al indicador de oportunidad de la compras con corte a diciembre de 2020 el cual refleja un resultado del 59% con una meta del 80%; 2) Inadecuada implementacion del procesos, dado que se evidencia en las auditorias de control interno y las interna de calidad y SGSST incumplimientos en la actualizacion e implementacion de procedimientos al interior de los procesos; 3) Potencial daño o deterioro de activos de la universidad, en tanto que se repiten hallazgos del ente de control externo relacionado con planes de mejoramiento orientados a la chatarrizacion de los vehiculos; 4)sanciones disciplinarias o pecuniarias por parte del ente de control; a la fecha no se ha producido sanciones sin embargo el informe de control interno contable de febrero de 2021 refleja el factor 121 como posible riesgos sancionatorio 5)Aplicacion inadecuada de lineamientos institucionales, llama la atención que no se precisa una alineacion de indicadores de calidad y planeacion con el fin de definir los indicadores estrategicos , esto como resultado de la revision por la direccion 2020.</t>
  </si>
  <si>
    <r>
      <rPr>
        <b/>
        <sz val="11"/>
        <color theme="1"/>
        <rFont val="Arial"/>
        <family val="2"/>
      </rPr>
      <t>"SEMESTRE I</t>
    </r>
    <r>
      <rPr>
        <sz val="11"/>
        <color theme="1"/>
        <rFont val="Arial"/>
        <family val="2"/>
      </rPr>
      <t xml:space="preserve"> : Durante el primer semestre se adelanto, el proceso de contratación para ofrecer las capacitaciones a partir de Abril de la vigencia en curso.
A corte del 30 de Junio del 2021, se han realizado 9 capacitaciones virtualmente (Cursos con el área de Educación Virtual y a Distancia), garantizando la participación de 132 personas.
</t>
    </r>
    <r>
      <rPr>
        <b/>
        <sz val="11"/>
        <color theme="1"/>
        <rFont val="Arial"/>
        <family val="2"/>
      </rPr>
      <t xml:space="preserve">SEMESTRE II : </t>
    </r>
  </si>
  <si>
    <r>
      <rPr>
        <b/>
        <sz val="11"/>
        <color theme="1"/>
        <rFont val="Arial"/>
        <family val="2"/>
      </rPr>
      <t>SEMESTRE I :</t>
    </r>
    <r>
      <rPr>
        <sz val="11"/>
        <color theme="1"/>
        <rFont val="Arial"/>
        <family val="2"/>
      </rPr>
      <t xml:space="preserve"> Se programaran y se realizaran las capacitaciones restantes a partir del segundo semestre del año en curso, del total de las capacitaciones registradas en el Programa de Capacitación.
</t>
    </r>
    <r>
      <rPr>
        <b/>
        <sz val="11"/>
        <color theme="1"/>
        <rFont val="Arial"/>
        <family val="2"/>
      </rPr>
      <t xml:space="preserve">SEMESTRE II : </t>
    </r>
  </si>
  <si>
    <r>
      <rPr>
        <b/>
        <sz val="11"/>
        <color theme="1"/>
        <rFont val="Arial"/>
        <family val="2"/>
      </rPr>
      <t xml:space="preserve">SEMESTRE I: </t>
    </r>
    <r>
      <rPr>
        <sz val="11"/>
        <color theme="1"/>
        <rFont val="Arial"/>
        <family val="2"/>
      </rPr>
      <t xml:space="preserve">"Como el indicador es de medición semestral, nos permitimos informar que el porcentaje a corte del II Trimestre es del 54.86%, contando con un total de personal de nuevo ingreso de 114, y un envío del formato de inducción al puesto de trabajo de 62, lo cual muestra un avance en la elaboración de este proceso, dando claridad que al contar con las alertas realizadas vía correo electrónico por parte del Proceso de Talento Humano, se ha tenido una respuesta poco favorable por parte de los jefes y directores de las áreas. 
Es de aclarar que, aunque se cuenta con las alertas vía correo electrónico a cada proceso, aun no se tiene la cultura de la realización de esta inducción, por lo cual no se ha logrado dar cumplimiento a la meta propuesta, para lo cual se formulara la acción necesaria para ello."      </t>
    </r>
  </si>
  <si>
    <r>
      <rPr>
        <b/>
        <sz val="11"/>
        <color theme="1"/>
        <rFont val="Arial"/>
        <family val="2"/>
      </rPr>
      <t>SEMESTRE I:</t>
    </r>
    <r>
      <rPr>
        <sz val="11"/>
        <color theme="1"/>
        <rFont val="Arial"/>
        <family val="2"/>
      </rPr>
      <t xml:space="preserve"> "Envío de alertas por correo electrónico de la ejecución del proceso de inducción al puesto de trabajo.
Para el siguiente semestre, se realizara la creación del formato virtualmente por medio de la plataforma FORMS, con esta estrategia se consigue que la mayor cantidad de personas nuevas puedan realizar el proceso de inducción al puesto de trabajo, dado que no se requerirá el lleno de formulario físico junto con firmas de las partes, sino solo el lleno del formulario por el personal nuevo y el jefe inmediato, para que conozcan el proceso de inducción al puesto de trabajo y tratar de general cultura de su importancia".  
     </t>
    </r>
  </si>
  <si>
    <t>Base de funcionarios contratados en el periodo</t>
  </si>
  <si>
    <r>
      <rPr>
        <b/>
        <sz val="11"/>
        <color theme="1"/>
        <rFont val="Arial"/>
        <family val="2"/>
      </rPr>
      <t>SEMESTRE I:</t>
    </r>
    <r>
      <rPr>
        <sz val="11"/>
        <color theme="1"/>
        <rFont val="Arial"/>
        <family val="2"/>
      </rPr>
      <t xml:space="preserve"> El modelo de pagos bajo el aplicativo Integradoc,  necesita mayor acompañamiento, dado que es necesario la capacitación a los supervisores y contratistas, a fin de eliminar los cuellos de botella dentro del proceso. 
</t>
    </r>
    <r>
      <rPr>
        <b/>
        <sz val="11"/>
        <color theme="1"/>
        <rFont val="Arial"/>
        <family val="2"/>
      </rPr>
      <t>TRIMESTRE ll:</t>
    </r>
    <r>
      <rPr>
        <sz val="11"/>
        <color theme="1"/>
        <rFont val="Arial"/>
        <family val="2"/>
      </rPr>
      <t xml:space="preserve"> El modelo de pagos bajo el aplicativo Integradoc, le faltan reingeneria dado que para el proceso de pago aun es muy manual, ya que se debe descargar una a una las cuentas para llevar a cabo el desembolso a los contratistas.  </t>
    </r>
  </si>
  <si>
    <r>
      <rPr>
        <b/>
        <sz val="11"/>
        <color theme="1"/>
        <rFont val="Arial"/>
        <family val="2"/>
      </rPr>
      <t>TRIMESTRE I</t>
    </r>
    <r>
      <rPr>
        <sz val="11"/>
        <color theme="1"/>
        <rFont val="Arial"/>
        <family val="2"/>
      </rPr>
      <t xml:space="preserve">: En comparación al primer trimestre de la vigencia 2020, subimos el indicador de oportunidad de pago en un 20%. Tomando acciones preventivas en pro de un mejor nivel de  rotación de cuentas en el área de tesorería.  Como lo fue el excluir las cuentas por pagar que fueron recibidas en el  cierre de la vigencia 2020 para la medición de este indicador, dado a que tales cuentas son canceladas en el mes de febrero de la siguiente vigencia. 
</t>
    </r>
    <r>
      <rPr>
        <b/>
        <sz val="11"/>
        <color theme="1"/>
        <rFont val="Arial"/>
        <family val="2"/>
      </rPr>
      <t>TRIMESTRE ll:</t>
    </r>
    <r>
      <rPr>
        <sz val="11"/>
        <color theme="1"/>
        <rFont val="Arial"/>
        <family val="2"/>
      </rPr>
      <t xml:space="preserve"> En comparacion al primer trimestre de la vigencia 2021, subimos el indicador de oportunidad de pago en un 3 %. Logrando pagar 536 Ordenes de Prestación de Servicios (OPS), ademas de acuerdo al porcetaje obtenido del 88% nos indica que se encuentra en tendencia ascendente el compartamiento del indicador.</t>
    </r>
  </si>
  <si>
    <t xml:space="preserve">Valor de la cartera pendiente por recuperar de vigencias anteriores y que se encuentra en el proceso Jurídico </t>
  </si>
  <si>
    <t xml:space="preserve">Total de cartera prestada durante el primer semestre de la vigencias anteriores </t>
  </si>
  <si>
    <t xml:space="preserve">Para el IPA-2021 se encuentran publicados 06 capítulos de libros reportados a atraves del GrupLAC, los cuales pertenecen a la Facultad de Ingeniería. 
se tiene previsto que para el IIPA-2021 se realice la publicación de los demás capítulos de libros proyectados por los Grupos de Investigación. 
Los docentes están generando productos de Ciencia tecnología e innovación que se encuentran en proceso de aprobación,  perfeccionamiento y finalización  para darse a conocer en el IIPA de 2021. </t>
  </si>
  <si>
    <r>
      <rPr>
        <b/>
        <sz val="11"/>
        <rFont val="Arial"/>
        <family val="2"/>
      </rPr>
      <t>PERIODO ACADÉMICO 2021.1</t>
    </r>
    <r>
      <rPr>
        <sz val="11"/>
        <rFont val="Arial"/>
        <family val="2"/>
      </rPr>
      <t xml:space="preserve"> De acuerdo con el número de convenios legalizados total 23 se lograron  dinamizar 10 convenios académicos con universidades internacionales, con la finalidad de realizar estrategias académicas virtuales [internacionalización en casa}, para ello,  se implementaron conversatorios, foros, simposio, aula espejo, cátedras comportatidas, webinar, entre otros eventos. Adjunto  evidencia,  relación de convenios dinamizados, informe de gestión de las actividades realizadas del  proceso Dialogando con el Mundo a la Vicerrectoría Académica de fecha mayo 18 de 2021, presentado por el líder Fabián Leal Orjuela.  </t>
    </r>
    <r>
      <rPr>
        <sz val="11"/>
        <color rgb="FFFF0000"/>
        <rFont val="Arial"/>
        <family val="2"/>
      </rPr>
      <t xml:space="preserve"> </t>
    </r>
    <r>
      <rPr>
        <sz val="11"/>
        <rFont val="Arial"/>
        <family val="2"/>
      </rPr>
      <t xml:space="preserve">Es decir, que se cumplió la meta propuesta  del 20% que corresponde al concepto BUENO  de convenios dinamizados, según escala definida por el Sistema  Gestión de Calidad, alcanzando el 43% en referencia con la meta de la vigencia 2021,1 de mas o menos el  50%.equivalente al primer semestre 2021,1,  entre el 17%-20% en este caso. </t>
    </r>
  </si>
  <si>
    <r>
      <t xml:space="preserve">SEMESTRE I : 
</t>
    </r>
    <r>
      <rPr>
        <i/>
        <sz val="11"/>
        <color theme="1"/>
        <rFont val="Arial"/>
        <family val="2"/>
      </rPr>
      <t xml:space="preserve">Para el IPA_2021 se llevan a cabo auditorias internas de Control Interno a los siguientes procesos:
</t>
    </r>
    <r>
      <rPr>
        <i/>
        <sz val="11"/>
        <color theme="0" tint="-0.499984740745262"/>
        <rFont val="Arial"/>
        <family val="2"/>
      </rPr>
      <t xml:space="preserve">
Dialogando con el Mundo.
Admisiones y Registro.
Dirección de Planeación Institucional.
</t>
    </r>
    <r>
      <rPr>
        <i/>
        <sz val="11"/>
        <color theme="1"/>
        <rFont val="Arial"/>
        <family val="2"/>
      </rPr>
      <t xml:space="preserve">
Las cuales derivaron en  un total de 14 hallazgos , a los cuales se presentaron 14 controversias de las cuales se subsana 1 por parte del proceso de Dialogando con el Mundo,  por subsanación de evidencia.</t>
    </r>
    <r>
      <rPr>
        <i/>
        <sz val="11"/>
        <color theme="0" tint="-0.499984740745262"/>
        <rFont val="Arial"/>
        <family val="2"/>
      </rPr>
      <t xml:space="preserve"> "Motivo por el cual no se tiene en cuenta este dato en el indicador debido a que el hallazgo subsanado fue por entrega e evidencia en periodo de controversia y no por inconsistencias en el criterio del auditor"</t>
    </r>
    <r>
      <rPr>
        <i/>
        <sz val="11"/>
        <color theme="1"/>
        <rFont val="Arial"/>
        <family val="2"/>
      </rPr>
      <t xml:space="preserve">. Se hace claridad que para la medición de este indicador no se tiene en cuenta la auditoria realizada Formación y Aprendizaje debido a que aun se encuentra en fase de controversias de auditoria. 
</t>
    </r>
  </si>
  <si>
    <t>Satisfacción de Graduados</t>
  </si>
  <si>
    <t>Participación de los Graduados en los eventos institucionales</t>
  </si>
  <si>
    <t>Porcentaje</t>
  </si>
  <si>
    <t>MGD: Se crearon 2 Indicadores para el proceso Gestión graduados, con medición semestral y resultado anual.
1.Satisfacción de Graduados.
2. Participación de los Graduados en los eventos institucionales.</t>
  </si>
  <si>
    <t>María Eulalia Buenahora Ochoa</t>
  </si>
  <si>
    <t>Total de cartera prestada durante el primer semestre de la vigencia 2021-1</t>
  </si>
  <si>
    <t>Valor de la cartera pendiente por recupera de la vigencia 2021-1</t>
  </si>
  <si>
    <r>
      <t xml:space="preserve">SEMESTRE I:  </t>
    </r>
    <r>
      <rPr>
        <sz val="11"/>
        <color theme="1"/>
        <rFont val="Arial"/>
        <family val="2"/>
      </rPr>
      <t xml:space="preserve"> En la actualidad se estan realizando mesas de trabajo junto con la oficina de juridica para determinar la estrategia que se seguira para la recuperacion o el castigo de la cartera  (costo-beneficio)</t>
    </r>
  </si>
  <si>
    <t>total cartera IPAI</t>
  </si>
  <si>
    <t>Cartera recuperada IPAI</t>
  </si>
  <si>
    <t>Cartera pendiente cierre IPA</t>
  </si>
  <si>
    <r>
      <rPr>
        <b/>
        <sz val="11"/>
        <color theme="1"/>
        <rFont val="Arial"/>
        <family val="2"/>
      </rPr>
      <t>SEMESTRE I:</t>
    </r>
    <r>
      <rPr>
        <sz val="11"/>
        <color theme="1"/>
        <rFont val="Arial"/>
        <family val="2"/>
      </rPr>
      <t xml:space="preserve"> Que al inicio del primer periodo del  2021 se  contaba con una cartera consolidada de $  33,523,182 y a su vez para el 2021-1 se financio el monto de $2,054,025 , al cierre de Junio se ha recaudado el 100% de los 2,054,025.                                                                                                                                                                                                                                                                            NOTA: Cabe resaltar que al cierre de junio  del  2021  de los  33,523,182 se recuperaron  un total de 6,874,487  Cabe anotar que la cartera del primer periodo académico del 2010 al segundo periodo académico del 2017 se ha entregado a la oficina de Jurídica, para entablar la respectiva demanda y dar así al inicio del cobro jurídico, estos casos suman 26,648,695  millones de los cuales en los 2 últimos años no ha ingresado ni un peso a las cuentas de la Universidad de Cundinamarca.</t>
    </r>
  </si>
  <si>
    <t xml:space="preserve">La cartera relacionada en esta ítem es la cartera vencida que se tiene desde el año 2010 la cual fue  entregada al proceso jurídico para realizar las gestiones pertinentes para su recuperación 
</t>
  </si>
  <si>
    <t xml:space="preserve">En el periodo objeto de medición se realizó gestión para recuperar la cartera que se encontraba en mora de vigencias anteriores,  logrando como resultado la recuperación de un monto equivalente a:  6.874.487
</t>
  </si>
  <si>
    <t xml:space="preserve">Durante el primer semestre se realizó una financiación a estudiantes por un valor de 2,054,025 la cual fue recuperada en un 100% durante el periodo objeto de medición gracias a la gestión de seguimiento realizada desde la oficina de apoyo financiero. </t>
  </si>
  <si>
    <t xml:space="preserve">Nota. El indicador se calculara con el promedio de las 3 tres mediciones que se realizan </t>
  </si>
  <si>
    <r>
      <t xml:space="preserve">TRIMESTRE II: </t>
    </r>
    <r>
      <rPr>
        <sz val="11"/>
        <color theme="1"/>
        <rFont val="Arial"/>
        <family val="2"/>
      </rPr>
      <t xml:space="preserve">A partir del mes de abril del la vigencia en curso se incluyeron para la medición del indicador todas las tipologías de cuentas que se gestionan por la herramienta Integradoc. Motivo por el cual se evidencia un incremento en el numero de devoluciones en parte porque los registros AFIr067 y  AFIr068 se encuentran digitalizados solamente con alcance a las cuentas de los contratistas OPS. Motivo por el cual las demás tipologías aun realizan la gestión del formato de forma manual lo cual es un factor que influye en los errores al realizar la tabulación de la información. </t>
    </r>
  </si>
  <si>
    <r>
      <t>TRIMESTRE II:</t>
    </r>
    <r>
      <rPr>
        <sz val="11"/>
        <color theme="1"/>
        <rFont val="Arial"/>
        <family val="2"/>
      </rPr>
      <t>Se realizarán mesas de trabajo con el proceso de sistemas y tecnología para analizar la posibilidad de ampliar el alcance de los registros  AFIr067 y  AFIr068 que ya se encuentran digitalizados  a todas las tipologías de contrato.</t>
    </r>
  </si>
  <si>
    <t>81% - 90%</t>
  </si>
  <si>
    <t>GRADUADOS VIGENCIA 2021-1</t>
  </si>
  <si>
    <t>GRADUADOS OPORTUNAMENTE</t>
  </si>
  <si>
    <t>UNIDAD REGIONAL, EXTENSIÓN CHÍA</t>
  </si>
  <si>
    <t>UNIDAD REGIONAL, EXTENSIÓN FACATATIVÁ</t>
  </si>
  <si>
    <t>UNIDAD REGIONAL, EXTENSIÓN SOACHA</t>
  </si>
  <si>
    <t>UNIDAD REGIONAL, EXTENSIÓN ZIPAQUIRÁ</t>
  </si>
  <si>
    <t>UNIDAD REGIONAL, SECCIONAL GIRARDOT</t>
  </si>
  <si>
    <t>ESPECIALIZACION  EN  GERENCIA PARA EL DESARROLLO ORGANIZACIONAL</t>
  </si>
  <si>
    <t>UNIDAD REGIONAL, SECCIONAL UBATÉ</t>
  </si>
  <si>
    <t>ZOOTECNIA 2007</t>
  </si>
  <si>
    <t>UNIDAD REGIONAL, SEDE FUSAGASUGÁ</t>
  </si>
  <si>
    <t>ESP. GERENCIA PARA EL DESARROLLO ORGANIZACIONAL</t>
  </si>
  <si>
    <t>Total general</t>
  </si>
  <si>
    <t>Coordinador(a) Oficina de Graduados</t>
  </si>
  <si>
    <t>Número de graduados satisfechos *100</t>
  </si>
  <si>
    <t>Total de estudiantes inscritos de cada programa académico de la vigencia actual a medir</t>
  </si>
  <si>
    <t>Número de graduados vinculados a la dinámica institucional *100</t>
  </si>
  <si>
    <t>Tasa de graduación efectiva</t>
  </si>
  <si>
    <t>Número de graduados oportunos (Plan de estudios + 1 semestre) * 100</t>
  </si>
  <si>
    <t xml:space="preserve">Número de graduados vinculados a la dinámica institucional *100 / Número de graduados esperados para la vigencia 2021 (5.000) </t>
  </si>
  <si>
    <t>Reporteador aplicativo academusoft</t>
  </si>
  <si>
    <t>0%-20%</t>
  </si>
  <si>
    <t xml:space="preserve">Base de datos resultados encuesta de satisfacción </t>
  </si>
  <si>
    <t>Reporte de asistencia actividades</t>
  </si>
  <si>
    <t xml:space="preserve">TOTAL </t>
  </si>
  <si>
    <t>TOTAL</t>
  </si>
  <si>
    <t>ADMINISTRACIÓN DE EMPRESAS 2007</t>
  </si>
  <si>
    <t>CONTADURÍA PÚBLICA 2008 - 2</t>
  </si>
  <si>
    <t>ESPECIALIZACIÓN EN EDUCACIÓN  AMBIENTAL Y DESARROLLO DE LA COMUNIDAD</t>
  </si>
  <si>
    <t>INGENIERÍA AGRONÓMICA 2007</t>
  </si>
  <si>
    <t>INGENIERÍA AGRONÓMICA 2013</t>
  </si>
  <si>
    <t>INGENIERÍA AMBIENTAL 20082</t>
  </si>
  <si>
    <t>INGENIERÍA DE SISTEMAS 2013</t>
  </si>
  <si>
    <t>PSICOLOGÍA 2011</t>
  </si>
  <si>
    <t>INGENIERÍA DE SISTEMAS 2007</t>
  </si>
  <si>
    <t>MAESTRÍA EN EDUCACIÓN</t>
  </si>
  <si>
    <t>CIENCIAS DEL DEPORTE Y LA EDUCACIÓN FÍSICA - 2007</t>
  </si>
  <si>
    <t>INGENIERÍA INDUSTRIAL</t>
  </si>
  <si>
    <t>TECNOLOGÍA EN DESARROLLO DE SOFTWARE 2011</t>
  </si>
  <si>
    <t>MÚSICA 2010 1</t>
  </si>
  <si>
    <t>ENFERMERÍA 2009</t>
  </si>
  <si>
    <t>ESPECIALIZACIÓN  EN  GERENCIA PARA EL DESARROLLO ORGANIZACIONAL</t>
  </si>
  <si>
    <t>TECNOLOGÍA EN GESTIÓN TURISTICA Y HOTELERA 2008-2</t>
  </si>
  <si>
    <t>ESPECIALIZACIÓN EN GESTIÓN DE SISTEMAS DE INFORMACIÓN GERENCIAL</t>
  </si>
  <si>
    <t>ESPECIALIZACIÓN EN NEGOCIOS Y COMERCIO ELECTRÓNICO</t>
  </si>
  <si>
    <t>INGENIERÍA ELECTRÓNICA 2007</t>
  </si>
  <si>
    <t>LIC. EN EDUC. BAS. CON ENF.  EN EDUCACIÓN FÍSICA, RECREACIÓN Y DEPORTE</t>
  </si>
  <si>
    <t>LIC. EN EDUCACIÓN BÁSICA CON ÉNFASIS EN CIENCIAS SOCIALES 2012</t>
  </si>
  <si>
    <t>LICENCIATURA EN EDUCACIÓN BÁSICA CON ÉNFASIS EN CIENCIAS SOCIALES 2007</t>
  </si>
  <si>
    <t>MAESTRÍA EN CIENCIAS AMBIENTALES</t>
  </si>
  <si>
    <t>TECNOLOGÍA EN CARTOGRAFÍA</t>
  </si>
  <si>
    <t>ESP. EN PROCESOS PEDAGÓGICOS DEL ENTRENAMIENTO DEPORTIVO</t>
  </si>
  <si>
    <t>LIC.EN EDUC. BASICA/ENF/HUMAN/LENG/CAST/ING 2007</t>
  </si>
  <si>
    <t>ADMINISTRACIÓN AGROPECUARIA 2007</t>
  </si>
  <si>
    <t>LICENCIATURA EN MATEMÁTICAS 2007</t>
  </si>
  <si>
    <r>
      <rPr>
        <b/>
        <sz val="11"/>
        <color theme="1"/>
        <rFont val="Arial"/>
        <family val="2"/>
      </rPr>
      <t xml:space="preserve">PRIMER SEMESTRE: </t>
    </r>
    <r>
      <rPr>
        <sz val="11"/>
        <color theme="1"/>
        <rFont val="Arial"/>
        <family val="2"/>
      </rPr>
      <t>Para culminar con éxito su proceso de formación y recibir su título académico, el estudiante debe cumplir a cabalidad con todos los requisitos exigidos; dentro el cargue de documentos exigidos para revisión posterior, estar a Paz y Salvo por todo concepto, tanto Académico como Financiero con la institución y legalizar mediante el pago de sus derechos a grado, para que el proceso termine con rotundo éxito.</t>
    </r>
  </si>
  <si>
    <r>
      <rPr>
        <b/>
        <sz val="11"/>
        <color theme="1"/>
        <rFont val="Arial"/>
        <family val="2"/>
      </rPr>
      <t>PRIMER SEMESTRE:</t>
    </r>
    <r>
      <rPr>
        <sz val="11"/>
        <color theme="1"/>
        <rFont val="Arial"/>
        <family val="2"/>
      </rPr>
      <t xml:space="preserve"> En las ceremonias de grado efectuadas en el IPA2021 para los diferentes programas y títulos recibidos, se cumple a cabalidad con el proceso establecido, desde la revisión de carpeta, paz y salvo académico y financiero, el reporte tanto del acta como de Diploma al título generado para cada estudiante que aplica a su proceso; dando cumplimiento a la entrega de los mismos, por medio de ceremonia presencial en cada una de las sedes teniendo en cuenta las medidas y protocolos pertinentes y a tener en cuenta, para con la Pandemia Mundial Covid-19.
</t>
    </r>
    <r>
      <rPr>
        <b/>
        <sz val="11"/>
        <color theme="1"/>
        <rFont val="Arial"/>
        <family val="2"/>
      </rPr>
      <t>SEGUNDO SEMESTRE:</t>
    </r>
    <r>
      <rPr>
        <sz val="11"/>
        <color theme="1"/>
        <rFont val="Arial"/>
        <family val="2"/>
      </rPr>
      <t xml:space="preserve"> Se logra evidenciar el compromiso adquirido tanto por las partes interesadas - Estudiantes a graduarse, como por la Comunidad Universitaria - Administrativa, </t>
    </r>
    <r>
      <rPr>
        <b/>
        <sz val="11"/>
        <color rgb="FFFF0000"/>
        <rFont val="Arial"/>
        <family val="2"/>
      </rPr>
      <t>quienes manejan los procesos adecuados para dar cumplimiento a la tramitología del proceso a Grado</t>
    </r>
    <r>
      <rPr>
        <sz val="11"/>
        <color theme="1"/>
        <rFont val="Arial"/>
        <family val="2"/>
      </rPr>
      <t>; así mismo; se refleja lo anteriormente citado en el % adquirido al cumplimiento al proceso y en un 47%, finiquitado, para aquellos estudiantes que culminan su proceso de Aprendizaje en el tiempo determinado, incluido un semestre de más a su Plan de Estudios.</t>
    </r>
  </si>
  <si>
    <t xml:space="preserve">Se legitima como una organización social del conocimiento y el aprendizaje, que se compromete con el pensamiento basado en riesgos y el mejoramiento continuo, mediante buenas prácticas administrativas y académicas en busca de la acreditación de programas y la acreditación institucional  </t>
  </si>
  <si>
    <t>2. Lograr la acreditación de programas y la acreditación institucional de acuerdo a la planificación de las metas institucionales resultantes de los ejercicios de autoevaluación y acreditación. A su vez se relacionan todos los requisitos.</t>
  </si>
  <si>
    <t>Informe de gestión graduados 2018 a 2023</t>
  </si>
  <si>
    <t>Víctor Hugo Londoño Aguirre</t>
  </si>
  <si>
    <t>Vicerrector Académico</t>
  </si>
  <si>
    <t>00/09/2022</t>
  </si>
  <si>
    <t xml:space="preserve">Eficacia en la certificación de cursos </t>
  </si>
  <si>
    <t>Número de certificados *100</t>
  </si>
  <si>
    <t>Número de inscritos</t>
  </si>
  <si>
    <t>Número de certificados *100 / Número de inscritos</t>
  </si>
  <si>
    <t xml:space="preserve">Se modifica la escala de los indicadores MGD-1 &amp; MGD-2 y quedan de la siguiente manera: 
Deficiente:0% - 20%
Aceptable: 21% - 50%
Bueno: 51% - 55%
Excelente: 56% - 100%
Cambia el denominador del indicador MGD-2 y queda de la siguiente manera "Número de graduados esperados para la vigencia 2023 (5.000)" teniendo en cuenta el cambio de la vigencia </t>
  </si>
  <si>
    <t>20%-100%</t>
  </si>
  <si>
    <t>15%-19%</t>
  </si>
  <si>
    <t>10%-14%</t>
  </si>
  <si>
    <t>0%-9%</t>
  </si>
  <si>
    <t>60%-100%</t>
  </si>
  <si>
    <t>45%-59%</t>
  </si>
  <si>
    <t>21%-44%</t>
  </si>
  <si>
    <t>PROCESO GESTIÓN SISTEMAS INTEGRADOS - CALIDAD</t>
  </si>
  <si>
    <t>VERSIÓN: 8</t>
  </si>
  <si>
    <t>VIGENCIA: 2023-07-28</t>
  </si>
  <si>
    <t>OBJETIVOS ESPECÍFICOS</t>
  </si>
  <si>
    <t>ACTIVIDAD</t>
  </si>
  <si>
    <t>RESPONSABLE DE LA ACTIVIDAD</t>
  </si>
  <si>
    <t>FECHA EJECUCIÓN DE ACTIVIDADES</t>
  </si>
  <si>
    <t>EVIDENCIA</t>
  </si>
  <si>
    <t xml:space="preserve">Diagonal 18 No. 20-29 Fusagasugá – Cundinamarca
Teléfono (601)  8281483 Línea Gratuita 018000180414
www.ucundinamarca.edu.co   E-mail:  info@ucundinamarca.edu.co
NIT: 890.680.062-2                                                                             </t>
  </si>
  <si>
    <t>Documento controlado por el Sistema de Gestión de la Calidad
Asegúrese que corresponde a la última versión consultando el Portal Institucional</t>
  </si>
  <si>
    <t>GRADUADOS</t>
  </si>
  <si>
    <t>Frente Estratégico I: Campo Multidimensional de Aprendizaje (CMA)</t>
  </si>
  <si>
    <t xml:space="preserve">Número de graduados satisfechos *100 / Número de graduados que participan en eventos </t>
  </si>
  <si>
    <t>contratar ingeniero de sistemas para el mejoramiento del sistema de información de graduados</t>
  </si>
  <si>
    <t>Financiero</t>
  </si>
  <si>
    <t>Contrato</t>
  </si>
  <si>
    <t>Graduados - Comunicaciones</t>
  </si>
  <si>
    <t>Redes sociales
Correos masivos
Impresos</t>
  </si>
  <si>
    <t>Vigencia 2023</t>
  </si>
  <si>
    <t>Graduados - Bienestar Universitario</t>
  </si>
  <si>
    <t xml:space="preserve">Graduados </t>
  </si>
  <si>
    <t>Gestionar ofertas laborales de las empresas que contactan a la Universidad.</t>
  </si>
  <si>
    <t>Medir el indicador</t>
  </si>
  <si>
    <t>Base de datos</t>
  </si>
  <si>
    <t>Matriz del indicador</t>
  </si>
  <si>
    <t>Implementar acciones según los resultados</t>
  </si>
  <si>
    <t>Frente Estratégico III: Cultura Translocal Transmoderna</t>
  </si>
  <si>
    <t xml:space="preserve"> Alcanzar una participación de los graduados en los eventos institucionales del 60% de los invitados durante la vigencia 2023.</t>
  </si>
  <si>
    <t xml:space="preserve">Difundir los servicios prestados por la oficina </t>
  </si>
  <si>
    <t>Generar procesos de formación continuada, desarrollo profesional por lo menos al 20% de los graduados de la universidad que se inscriben a los procesos de formación para la vida.</t>
  </si>
  <si>
    <t>Ejecutar el cronograma de cursos de formación.</t>
  </si>
  <si>
    <t>Graduados - OEVA - Talento Humano</t>
  </si>
  <si>
    <t>Power BI</t>
  </si>
  <si>
    <t>Seguimiento al proceso de formación.</t>
  </si>
  <si>
    <t>Graduados - OEVA</t>
  </si>
  <si>
    <t>Corres</t>
  </si>
  <si>
    <t xml:space="preserve">
MGD-4</t>
  </si>
  <si>
    <t xml:space="preserve">
MGD-2</t>
  </si>
  <si>
    <t>PÁGINA: 1 de 5</t>
  </si>
  <si>
    <t>PÁGINA: 2 de 5</t>
  </si>
  <si>
    <t>PÁGINA: 3 de 5</t>
  </si>
  <si>
    <t>PÁGINA: 4 de 5</t>
  </si>
  <si>
    <t>CONTROL DE ACTUALIZACIONES</t>
  </si>
  <si>
    <t>PÁGINA: 5 de 5</t>
  </si>
  <si>
    <t>OBJETIVO GENERAL DEL PROCESO</t>
  </si>
  <si>
    <t>Planear, promover y ejecutar los lineamientos establecidos en el Acuerdo 007 del 21 de mayo de 2020 por el cual se adopta la política de graduados de la Universidad de Cundinamarca. Con el fin de Fortalecer la identidad del graduado de la UCUNDINAMARCA promoviendo la participación en los procesos institucionales e identificar el impacto de su desempeño profesional para la transformación de la sociedad y para el mejoramiento de los programas académicos.</t>
  </si>
  <si>
    <t>Graduados - Talento Humano</t>
  </si>
  <si>
    <t xml:space="preserve">Difusión de eventos </t>
  </si>
  <si>
    <t xml:space="preserve">Correos electrónico </t>
  </si>
  <si>
    <t>Financiero
Planta Física Universidad de Cundinamarca sedes Facatativá, Ubaté, Fusagasugá, Girardot</t>
  </si>
  <si>
    <t>Asistencia
Registro Fotográfico</t>
  </si>
  <si>
    <t>Financiero
Planta Física Universidad de Cundinamarca sede Chía</t>
  </si>
  <si>
    <t>Financiero
Tecnológico</t>
  </si>
  <si>
    <t>Asistencia
Registro Fotográfico
Contrato</t>
  </si>
  <si>
    <t>Reunión y socialización de política de graduados 
Encuentro de graduandos</t>
  </si>
  <si>
    <t>Financiero
Planta Física - todas las sedes</t>
  </si>
  <si>
    <t>Tecnológicos</t>
  </si>
  <si>
    <t>Ficha técnica del indicador</t>
  </si>
  <si>
    <t xml:space="preserve">Redes sociales
Correos masivos
Impresos
Planta física en todas las sedes </t>
  </si>
  <si>
    <t xml:space="preserve">Piezas publicitarias
Registros fotográficos </t>
  </si>
  <si>
    <t>Humanos
Tecnológicos</t>
  </si>
  <si>
    <t>Promoción y difusión de cursos.</t>
  </si>
  <si>
    <t>El indicador MGD-3 Tasa de graduación efectiva pasa a ser medido por el proceso de Admisiones y Registro, toda vez que son ellos quienes cuentas con la data necesaria para ser medido.</t>
  </si>
  <si>
    <t>Se crea el indicador MGD-4 Eficacia en la certificación de cursos, el cual será medición semestral y resultado semestral.
Adicional la meta de los indicadores MGD-1 &amp; MGD-2 incrementan la meta en un 5%, pasando de 55% a 60% respectivamente.
Se modifica la escala de los indicadores MGD-1 &amp; MGD-2 y quedan de la siguiente manera:
- Deficiente:0% - 20%
- Aceptable: 21% - 44%
- Bueno: 45% - 59%
- Excelente: 60% - 100%</t>
  </si>
  <si>
    <t xml:space="preserve">Jornadas y talleres de formación para tarjeta profesional </t>
  </si>
  <si>
    <t>Redes sociales
Correos masivos</t>
  </si>
  <si>
    <t xml:space="preserve">boletín trimestral de graduados </t>
  </si>
  <si>
    <t>Tecnológicos
Micrositio del proceso</t>
  </si>
  <si>
    <t>Pagina web</t>
  </si>
  <si>
    <t>Listados de asistencia
Registro fotográfico</t>
  </si>
  <si>
    <t xml:space="preserve">Periódico de graduados </t>
  </si>
  <si>
    <t xml:space="preserve">
MGD-1</t>
  </si>
  <si>
    <t>Marzo 2023
Junio 2023
Octubre 2023
Diciembre 2023</t>
  </si>
  <si>
    <t>Junio 2023
Noviembre 2023</t>
  </si>
  <si>
    <t>NIVEL DE SEGREGACIÓN SEMESTRE I</t>
  </si>
  <si>
    <t>NIVEL DE SEGREGACIÓN SEMESTRE II</t>
  </si>
  <si>
    <t>BUENO</t>
  </si>
  <si>
    <t>Número de graduados que participan en las experiencias institucionales</t>
  </si>
  <si>
    <t xml:space="preserve">Número de graduados esperados para la vigencia 2024 (3600) </t>
  </si>
  <si>
    <t>Febrero 2024
Mayo 2024</t>
  </si>
  <si>
    <t>Marzo 2024
Septiembre 2024</t>
  </si>
  <si>
    <t>Vigencia 2024</t>
  </si>
  <si>
    <t>Correos electrónico 
redes sociales</t>
  </si>
  <si>
    <t>Ejecutar el VI encuentro deportivo y cultural de graduados</t>
  </si>
  <si>
    <t>Septiembre 2024
Octubre2024</t>
  </si>
  <si>
    <t>Ejecutar 3 talleres de empleabilidad</t>
  </si>
  <si>
    <t xml:space="preserve">Ejecutar el V congreso de graduados Cundinamarca - Emprendimiento e Innovación </t>
  </si>
  <si>
    <t>Julio 2024
Diciembre 2024</t>
  </si>
  <si>
    <t>Graduados 
Ing electronica</t>
  </si>
  <si>
    <t xml:space="preserve">Financiero
Planta Física </t>
  </si>
  <si>
    <t>Graduados 
Administración de empresas</t>
  </si>
  <si>
    <t xml:space="preserve">Planta Física </t>
  </si>
  <si>
    <t>Curso introductorio a la ia con tensorflow y phyton programa ingeniería electrónica (practica))</t>
  </si>
  <si>
    <t>5 pasos para transformar tu búsqueda laboral</t>
  </si>
  <si>
    <t>De estudiante a empresario conversatorio motivacional al futuro ingeniero</t>
  </si>
  <si>
    <t>V congreso empresarial - sustentabilidad en mercados translócales - administración de empresas - graduados</t>
  </si>
  <si>
    <t>Lograr un nivel de satisfacción de los graduados del 60%, en la participación de los mismos en los eventos realizados por la Universidad durante la vigencia 2024.</t>
  </si>
  <si>
    <t>Se ajusto la información de la hoja denominada "Matriz de indicadores" con el fin de actualizar para la vigencia. 
Se inactiva el indicador MGD-2 toda vez que para la vigencia 2024 se proyecto su medición desde plan de acción.
se ajusta la vigencia descrita en el objetivo específico del indicador MGD-1​.</t>
  </si>
  <si>
    <t>PRIMER SEMESTRE: Teniendo en cuenta la meta propuesta en el indicador del IPA 2024, socialización de la política de graduados, charla trámite tarjeta profesional con la participación de 583 graduados satisfechos, logrando fortalecer las bases de datos en sede, seccionales y extensiones con una aprobación en las actividades del 36% de los participantes. De igual manera, se evidenció mayor colaboración y compromiso tanto de los graduados como del resto de la comunidad académica, la realización de las diferentes experiencias, tienen como propósito recolectar información verídica y confiable para un mejor seguimiento, así como una mayor participación en los procesos de registro calificado y acreditación de los programas.</t>
  </si>
  <si>
    <t>Con el propósito de cumplir con éxito cada una de las actividades propuestas para el IPA de 2024 por la Oficina de Graduados, se implementaron estrategias como las plataformas digitales mediadas por las TIC y el apoyo de la presencialidad, donde se midió por medio de una encuesta de satisfacción de las experiencias  virtuales y presenciales, con el propósito de saber que aspectos se deben mejorar, reforzar o cambiar hacia futuro.</t>
  </si>
  <si>
    <t>Con el propósito de cumplir con éxito cada uno de los cursos propuestos para el IPA de 2024 por la Oficina de Graduados, se implementaron estrategias para la participación mediante correo electrónico, divulgación por las diferentes redes sociales pertenecientes a la oficina de Graduados y la Ucundinamarca.</t>
  </si>
  <si>
    <t xml:space="preserve">EXTENSIÓN CHÍA </t>
  </si>
  <si>
    <t xml:space="preserve">EXTENSIÓN FACATATIVÁ  </t>
  </si>
  <si>
    <t>SEDE FUSAGASUGÁ</t>
  </si>
  <si>
    <t xml:space="preserve">SECCIONAL GIRARDOT </t>
  </si>
  <si>
    <t xml:space="preserve">EXTENSIÓN SOACHA </t>
  </si>
  <si>
    <t xml:space="preserve">SECCIONAL UBATÉ </t>
  </si>
  <si>
    <t>EXTENSIÓN ZIPAQUIRÁ</t>
  </si>
  <si>
    <t>ADMINISTRACIÓN DE EMPRESAS</t>
  </si>
  <si>
    <t>ADMINISTRACIÓN DEL MEDIO AMBIENTE</t>
  </si>
  <si>
    <t>CIENCIAS DEL DEPORTE Y DE LA EDUCACIÓN FÍSICA</t>
  </si>
  <si>
    <t>CONTADURÍA PUBLICA</t>
  </si>
  <si>
    <t>ESPECIALIZACIÓN EN PROCESOS PEDAGÓGICOS DEL ENTRENAMIENTO DEPORTIVO</t>
  </si>
  <si>
    <t>INGENIERÍA AMBIENTAL</t>
  </si>
  <si>
    <t>INGENIERÍA DE SISTEMAS</t>
  </si>
  <si>
    <t>INGENIERÍA ELECTRÓNICA</t>
  </si>
  <si>
    <t>LICENCIATURA EN CIENCIAS SOCIALES</t>
  </si>
  <si>
    <t>LICENCIATURA EN EDUCACIÓN BÁSICO ENF. EN ED. FÍS. RECR. Y DEPTE</t>
  </si>
  <si>
    <t>PSICOLOGÍA</t>
  </si>
  <si>
    <t>TECNOLOGÍA EN GESTIÓN TURÍSTICA Y HOTELERA</t>
  </si>
  <si>
    <t>TECNOLOGÍA EN SOFTWARE</t>
  </si>
  <si>
    <t xml:space="preserve">PRIMER SEMESTRE: Teniendo en cuenta la meta propuesta en el indicador del IPA 2024, cursos de formación y aprendizaje dirigidos a la comunidad graduada de la UCundinamarca en sedes seccionales y extensiones, con la participación de 407 y la certificación de 59 logrando alcanzar una meta del 14% (Aceptable). De igual manera, se evidenció mayor participación y compromiso de los graduados, en la realización de los diferentes cursos, con el propósito de informar a la población graduada de los cambios de actualización en su vida profesional. </t>
  </si>
  <si>
    <t>EXCELENTE</t>
  </si>
  <si>
    <t>ACEPTABLE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</si>
</sst>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quot;$&quot;* #,##0_-;\-&quot;$&quot;* #,##0_-;_-&quot;$&quot;* &quot;-&quot;_-;_-@_-"/>
    <numFmt numFmtId="165" formatCode="&quot;$&quot;#,##0_);[Red]\(&quot;$&quot;#,##0\)"/>
    <numFmt numFmtId="166" formatCode="_(&quot;$&quot;\ * #,##0.00_);_(&quot;$&quot;\ * \(#,##0.00\);_(&quot;$&quot;\ * &quot;-&quot;??_);_(@_)"/>
    <numFmt numFmtId="167" formatCode="0.0"/>
    <numFmt numFmtId="168" formatCode="_(&quot;$&quot;\ * #,##0_);_(&quot;$&quot;\ * \(#,##0\);_(&quot;$&quot;\ * &quot;-&quot;??_);_(@_)"/>
    <numFmt numFmtId="169" formatCode="_-[$$-240A]\ * #,##0.00_-;\-[$$-240A]\ * #,##0.00_-;_-[$$-240A]\ * &quot;-&quot;??_-;_-@_-"/>
    <numFmt numFmtId="170" formatCode="_-[$$-240A]\ * #,##0_-;\-[$$-240A]\ * #,##0_-;_-[$$-240A]\ * &quot;-&quot;??_-;_-@_-"/>
  </numFmts>
  <fonts count="49" x14ac:knownFonts="1">
    <font>
      <sz val="11"/>
      <color theme="1"/>
      <name val="Calibri"/>
      <family val="2"/>
      <scheme val="minor"/>
    </font>
    <font>
      <sz val="11"/>
      <color theme="1"/>
      <name val="Calibri"/>
      <family val="2"/>
      <scheme val="minor"/>
    </font>
    <font>
      <sz val="12"/>
      <color theme="1"/>
      <name val="Arial"/>
      <family val="2"/>
    </font>
    <font>
      <b/>
      <sz val="12"/>
      <color theme="1"/>
      <name val="Arial"/>
      <family val="2"/>
    </font>
    <font>
      <b/>
      <sz val="9"/>
      <color theme="1"/>
      <name val="Arial"/>
      <family val="2"/>
    </font>
    <font>
      <b/>
      <sz val="11"/>
      <color theme="1"/>
      <name val="Arial"/>
      <family val="2"/>
    </font>
    <font>
      <u/>
      <sz val="11"/>
      <color theme="10"/>
      <name val="Calibri"/>
      <family val="2"/>
      <scheme val="minor"/>
    </font>
    <font>
      <sz val="11"/>
      <color theme="1"/>
      <name val="Arial"/>
      <family val="2"/>
    </font>
    <font>
      <b/>
      <sz val="10"/>
      <color theme="1"/>
      <name val="Arial"/>
      <family val="2"/>
    </font>
    <font>
      <b/>
      <sz val="11"/>
      <color theme="0"/>
      <name val="Arial"/>
      <family val="2"/>
    </font>
    <font>
      <b/>
      <sz val="11"/>
      <color rgb="FFFF0000"/>
      <name val="Arial"/>
      <family val="2"/>
    </font>
    <font>
      <b/>
      <sz val="11"/>
      <color rgb="FF0070C0"/>
      <name val="Arial"/>
      <family val="2"/>
    </font>
    <font>
      <b/>
      <sz val="10"/>
      <color theme="0"/>
      <name val="Arial"/>
      <family val="2"/>
    </font>
    <font>
      <b/>
      <sz val="11"/>
      <color rgb="FF0F3D38"/>
      <name val="Arial"/>
      <family val="2"/>
    </font>
    <font>
      <b/>
      <sz val="9"/>
      <color theme="1" tint="0.499984740745262"/>
      <name val="Arial"/>
      <family val="2"/>
    </font>
    <font>
      <b/>
      <sz val="11"/>
      <name val="Arial"/>
      <family val="2"/>
    </font>
    <font>
      <b/>
      <sz val="10"/>
      <name val="Arial"/>
      <family val="2"/>
    </font>
    <font>
      <b/>
      <sz val="10"/>
      <color theme="1" tint="0.499984740745262"/>
      <name val="Arial"/>
      <family val="2"/>
    </font>
    <font>
      <sz val="9"/>
      <color indexed="81"/>
      <name val="Tahoma"/>
      <family val="2"/>
    </font>
    <font>
      <b/>
      <sz val="9"/>
      <color indexed="81"/>
      <name val="Tahoma"/>
      <family val="2"/>
    </font>
    <font>
      <sz val="11"/>
      <name val="Arial"/>
      <family val="2"/>
    </font>
    <font>
      <sz val="12"/>
      <name val="Arial"/>
      <family val="2"/>
    </font>
    <font>
      <b/>
      <sz val="8"/>
      <color theme="1"/>
      <name val="Arial"/>
      <family val="2"/>
    </font>
    <font>
      <sz val="11"/>
      <color theme="0" tint="-0.14999847407452621"/>
      <name val="Arial"/>
      <family val="2"/>
    </font>
    <font>
      <b/>
      <sz val="8"/>
      <color theme="0"/>
      <name val="Arial"/>
      <family val="2"/>
    </font>
    <font>
      <sz val="10"/>
      <color theme="0"/>
      <name val="Arial"/>
      <family val="2"/>
    </font>
    <font>
      <sz val="11"/>
      <color theme="0"/>
      <name val="Arial"/>
      <family val="2"/>
    </font>
    <font>
      <sz val="11"/>
      <name val="Calibri"/>
      <family val="2"/>
      <scheme val="minor"/>
    </font>
    <font>
      <sz val="11"/>
      <color rgb="FFFF0000"/>
      <name val="Arial"/>
      <family val="2"/>
    </font>
    <font>
      <sz val="12"/>
      <color theme="0" tint="-4.9989318521683403E-2"/>
      <name val="Arial"/>
      <family val="2"/>
    </font>
    <font>
      <sz val="11"/>
      <color theme="0" tint="-4.9989318521683403E-2"/>
      <name val="Arial"/>
      <family val="2"/>
    </font>
    <font>
      <b/>
      <sz val="12"/>
      <name val="Arial"/>
      <family val="2"/>
    </font>
    <font>
      <b/>
      <i/>
      <sz val="11"/>
      <name val="Arial"/>
      <family val="2"/>
    </font>
    <font>
      <sz val="8"/>
      <color rgb="FF000000"/>
      <name val="Segoe UI"/>
      <family val="2"/>
    </font>
    <font>
      <i/>
      <sz val="11"/>
      <color theme="1"/>
      <name val="Arial"/>
      <family val="2"/>
    </font>
    <font>
      <i/>
      <sz val="11"/>
      <color theme="0" tint="-0.499984740745262"/>
      <name val="Arial"/>
      <family val="2"/>
    </font>
    <font>
      <sz val="10"/>
      <name val="Arial"/>
      <family val="2"/>
    </font>
    <font>
      <b/>
      <sz val="8"/>
      <name val="Arial"/>
      <family val="2"/>
    </font>
    <font>
      <b/>
      <sz val="9"/>
      <color theme="0"/>
      <name val="Arial"/>
      <family val="2"/>
    </font>
    <font>
      <sz val="11"/>
      <color rgb="FF4E4B48"/>
      <name val="Arial"/>
      <family val="2"/>
    </font>
    <font>
      <sz val="12"/>
      <color theme="0" tint="-0.14999847407452621"/>
      <name val="Arial"/>
      <family val="2"/>
    </font>
    <font>
      <b/>
      <sz val="11"/>
      <color theme="0" tint="-0.14999847407452621"/>
      <name val="Arial"/>
      <family val="2"/>
    </font>
    <font>
      <i/>
      <sz val="10"/>
      <color theme="1"/>
      <name val="Arial"/>
      <family val="2"/>
    </font>
    <font>
      <sz val="10"/>
      <color theme="1"/>
      <name val="Arial"/>
      <family val="2"/>
    </font>
    <font>
      <sz val="10"/>
      <color theme="1" tint="0.499984740745262"/>
      <name val="Arial"/>
      <family val="2"/>
    </font>
    <font>
      <sz val="11"/>
      <color rgb="FF000000"/>
      <name val="Arial"/>
      <family val="2"/>
    </font>
    <font>
      <b/>
      <sz val="9"/>
      <color rgb="FF292929"/>
      <name val="Arial"/>
      <family val="2"/>
    </font>
    <font>
      <sz val="9"/>
      <name val="Arial"/>
      <family val="2"/>
    </font>
    <font>
      <sz val="9"/>
      <color theme="1"/>
      <name val="Arial"/>
      <family val="2"/>
    </font>
  </fonts>
  <fills count="13">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4B514E"/>
        <bgColor indexed="64"/>
      </patternFill>
    </fill>
    <fill>
      <patternFill patternType="solid">
        <fgColor rgb="FFD9D9D9"/>
        <bgColor indexed="64"/>
      </patternFill>
    </fill>
    <fill>
      <patternFill patternType="solid">
        <fgColor rgb="FFFF0000"/>
        <bgColor indexed="64"/>
      </patternFill>
    </fill>
    <fill>
      <patternFill patternType="solid">
        <fgColor rgb="FFFFFF00"/>
        <bgColor indexed="64"/>
      </patternFill>
    </fill>
    <fill>
      <patternFill patternType="solid">
        <fgColor rgb="FF00B050"/>
        <bgColor indexed="64"/>
      </patternFill>
    </fill>
    <fill>
      <patternFill patternType="solid">
        <fgColor rgb="FF00B0F0"/>
        <bgColor indexed="64"/>
      </patternFill>
    </fill>
    <fill>
      <patternFill patternType="solid">
        <fgColor rgb="FF00482B"/>
        <bgColor indexed="64"/>
      </patternFill>
    </fill>
    <fill>
      <patternFill patternType="solid">
        <fgColor rgb="FFFBE122"/>
        <bgColor indexed="64"/>
      </patternFill>
    </fill>
    <fill>
      <patternFill patternType="solid">
        <fgColor rgb="FF4E4B48"/>
        <bgColor indexed="64"/>
      </patternFill>
    </fill>
  </fills>
  <borders count="45">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style="thin">
        <color rgb="FF4B514E"/>
      </right>
      <top style="thin">
        <color rgb="FF4B514E"/>
      </top>
      <bottom style="thin">
        <color rgb="FF4B514E"/>
      </bottom>
      <diagonal/>
    </border>
    <border>
      <left style="thin">
        <color rgb="FF4B514E"/>
      </left>
      <right/>
      <top style="thin">
        <color rgb="FF4B514E"/>
      </top>
      <bottom/>
      <diagonal/>
    </border>
    <border>
      <left/>
      <right style="thin">
        <color rgb="FF4B514E"/>
      </right>
      <top style="thin">
        <color rgb="FF4B514E"/>
      </top>
      <bottom/>
      <diagonal/>
    </border>
    <border>
      <left style="thin">
        <color rgb="FF4B514E"/>
      </left>
      <right/>
      <top/>
      <bottom/>
      <diagonal/>
    </border>
    <border>
      <left/>
      <right style="thin">
        <color rgb="FF4B514E"/>
      </right>
      <top/>
      <bottom/>
      <diagonal/>
    </border>
    <border>
      <left style="thin">
        <color rgb="FF4B514E"/>
      </left>
      <right/>
      <top/>
      <bottom style="thin">
        <color rgb="FF4B514E"/>
      </bottom>
      <diagonal/>
    </border>
    <border>
      <left/>
      <right style="thin">
        <color rgb="FF4B514E"/>
      </right>
      <top/>
      <bottom style="thin">
        <color rgb="FF4B514E"/>
      </bottom>
      <diagonal/>
    </border>
    <border>
      <left/>
      <right/>
      <top style="thin">
        <color rgb="FF4B514E"/>
      </top>
      <bottom style="thin">
        <color rgb="FF4B514E"/>
      </bottom>
      <diagonal/>
    </border>
    <border>
      <left/>
      <right/>
      <top style="thin">
        <color rgb="FF4B514E"/>
      </top>
      <bottom/>
      <diagonal/>
    </border>
    <border>
      <left/>
      <right/>
      <top/>
      <bottom style="thin">
        <color rgb="FF4B514E"/>
      </bottom>
      <diagonal/>
    </border>
    <border>
      <left style="thin">
        <color rgb="FF4B514E"/>
      </left>
      <right style="thin">
        <color rgb="FF4B514E"/>
      </right>
      <top/>
      <bottom style="thin">
        <color rgb="FF4B514E"/>
      </bottom>
      <diagonal/>
    </border>
    <border>
      <left style="thin">
        <color rgb="FF4B514E"/>
      </left>
      <right style="thin">
        <color rgb="FF4B514E"/>
      </right>
      <top style="thin">
        <color rgb="FF4B514E"/>
      </top>
      <bottom/>
      <diagonal/>
    </border>
    <border>
      <left style="thin">
        <color rgb="FF4B514E"/>
      </left>
      <right style="thin">
        <color rgb="FF4B514E"/>
      </right>
      <top/>
      <bottom/>
      <diagonal/>
    </border>
    <border>
      <left style="thin">
        <color rgb="FF4E4B48"/>
      </left>
      <right style="thin">
        <color rgb="FF4E4B48"/>
      </right>
      <top style="thin">
        <color rgb="FF4E4B48"/>
      </top>
      <bottom style="thin">
        <color rgb="FF4E4B48"/>
      </bottom>
      <diagonal/>
    </border>
    <border>
      <left/>
      <right/>
      <top style="thin">
        <color rgb="FF4E4B48"/>
      </top>
      <bottom/>
      <diagonal/>
    </border>
    <border>
      <left style="thin">
        <color indexed="64"/>
      </left>
      <right style="thin">
        <color indexed="64"/>
      </right>
      <top style="thin">
        <color indexed="64"/>
      </top>
      <bottom style="thin">
        <color indexed="64"/>
      </bottom>
      <diagonal/>
    </border>
    <border>
      <left/>
      <right style="thin">
        <color rgb="FF4B514E"/>
      </right>
      <top style="thin">
        <color rgb="FF4E4B48"/>
      </top>
      <bottom style="thin">
        <color rgb="FF4B514E"/>
      </bottom>
      <diagonal/>
    </border>
    <border>
      <left/>
      <right/>
      <top style="thin">
        <color rgb="FF4E4B48"/>
      </top>
      <bottom style="thin">
        <color rgb="FF4B514E"/>
      </bottom>
      <diagonal/>
    </border>
    <border>
      <left style="thin">
        <color rgb="FF4B514E"/>
      </left>
      <right/>
      <top style="thin">
        <color rgb="FF4E4B48"/>
      </top>
      <bottom style="thin">
        <color rgb="FF4B514E"/>
      </bottom>
      <diagonal/>
    </border>
    <border>
      <left/>
      <right style="thin">
        <color indexed="64"/>
      </right>
      <top/>
      <bottom/>
      <diagonal/>
    </border>
    <border>
      <left style="thin">
        <color indexed="64"/>
      </left>
      <right style="thin">
        <color indexed="64"/>
      </right>
      <top/>
      <bottom/>
      <diagonal/>
    </border>
    <border>
      <left style="thin">
        <color indexed="64"/>
      </left>
      <right style="thin">
        <color rgb="FF4E4B48"/>
      </right>
      <top/>
      <bottom/>
      <diagonal/>
    </border>
    <border>
      <left/>
      <right style="thin">
        <color rgb="FF4E4B48"/>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4E4B48"/>
      </left>
      <right style="thin">
        <color rgb="FF4E4B48"/>
      </right>
      <top style="thin">
        <color rgb="FF4E4B48"/>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4E4B48"/>
      </left>
      <right/>
      <top style="thin">
        <color rgb="FF4E4B48"/>
      </top>
      <bottom style="thin">
        <color rgb="FF4E4B48"/>
      </bottom>
      <diagonal/>
    </border>
    <border>
      <left/>
      <right/>
      <top style="thin">
        <color rgb="FF4E4B48"/>
      </top>
      <bottom style="thin">
        <color rgb="FF4E4B48"/>
      </bottom>
      <diagonal/>
    </border>
    <border>
      <left/>
      <right style="thin">
        <color rgb="FF4E4B48"/>
      </right>
      <top style="thin">
        <color rgb="FF4E4B48"/>
      </top>
      <bottom style="thin">
        <color rgb="FF4E4B48"/>
      </bottom>
      <diagonal/>
    </border>
    <border>
      <left/>
      <right style="thin">
        <color rgb="FF4E4B48"/>
      </right>
      <top style="thin">
        <color rgb="FF4E4B48"/>
      </top>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right style="thin">
        <color indexed="64"/>
      </right>
      <top/>
      <bottom style="thin">
        <color rgb="FF4B514E"/>
      </bottom>
      <diagonal/>
    </border>
  </borders>
  <cellStyleXfs count="6">
    <xf numFmtId="0" fontId="0" fillId="0" borderId="0"/>
    <xf numFmtId="9" fontId="1" fillId="0" borderId="0" applyFont="0" applyFill="0" applyBorder="0" applyAlignment="0" applyProtection="0"/>
    <xf numFmtId="0" fontId="6" fillId="0" borderId="0" applyNumberForma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cellStyleXfs>
  <cellXfs count="642">
    <xf numFmtId="0" fontId="0" fillId="0" borderId="0" xfId="0"/>
    <xf numFmtId="0" fontId="7" fillId="2" borderId="0" xfId="0" applyFont="1" applyFill="1"/>
    <xf numFmtId="0" fontId="10" fillId="2" borderId="1" xfId="0" applyFont="1" applyFill="1" applyBorder="1" applyAlignment="1">
      <alignment horizontal="center" vertical="center"/>
    </xf>
    <xf numFmtId="0" fontId="11" fillId="2" borderId="1" xfId="0" applyFont="1" applyFill="1" applyBorder="1" applyAlignment="1">
      <alignment horizontal="center" vertical="center"/>
    </xf>
    <xf numFmtId="0" fontId="7" fillId="2" borderId="0" xfId="0" applyFont="1" applyFill="1" applyAlignment="1">
      <alignment vertical="center"/>
    </xf>
    <xf numFmtId="0" fontId="7" fillId="2" borderId="0" xfId="0" applyFont="1" applyFill="1" applyAlignment="1">
      <alignment horizontal="center" vertical="center"/>
    </xf>
    <xf numFmtId="0" fontId="7" fillId="5" borderId="0" xfId="0" applyFont="1" applyFill="1"/>
    <xf numFmtId="0" fontId="2" fillId="5" borderId="0" xfId="0" applyFont="1" applyFill="1"/>
    <xf numFmtId="0" fontId="2" fillId="5" borderId="0" xfId="0" applyFont="1" applyFill="1" applyAlignment="1">
      <alignment vertical="center"/>
    </xf>
    <xf numFmtId="0" fontId="7" fillId="5" borderId="0" xfId="0" applyFont="1" applyFill="1" applyAlignment="1">
      <alignment vertical="center"/>
    </xf>
    <xf numFmtId="0" fontId="2" fillId="2" borderId="0" xfId="0" applyFont="1" applyFill="1" applyAlignment="1">
      <alignment vertical="center"/>
    </xf>
    <xf numFmtId="0" fontId="2" fillId="2" borderId="0" xfId="0" applyFont="1" applyFill="1" applyAlignment="1">
      <alignment horizontal="center" vertical="center"/>
    </xf>
    <xf numFmtId="0" fontId="2" fillId="5" borderId="0" xfId="0" applyFont="1" applyFill="1" applyAlignment="1">
      <alignment horizontal="center" vertical="center"/>
    </xf>
    <xf numFmtId="1" fontId="2" fillId="2" borderId="0" xfId="0" applyNumberFormat="1" applyFont="1" applyFill="1" applyAlignment="1">
      <alignment horizontal="center" vertical="center"/>
    </xf>
    <xf numFmtId="0" fontId="2" fillId="3" borderId="0" xfId="0" applyFont="1" applyFill="1"/>
    <xf numFmtId="0" fontId="5" fillId="2" borderId="0" xfId="0" applyFont="1" applyFill="1" applyAlignment="1">
      <alignment horizontal="center" vertical="center" wrapText="1"/>
    </xf>
    <xf numFmtId="0" fontId="7" fillId="3" borderId="0" xfId="0" applyFont="1" applyFill="1"/>
    <xf numFmtId="0" fontId="5" fillId="6" borderId="1" xfId="0" applyFont="1" applyFill="1" applyBorder="1" applyAlignment="1">
      <alignment horizontal="center" vertical="center"/>
    </xf>
    <xf numFmtId="0" fontId="5" fillId="7" borderId="1" xfId="0" applyFont="1" applyFill="1" applyBorder="1" applyAlignment="1">
      <alignment horizontal="center" vertical="center"/>
    </xf>
    <xf numFmtId="0" fontId="5" fillId="8" borderId="1" xfId="0" applyFont="1" applyFill="1" applyBorder="1" applyAlignment="1">
      <alignment horizontal="center" vertical="center"/>
    </xf>
    <xf numFmtId="0" fontId="5" fillId="9" borderId="1" xfId="0" applyFont="1" applyFill="1" applyBorder="1" applyAlignment="1">
      <alignment horizontal="center" vertical="center"/>
    </xf>
    <xf numFmtId="0" fontId="7" fillId="2" borderId="0" xfId="1" applyNumberFormat="1" applyFont="1" applyFill="1" applyBorder="1" applyAlignment="1">
      <alignment horizontal="center" vertical="center"/>
    </xf>
    <xf numFmtId="0" fontId="20" fillId="5" borderId="0" xfId="0" applyFont="1" applyFill="1"/>
    <xf numFmtId="0" fontId="21" fillId="5" borderId="0" xfId="0" applyFont="1" applyFill="1"/>
    <xf numFmtId="0" fontId="23" fillId="3" borderId="0" xfId="0" applyFont="1" applyFill="1"/>
    <xf numFmtId="0" fontId="23" fillId="5" borderId="0" xfId="0" applyFont="1" applyFill="1"/>
    <xf numFmtId="0" fontId="11" fillId="2" borderId="0" xfId="0" applyFont="1" applyFill="1" applyAlignment="1">
      <alignment horizontal="center" vertical="center"/>
    </xf>
    <xf numFmtId="0" fontId="9" fillId="2" borderId="0" xfId="0" applyFont="1" applyFill="1" applyAlignment="1">
      <alignment horizontal="center" vertical="center"/>
    </xf>
    <xf numFmtId="9" fontId="7" fillId="2" borderId="1" xfId="1" applyFont="1" applyFill="1" applyBorder="1" applyAlignment="1">
      <alignment horizontal="center" vertical="center"/>
    </xf>
    <xf numFmtId="9" fontId="2" fillId="5" borderId="0" xfId="1" applyFont="1" applyFill="1" applyAlignment="1">
      <alignment horizontal="center" vertical="center"/>
    </xf>
    <xf numFmtId="9" fontId="7" fillId="3" borderId="0" xfId="1" applyFont="1" applyFill="1"/>
    <xf numFmtId="0" fontId="5" fillId="2" borderId="0" xfId="0" applyFont="1" applyFill="1" applyAlignment="1">
      <alignment horizontal="center" vertical="center"/>
    </xf>
    <xf numFmtId="0" fontId="5" fillId="2" borderId="1" xfId="0" applyFont="1" applyFill="1" applyBorder="1" applyAlignment="1">
      <alignment horizontal="center" vertical="center"/>
    </xf>
    <xf numFmtId="0" fontId="9" fillId="10" borderId="1" xfId="0" applyFont="1" applyFill="1" applyBorder="1" applyAlignment="1">
      <alignment horizontal="center" vertical="center"/>
    </xf>
    <xf numFmtId="0" fontId="9" fillId="10" borderId="1" xfId="0" applyFont="1" applyFill="1" applyBorder="1" applyAlignment="1">
      <alignment horizontal="center" vertical="center" wrapText="1"/>
    </xf>
    <xf numFmtId="164" fontId="5" fillId="2" borderId="1" xfId="4" applyFont="1" applyFill="1" applyBorder="1" applyAlignment="1">
      <alignment horizontal="center" vertical="center"/>
    </xf>
    <xf numFmtId="168" fontId="5" fillId="2" borderId="1" xfId="3" applyNumberFormat="1" applyFont="1" applyFill="1" applyBorder="1" applyAlignment="1">
      <alignment horizontal="center" vertical="center"/>
    </xf>
    <xf numFmtId="165" fontId="15" fillId="2" borderId="1" xfId="0" applyNumberFormat="1" applyFont="1" applyFill="1" applyBorder="1" applyAlignment="1">
      <alignment horizontal="center" vertical="center"/>
    </xf>
    <xf numFmtId="165" fontId="9" fillId="2" borderId="1" xfId="0" applyNumberFormat="1" applyFont="1" applyFill="1" applyBorder="1" applyAlignment="1">
      <alignment horizontal="center" vertical="center"/>
    </xf>
    <xf numFmtId="0" fontId="15" fillId="2" borderId="1" xfId="0" applyFont="1" applyFill="1" applyBorder="1" applyAlignment="1">
      <alignment horizontal="center" vertical="center"/>
    </xf>
    <xf numFmtId="9" fontId="20" fillId="2" borderId="1" xfId="1" applyFont="1" applyFill="1" applyBorder="1" applyAlignment="1">
      <alignment horizontal="center" vertical="center"/>
    </xf>
    <xf numFmtId="9" fontId="5" fillId="8" borderId="1" xfId="0" applyNumberFormat="1" applyFont="1" applyFill="1" applyBorder="1" applyAlignment="1">
      <alignment horizontal="center" vertical="center"/>
    </xf>
    <xf numFmtId="0" fontId="24" fillId="10" borderId="1" xfId="0" applyFont="1" applyFill="1" applyBorder="1" applyAlignment="1">
      <alignment horizontal="center" vertical="center" wrapText="1"/>
    </xf>
    <xf numFmtId="0" fontId="3" fillId="3" borderId="0" xfId="0" applyFont="1" applyFill="1" applyAlignment="1">
      <alignment horizontal="center"/>
    </xf>
    <xf numFmtId="0" fontId="5" fillId="2" borderId="0" xfId="0" applyFont="1" applyFill="1" applyAlignment="1">
      <alignment horizontal="center"/>
    </xf>
    <xf numFmtId="0" fontId="5" fillId="3" borderId="0" xfId="0" applyFont="1" applyFill="1" applyAlignment="1">
      <alignment horizontal="center"/>
    </xf>
    <xf numFmtId="0" fontId="5" fillId="3" borderId="0" xfId="0" applyFont="1" applyFill="1" applyAlignment="1">
      <alignment horizontal="center" vertical="center" wrapText="1"/>
    </xf>
    <xf numFmtId="0" fontId="8" fillId="9" borderId="1" xfId="0" applyFont="1" applyFill="1" applyBorder="1" applyAlignment="1">
      <alignment horizontal="center" vertical="center"/>
    </xf>
    <xf numFmtId="0" fontId="7" fillId="2" borderId="0" xfId="0" applyFont="1" applyFill="1" applyAlignment="1">
      <alignment vertical="center" wrapText="1"/>
    </xf>
    <xf numFmtId="0" fontId="7" fillId="3" borderId="0" xfId="0" applyFont="1" applyFill="1" applyAlignment="1">
      <alignment vertical="center" wrapText="1"/>
    </xf>
    <xf numFmtId="0" fontId="7" fillId="2" borderId="0" xfId="0" applyFont="1" applyFill="1" applyAlignment="1">
      <alignment horizontal="center"/>
    </xf>
    <xf numFmtId="0" fontId="7" fillId="2" borderId="12" xfId="0" applyFont="1" applyFill="1" applyBorder="1" applyAlignment="1">
      <alignment vertical="top"/>
    </xf>
    <xf numFmtId="0" fontId="7" fillId="2" borderId="9" xfId="0" applyFont="1" applyFill="1" applyBorder="1" applyAlignment="1">
      <alignment vertical="top"/>
    </xf>
    <xf numFmtId="0" fontId="7" fillId="2" borderId="0" xfId="0" applyFont="1" applyFill="1" applyAlignment="1">
      <alignment horizontal="left" vertical="top"/>
    </xf>
    <xf numFmtId="0" fontId="9" fillId="10" borderId="1" xfId="0" applyFont="1" applyFill="1" applyBorder="1" applyAlignment="1">
      <alignment horizontal="center"/>
    </xf>
    <xf numFmtId="0" fontId="5" fillId="2" borderId="1" xfId="0" applyFont="1" applyFill="1" applyBorder="1" applyAlignment="1">
      <alignment horizontal="center"/>
    </xf>
    <xf numFmtId="0" fontId="25" fillId="10" borderId="1" xfId="0" applyFont="1" applyFill="1" applyBorder="1" applyAlignment="1">
      <alignment horizontal="center" wrapText="1"/>
    </xf>
    <xf numFmtId="0" fontId="25" fillId="2" borderId="2" xfId="0" applyFont="1" applyFill="1" applyBorder="1" applyAlignment="1">
      <alignment horizontal="center" wrapText="1"/>
    </xf>
    <xf numFmtId="0" fontId="5" fillId="2" borderId="10" xfId="0" applyFont="1" applyFill="1" applyBorder="1" applyAlignment="1">
      <alignment horizontal="center"/>
    </xf>
    <xf numFmtId="0" fontId="5" fillId="2" borderId="3" xfId="0" applyFont="1" applyFill="1" applyBorder="1" applyAlignment="1">
      <alignment horizontal="center"/>
    </xf>
    <xf numFmtId="0" fontId="7" fillId="2" borderId="1" xfId="1" applyNumberFormat="1" applyFont="1" applyFill="1" applyBorder="1" applyAlignment="1">
      <alignment horizontal="center"/>
    </xf>
    <xf numFmtId="0" fontId="26" fillId="2" borderId="1" xfId="1" applyNumberFormat="1" applyFont="1" applyFill="1" applyBorder="1" applyAlignment="1">
      <alignment horizontal="center"/>
    </xf>
    <xf numFmtId="0" fontId="7" fillId="2" borderId="1" xfId="1" applyNumberFormat="1" applyFont="1" applyFill="1" applyBorder="1" applyAlignment="1">
      <alignment horizontal="center" vertical="center"/>
    </xf>
    <xf numFmtId="0" fontId="20" fillId="3" borderId="0" xfId="0" applyFont="1" applyFill="1"/>
    <xf numFmtId="0" fontId="21" fillId="3" borderId="0" xfId="0" applyFont="1" applyFill="1"/>
    <xf numFmtId="0" fontId="26" fillId="10" borderId="1" xfId="0" applyFont="1" applyFill="1" applyBorder="1" applyAlignment="1">
      <alignment horizontal="center" wrapText="1"/>
    </xf>
    <xf numFmtId="0" fontId="26" fillId="2" borderId="2" xfId="0" applyFont="1" applyFill="1" applyBorder="1" applyAlignment="1">
      <alignment horizontal="center" wrapText="1"/>
    </xf>
    <xf numFmtId="0" fontId="25" fillId="10" borderId="1" xfId="0" applyFont="1" applyFill="1" applyBorder="1" applyAlignment="1">
      <alignment horizontal="center" vertical="center" wrapText="1"/>
    </xf>
    <xf numFmtId="9" fontId="5" fillId="6" borderId="1" xfId="1" applyFont="1" applyFill="1" applyBorder="1" applyAlignment="1">
      <alignment horizontal="center" vertical="center"/>
    </xf>
    <xf numFmtId="9" fontId="5" fillId="8" borderId="1" xfId="1" applyFont="1" applyFill="1" applyBorder="1" applyAlignment="1">
      <alignment horizontal="center" vertical="center"/>
    </xf>
    <xf numFmtId="0" fontId="7" fillId="3" borderId="0" xfId="0" applyFont="1" applyFill="1" applyAlignment="1">
      <alignment vertical="center"/>
    </xf>
    <xf numFmtId="0" fontId="2" fillId="3" borderId="0" xfId="0" applyFont="1" applyFill="1" applyAlignment="1">
      <alignment vertical="center"/>
    </xf>
    <xf numFmtId="0" fontId="7" fillId="0" borderId="0" xfId="0" applyFont="1" applyAlignment="1">
      <alignment vertical="center"/>
    </xf>
    <xf numFmtId="0" fontId="29" fillId="3" borderId="0" xfId="0" applyFont="1" applyFill="1"/>
    <xf numFmtId="0" fontId="30" fillId="3" borderId="0" xfId="0" applyFont="1" applyFill="1"/>
    <xf numFmtId="0" fontId="31" fillId="3" borderId="0" xfId="0" applyFont="1" applyFill="1" applyAlignment="1">
      <alignment horizontal="center"/>
    </xf>
    <xf numFmtId="0" fontId="15" fillId="3" borderId="0" xfId="0" applyFont="1" applyFill="1" applyAlignment="1">
      <alignment horizontal="center"/>
    </xf>
    <xf numFmtId="0" fontId="15" fillId="3" borderId="0" xfId="0" applyFont="1" applyFill="1" applyAlignment="1">
      <alignment horizontal="center" vertical="center" wrapText="1"/>
    </xf>
    <xf numFmtId="1" fontId="5" fillId="6" borderId="1" xfId="0" applyNumberFormat="1" applyFont="1" applyFill="1" applyBorder="1" applyAlignment="1">
      <alignment horizontal="center" vertical="center"/>
    </xf>
    <xf numFmtId="0" fontId="20" fillId="3" borderId="0" xfId="0" applyFont="1" applyFill="1" applyAlignment="1">
      <alignment vertical="center" wrapText="1"/>
    </xf>
    <xf numFmtId="9" fontId="20" fillId="3" borderId="0" xfId="1" applyFont="1" applyFill="1"/>
    <xf numFmtId="49" fontId="5" fillId="7" borderId="1" xfId="0" applyNumberFormat="1" applyFont="1" applyFill="1" applyBorder="1" applyAlignment="1">
      <alignment horizontal="center" vertical="center"/>
    </xf>
    <xf numFmtId="9" fontId="5" fillId="9" borderId="1" xfId="0" applyNumberFormat="1" applyFont="1" applyFill="1" applyBorder="1" applyAlignment="1">
      <alignment horizontal="center" vertical="center"/>
    </xf>
    <xf numFmtId="0" fontId="12" fillId="10" borderId="1" xfId="0" applyFont="1" applyFill="1" applyBorder="1" applyAlignment="1">
      <alignment horizontal="center" vertical="center" wrapText="1"/>
    </xf>
    <xf numFmtId="9" fontId="5" fillId="9" borderId="1" xfId="0" applyNumberFormat="1" applyFont="1" applyFill="1" applyBorder="1" applyAlignment="1">
      <alignment horizontal="center" vertical="center" wrapText="1"/>
    </xf>
    <xf numFmtId="0" fontId="0" fillId="0" borderId="0" xfId="0" applyAlignment="1">
      <alignment vertical="center"/>
    </xf>
    <xf numFmtId="0" fontId="2" fillId="2" borderId="0" xfId="0" applyFont="1" applyFill="1" applyAlignment="1">
      <alignment horizontal="left" vertical="center"/>
    </xf>
    <xf numFmtId="0" fontId="7" fillId="2" borderId="1" xfId="0" applyFont="1" applyFill="1" applyBorder="1" applyAlignment="1">
      <alignment horizontal="center" vertical="center"/>
    </xf>
    <xf numFmtId="0" fontId="40" fillId="5" borderId="0" xfId="0" applyFont="1" applyFill="1" applyAlignment="1">
      <alignment vertical="center"/>
    </xf>
    <xf numFmtId="169" fontId="40" fillId="5" borderId="0" xfId="0" applyNumberFormat="1" applyFont="1" applyFill="1" applyAlignment="1">
      <alignment vertical="center"/>
    </xf>
    <xf numFmtId="170" fontId="40" fillId="5" borderId="0" xfId="1" applyNumberFormat="1" applyFont="1" applyFill="1" applyAlignment="1">
      <alignment vertical="center"/>
    </xf>
    <xf numFmtId="0" fontId="40" fillId="5" borderId="0" xfId="0" applyFont="1" applyFill="1" applyAlignment="1">
      <alignment horizontal="center" vertical="center"/>
    </xf>
    <xf numFmtId="169" fontId="40" fillId="5" borderId="0" xfId="0" applyNumberFormat="1" applyFont="1" applyFill="1" applyAlignment="1">
      <alignment horizontal="center" vertical="center"/>
    </xf>
    <xf numFmtId="0" fontId="26" fillId="10" borderId="37" xfId="1" applyNumberFormat="1" applyFont="1" applyFill="1" applyBorder="1" applyAlignment="1">
      <alignment horizontal="center" vertical="center" wrapText="1"/>
    </xf>
    <xf numFmtId="9" fontId="23" fillId="3" borderId="0" xfId="1" applyFont="1" applyFill="1"/>
    <xf numFmtId="9" fontId="41" fillId="3" borderId="0" xfId="1" applyFont="1" applyFill="1"/>
    <xf numFmtId="0" fontId="40" fillId="5" borderId="0" xfId="0" applyFont="1" applyFill="1"/>
    <xf numFmtId="0" fontId="5" fillId="2" borderId="18" xfId="0" applyFont="1" applyFill="1" applyBorder="1" applyAlignment="1" applyProtection="1">
      <alignment horizontal="center" vertical="center"/>
      <protection locked="0"/>
    </xf>
    <xf numFmtId="0" fontId="8" fillId="2" borderId="1" xfId="0" applyFont="1" applyFill="1" applyBorder="1" applyAlignment="1" applyProtection="1">
      <alignment vertical="center" wrapText="1"/>
      <protection locked="0"/>
    </xf>
    <xf numFmtId="0" fontId="16" fillId="0" borderId="1" xfId="0" applyFont="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49" fontId="8" fillId="2" borderId="1" xfId="0" applyNumberFormat="1" applyFont="1" applyFill="1" applyBorder="1" applyAlignment="1" applyProtection="1">
      <alignment horizontal="center" vertical="center" wrapText="1"/>
      <protection locked="0"/>
    </xf>
    <xf numFmtId="0" fontId="8" fillId="0" borderId="1" xfId="0" applyFont="1" applyBorder="1" applyAlignment="1" applyProtection="1">
      <alignment horizontal="center" vertical="center" wrapText="1"/>
      <protection locked="0"/>
    </xf>
    <xf numFmtId="0" fontId="17" fillId="2" borderId="1" xfId="2" quotePrefix="1" applyFont="1" applyFill="1" applyBorder="1" applyAlignment="1" applyProtection="1">
      <alignment horizontal="left" vertical="top"/>
      <protection locked="0"/>
    </xf>
    <xf numFmtId="9" fontId="8" fillId="0" borderId="1" xfId="1" applyFont="1" applyFill="1" applyBorder="1" applyAlignment="1" applyProtection="1">
      <alignment horizontal="center" vertical="center" wrapText="1"/>
      <protection locked="0"/>
    </xf>
    <xf numFmtId="0" fontId="17" fillId="2" borderId="1" xfId="2" quotePrefix="1" applyFont="1" applyFill="1" applyBorder="1" applyAlignment="1" applyProtection="1">
      <alignment horizontal="left" vertical="top" wrapText="1"/>
      <protection locked="0"/>
    </xf>
    <xf numFmtId="0" fontId="16" fillId="2" borderId="1" xfId="0" applyFont="1" applyFill="1" applyBorder="1" applyAlignment="1" applyProtection="1">
      <alignment horizontal="center" vertical="center" wrapText="1"/>
      <protection locked="0"/>
    </xf>
    <xf numFmtId="49" fontId="15" fillId="0" borderId="1" xfId="0" applyNumberFormat="1" applyFont="1" applyBorder="1" applyAlignment="1" applyProtection="1">
      <alignment horizontal="center" vertical="center" wrapText="1"/>
      <protection locked="0"/>
    </xf>
    <xf numFmtId="9" fontId="8" fillId="2" borderId="1" xfId="1" applyFont="1" applyFill="1" applyBorder="1" applyAlignment="1" applyProtection="1">
      <alignment horizontal="center" vertical="center" wrapText="1"/>
      <protection locked="0"/>
    </xf>
    <xf numFmtId="9" fontId="8" fillId="2" borderId="1" xfId="1" applyFont="1" applyFill="1" applyBorder="1" applyAlignment="1" applyProtection="1">
      <alignment horizontal="center" vertical="center"/>
      <protection locked="0"/>
    </xf>
    <xf numFmtId="0" fontId="8" fillId="2" borderId="1" xfId="1" applyNumberFormat="1"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9" fontId="8" fillId="2" borderId="1" xfId="0" applyNumberFormat="1" applyFont="1" applyFill="1" applyBorder="1" applyAlignment="1" applyProtection="1">
      <alignment horizontal="center" vertical="center"/>
      <protection locked="0"/>
    </xf>
    <xf numFmtId="9" fontId="8" fillId="0" borderId="1" xfId="1" applyFont="1" applyFill="1" applyBorder="1" applyAlignment="1" applyProtection="1">
      <alignment horizontal="center" vertical="center"/>
      <protection locked="0"/>
    </xf>
    <xf numFmtId="49" fontId="5" fillId="2" borderId="1" xfId="0" applyNumberFormat="1" applyFont="1" applyFill="1" applyBorder="1" applyAlignment="1" applyProtection="1">
      <alignment horizontal="center" vertical="center" wrapText="1"/>
      <protection locked="0"/>
    </xf>
    <xf numFmtId="0" fontId="17" fillId="0" borderId="1" xfId="2" quotePrefix="1" applyFont="1" applyFill="1" applyBorder="1" applyAlignment="1" applyProtection="1">
      <alignment horizontal="left" vertical="top"/>
      <protection locked="0"/>
    </xf>
    <xf numFmtId="167" fontId="8" fillId="2" borderId="1" xfId="1" applyNumberFormat="1" applyFont="1" applyFill="1" applyBorder="1" applyAlignment="1" applyProtection="1">
      <alignment horizontal="center" vertical="center"/>
      <protection locked="0"/>
    </xf>
    <xf numFmtId="1" fontId="8" fillId="2" borderId="1" xfId="1" applyNumberFormat="1" applyFont="1" applyFill="1" applyBorder="1" applyAlignment="1" applyProtection="1">
      <alignment horizontal="center" vertical="center"/>
      <protection locked="0"/>
    </xf>
    <xf numFmtId="9" fontId="8" fillId="0" borderId="1" xfId="0" applyNumberFormat="1" applyFont="1" applyBorder="1" applyAlignment="1" applyProtection="1">
      <alignment horizontal="center" vertical="center"/>
      <protection locked="0"/>
    </xf>
    <xf numFmtId="0" fontId="17" fillId="0" borderId="1" xfId="2" quotePrefix="1" applyFont="1" applyBorder="1" applyAlignment="1" applyProtection="1">
      <alignment horizontal="left" vertical="top"/>
      <protection locked="0"/>
    </xf>
    <xf numFmtId="0" fontId="16" fillId="0" borderId="13" xfId="0" applyFont="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49" fontId="8" fillId="2" borderId="13" xfId="0" applyNumberFormat="1" applyFont="1" applyFill="1" applyBorder="1" applyAlignment="1" applyProtection="1">
      <alignment horizontal="center" vertical="center" wrapText="1"/>
      <protection locked="0"/>
    </xf>
    <xf numFmtId="0" fontId="8" fillId="0" borderId="13" xfId="0" applyFont="1" applyBorder="1" applyAlignment="1" applyProtection="1">
      <alignment horizontal="center" vertical="center" wrapText="1"/>
      <protection locked="0"/>
    </xf>
    <xf numFmtId="9" fontId="8" fillId="2" borderId="13" xfId="1"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protection locked="0"/>
    </xf>
    <xf numFmtId="0" fontId="17" fillId="2" borderId="13" xfId="2" quotePrefix="1" applyFont="1" applyFill="1" applyBorder="1" applyAlignment="1" applyProtection="1">
      <alignment horizontal="left" vertical="top" wrapText="1"/>
      <protection locked="0"/>
    </xf>
    <xf numFmtId="0" fontId="16" fillId="0" borderId="1" xfId="0" applyFont="1" applyBorder="1" applyAlignment="1" applyProtection="1">
      <alignment horizontal="justify" vertical="center" wrapText="1"/>
      <protection locked="0"/>
    </xf>
    <xf numFmtId="0" fontId="8" fillId="2" borderId="1" xfId="0" applyFont="1" applyFill="1" applyBorder="1" applyAlignment="1" applyProtection="1">
      <alignment horizontal="justify" vertical="center" wrapText="1"/>
      <protection locked="0"/>
    </xf>
    <xf numFmtId="0" fontId="8" fillId="2" borderId="13" xfId="0" applyFont="1" applyFill="1" applyBorder="1" applyAlignment="1" applyProtection="1">
      <alignment horizontal="justify" vertical="center" wrapText="1"/>
      <protection locked="0"/>
    </xf>
    <xf numFmtId="0" fontId="16" fillId="2" borderId="1" xfId="0" applyFont="1" applyFill="1" applyBorder="1" applyAlignment="1" applyProtection="1">
      <alignment horizontal="justify" vertical="center" wrapText="1"/>
      <protection locked="0"/>
    </xf>
    <xf numFmtId="0" fontId="8" fillId="0" borderId="1" xfId="0" applyFont="1" applyBorder="1" applyAlignment="1" applyProtection="1">
      <alignment horizontal="justify" vertical="center" wrapText="1"/>
      <protection locked="0"/>
    </xf>
    <xf numFmtId="14" fontId="7" fillId="0" borderId="1" xfId="0" applyNumberFormat="1" applyFont="1" applyBorder="1" applyAlignment="1" applyProtection="1">
      <alignment horizontal="center" vertical="center"/>
      <protection locked="0"/>
    </xf>
    <xf numFmtId="0" fontId="7" fillId="0" borderId="1" xfId="0" applyFont="1" applyBorder="1" applyAlignment="1" applyProtection="1">
      <alignment horizontal="justify"/>
      <protection locked="0"/>
    </xf>
    <xf numFmtId="0" fontId="7" fillId="0" borderId="1" xfId="0" applyFont="1" applyBorder="1" applyAlignment="1" applyProtection="1">
      <alignment horizontal="center" vertical="center"/>
      <protection locked="0"/>
    </xf>
    <xf numFmtId="14" fontId="7" fillId="0" borderId="1" xfId="0" applyNumberFormat="1" applyFont="1" applyBorder="1" applyAlignment="1" applyProtection="1">
      <alignment vertical="center"/>
      <protection locked="0"/>
    </xf>
    <xf numFmtId="0" fontId="7" fillId="0" borderId="1" xfId="0" applyFont="1" applyBorder="1" applyAlignment="1" applyProtection="1">
      <alignment vertical="center"/>
      <protection locked="0"/>
    </xf>
    <xf numFmtId="0" fontId="7" fillId="2" borderId="1" xfId="0" applyFont="1" applyFill="1" applyBorder="1" applyAlignment="1" applyProtection="1">
      <alignment horizontal="justify" vertical="center" wrapText="1"/>
      <protection locked="0"/>
    </xf>
    <xf numFmtId="0" fontId="7" fillId="0" borderId="1" xfId="0" applyFont="1" applyBorder="1" applyAlignment="1" applyProtection="1">
      <alignment horizontal="justify" wrapText="1"/>
      <protection locked="0"/>
    </xf>
    <xf numFmtId="0" fontId="7" fillId="0" borderId="1" xfId="0" applyFont="1" applyBorder="1" applyAlignment="1" applyProtection="1">
      <alignment horizontal="justify" vertical="top" wrapText="1"/>
      <protection locked="0"/>
    </xf>
    <xf numFmtId="0" fontId="8" fillId="2" borderId="0" xfId="0" applyFont="1" applyFill="1"/>
    <xf numFmtId="0" fontId="5" fillId="2" borderId="0" xfId="0" applyFont="1" applyFill="1" applyAlignment="1">
      <alignment horizontal="justify" vertical="center"/>
    </xf>
    <xf numFmtId="0" fontId="8" fillId="2" borderId="0" xfId="0" applyFont="1" applyFill="1" applyAlignment="1">
      <alignment horizontal="justify" vertical="center"/>
    </xf>
    <xf numFmtId="0" fontId="7" fillId="2" borderId="0" xfId="0" applyFont="1" applyFill="1" applyAlignment="1">
      <alignment horizontal="center" vertical="top"/>
    </xf>
    <xf numFmtId="0" fontId="14" fillId="2" borderId="0" xfId="0" applyFont="1" applyFill="1" applyAlignment="1">
      <alignment horizontal="left" vertical="top"/>
    </xf>
    <xf numFmtId="0" fontId="8" fillId="2" borderId="0" xfId="0" applyFont="1" applyFill="1" applyAlignment="1">
      <alignment wrapText="1"/>
    </xf>
    <xf numFmtId="0" fontId="9" fillId="12" borderId="18" xfId="0" applyFont="1" applyFill="1" applyBorder="1" applyAlignment="1">
      <alignment horizontal="center" vertical="center"/>
    </xf>
    <xf numFmtId="0" fontId="4" fillId="2" borderId="0" xfId="0" applyFont="1" applyFill="1" applyAlignment="1">
      <alignment horizontal="center" vertical="center"/>
    </xf>
    <xf numFmtId="0" fontId="12" fillId="10" borderId="15" xfId="0" applyFont="1" applyFill="1" applyBorder="1" applyAlignment="1">
      <alignment horizontal="center" vertical="center" wrapText="1"/>
    </xf>
    <xf numFmtId="0" fontId="4" fillId="0" borderId="0" xfId="0" applyFont="1" applyAlignment="1">
      <alignment horizontal="center" vertical="center"/>
    </xf>
    <xf numFmtId="0" fontId="7" fillId="0" borderId="18" xfId="0" applyFont="1" applyBorder="1" applyAlignment="1">
      <alignment horizontal="justify" vertical="center"/>
    </xf>
    <xf numFmtId="0" fontId="7" fillId="0" borderId="18" xfId="0" applyFont="1" applyBorder="1" applyAlignment="1">
      <alignment horizontal="center" vertical="center" wrapText="1"/>
    </xf>
    <xf numFmtId="17" fontId="7" fillId="0" borderId="18" xfId="0" applyNumberFormat="1" applyFont="1" applyBorder="1" applyAlignment="1">
      <alignment horizontal="center" vertical="center" wrapText="1"/>
    </xf>
    <xf numFmtId="0" fontId="14" fillId="0" borderId="0" xfId="0" applyFont="1" applyAlignment="1">
      <alignment horizontal="left" vertical="top"/>
    </xf>
    <xf numFmtId="15" fontId="7" fillId="0" borderId="18" xfId="0" applyNumberFormat="1" applyFont="1" applyBorder="1" applyAlignment="1">
      <alignment horizontal="center" vertical="center" wrapText="1"/>
    </xf>
    <xf numFmtId="0" fontId="0" fillId="0" borderId="18" xfId="0" applyBorder="1" applyAlignment="1">
      <alignment horizontal="justify" vertical="center"/>
    </xf>
    <xf numFmtId="0" fontId="0" fillId="0" borderId="18" xfId="0" applyBorder="1" applyAlignment="1">
      <alignment horizontal="center" vertical="center" wrapText="1"/>
    </xf>
    <xf numFmtId="17" fontId="0" fillId="0" borderId="18" xfId="0" applyNumberFormat="1" applyBorder="1" applyAlignment="1">
      <alignment horizontal="center" vertical="center" wrapText="1"/>
    </xf>
    <xf numFmtId="0" fontId="7" fillId="2" borderId="0" xfId="0" applyFont="1" applyFill="1" applyAlignment="1">
      <alignment horizontal="justify" vertical="center"/>
    </xf>
    <xf numFmtId="0" fontId="7" fillId="2" borderId="0" xfId="0" applyFont="1" applyFill="1" applyAlignment="1">
      <alignment horizontal="center" vertical="center" wrapText="1"/>
    </xf>
    <xf numFmtId="0" fontId="14" fillId="3" borderId="0" xfId="0" applyFont="1" applyFill="1" applyAlignment="1">
      <alignment horizontal="left" vertical="top"/>
    </xf>
    <xf numFmtId="0" fontId="8" fillId="5" borderId="0" xfId="0" applyFont="1" applyFill="1"/>
    <xf numFmtId="0" fontId="5" fillId="5" borderId="0" xfId="0" applyFont="1" applyFill="1" applyAlignment="1">
      <alignment horizontal="justify" vertical="center"/>
    </xf>
    <xf numFmtId="0" fontId="8" fillId="5" borderId="0" xfId="0" applyFont="1" applyFill="1" applyAlignment="1">
      <alignment horizontal="justify" vertical="center"/>
    </xf>
    <xf numFmtId="0" fontId="5" fillId="5" borderId="0" xfId="0" applyFont="1" applyFill="1" applyAlignment="1">
      <alignment horizontal="center" vertical="center"/>
    </xf>
    <xf numFmtId="0" fontId="5" fillId="5" borderId="0" xfId="0" applyFont="1" applyFill="1" applyAlignment="1">
      <alignment horizontal="center" vertical="center" wrapText="1"/>
    </xf>
    <xf numFmtId="0" fontId="7" fillId="5" borderId="0" xfId="0" applyFont="1" applyFill="1" applyAlignment="1">
      <alignment horizontal="center" vertical="top"/>
    </xf>
    <xf numFmtId="0" fontId="7" fillId="5" borderId="0" xfId="0" applyFont="1" applyFill="1" applyAlignment="1">
      <alignment horizontal="center" vertical="center"/>
    </xf>
    <xf numFmtId="0" fontId="47" fillId="0" borderId="0" xfId="0" applyFont="1" applyAlignment="1">
      <alignment horizontal="center" vertical="center"/>
    </xf>
    <xf numFmtId="0" fontId="47" fillId="0" borderId="34" xfId="0" applyFont="1" applyBorder="1" applyAlignment="1">
      <alignment horizontal="center" vertical="center"/>
    </xf>
    <xf numFmtId="0" fontId="47" fillId="0" borderId="34" xfId="0" applyFont="1" applyBorder="1" applyAlignment="1">
      <alignment horizontal="left" vertical="top"/>
    </xf>
    <xf numFmtId="0" fontId="7" fillId="0" borderId="0" xfId="0" applyFont="1"/>
    <xf numFmtId="0" fontId="36" fillId="0" borderId="18" xfId="0" applyFont="1" applyBorder="1" applyAlignment="1">
      <alignment horizontal="justify" vertical="center" wrapText="1"/>
    </xf>
    <xf numFmtId="9" fontId="2" fillId="2" borderId="0" xfId="1" applyFont="1" applyFill="1" applyAlignment="1">
      <alignment horizontal="center" vertical="center"/>
    </xf>
    <xf numFmtId="0" fontId="47" fillId="0" borderId="0" xfId="0" applyFont="1" applyAlignment="1">
      <alignment horizontal="left" vertical="top"/>
    </xf>
    <xf numFmtId="0" fontId="8" fillId="2" borderId="42" xfId="0" applyFont="1" applyFill="1" applyBorder="1" applyAlignment="1">
      <alignment horizontal="center" vertical="center" wrapText="1"/>
    </xf>
    <xf numFmtId="0" fontId="36" fillId="0" borderId="18"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41" xfId="0" applyFont="1" applyBorder="1" applyAlignment="1">
      <alignment horizontal="justify" vertical="center" wrapText="1"/>
    </xf>
    <xf numFmtId="0" fontId="7" fillId="0" borderId="43" xfId="0" applyFont="1" applyBorder="1" applyAlignment="1">
      <alignment horizontal="justify" vertical="center"/>
    </xf>
    <xf numFmtId="0" fontId="45" fillId="0" borderId="18" xfId="0" applyFont="1" applyBorder="1" applyAlignment="1">
      <alignment horizontal="justify" vertical="center" wrapText="1"/>
    </xf>
    <xf numFmtId="0" fontId="38" fillId="10" borderId="1" xfId="0" applyFont="1" applyFill="1" applyBorder="1" applyAlignment="1">
      <alignment horizontal="center" vertical="center" wrapText="1"/>
    </xf>
    <xf numFmtId="9" fontId="7" fillId="2" borderId="1" xfId="1" applyFont="1" applyFill="1" applyBorder="1" applyAlignment="1" applyProtection="1">
      <alignment horizontal="center" vertical="center"/>
    </xf>
    <xf numFmtId="0" fontId="7" fillId="2" borderId="0" xfId="1" applyNumberFormat="1" applyFont="1" applyFill="1" applyBorder="1" applyAlignment="1" applyProtection="1">
      <alignment horizontal="center" vertical="center"/>
    </xf>
    <xf numFmtId="0" fontId="39" fillId="5" borderId="0" xfId="0" applyFont="1" applyFill="1"/>
    <xf numFmtId="0" fontId="5" fillId="2" borderId="1" xfId="0" applyFont="1" applyFill="1" applyBorder="1" applyAlignment="1" applyProtection="1">
      <alignment horizontal="center" vertical="center"/>
      <protection locked="0"/>
    </xf>
    <xf numFmtId="0" fontId="0" fillId="2" borderId="0" xfId="0" applyFill="1"/>
    <xf numFmtId="14" fontId="12" fillId="10" borderId="1" xfId="0" applyNumberFormat="1" applyFont="1" applyFill="1" applyBorder="1" applyAlignment="1">
      <alignment horizontal="center" vertical="center" wrapText="1"/>
    </xf>
    <xf numFmtId="0" fontId="36" fillId="2" borderId="0" xfId="0" applyFont="1" applyFill="1" applyAlignment="1">
      <alignment wrapText="1"/>
    </xf>
    <xf numFmtId="14" fontId="7" fillId="2" borderId="0" xfId="0" applyNumberFormat="1" applyFont="1" applyFill="1" applyAlignment="1">
      <alignment horizontal="center" vertical="center"/>
    </xf>
    <xf numFmtId="0" fontId="7" fillId="2" borderId="0" xfId="0" applyFont="1" applyFill="1" applyAlignment="1">
      <alignment horizontal="justify"/>
    </xf>
    <xf numFmtId="0" fontId="42" fillId="2" borderId="0" xfId="0" applyFont="1" applyFill="1" applyAlignment="1">
      <alignment vertical="center" wrapText="1"/>
    </xf>
    <xf numFmtId="0" fontId="5" fillId="2" borderId="1" xfId="0" applyFont="1" applyFill="1" applyBorder="1" applyAlignment="1" applyProtection="1">
      <alignment horizontal="center" vertical="center"/>
    </xf>
    <xf numFmtId="0" fontId="7" fillId="2" borderId="35" xfId="1" applyNumberFormat="1" applyFont="1" applyFill="1" applyBorder="1" applyAlignment="1" applyProtection="1">
      <alignment horizontal="center" vertical="center"/>
    </xf>
    <xf numFmtId="0" fontId="7" fillId="2" borderId="36" xfId="1" applyNumberFormat="1" applyFont="1" applyFill="1" applyBorder="1" applyAlignment="1" applyProtection="1">
      <alignment horizontal="center" vertical="center"/>
    </xf>
    <xf numFmtId="0" fontId="9" fillId="12" borderId="18" xfId="0" applyFont="1" applyFill="1" applyBorder="1" applyAlignment="1">
      <alignment horizontal="center" vertical="center" wrapText="1"/>
    </xf>
    <xf numFmtId="0" fontId="5" fillId="11" borderId="4" xfId="0" applyFont="1" applyFill="1" applyBorder="1" applyAlignment="1">
      <alignment horizontal="center" vertical="center"/>
    </xf>
    <xf numFmtId="0" fontId="5" fillId="11" borderId="11" xfId="0" applyFont="1" applyFill="1" applyBorder="1" applyAlignment="1">
      <alignment horizontal="center" vertical="center"/>
    </xf>
    <xf numFmtId="0" fontId="5" fillId="11" borderId="5" xfId="0" applyFont="1" applyFill="1" applyBorder="1" applyAlignment="1">
      <alignment horizontal="center" vertical="center"/>
    </xf>
    <xf numFmtId="0" fontId="5" fillId="11" borderId="8" xfId="0" applyFont="1" applyFill="1" applyBorder="1" applyAlignment="1">
      <alignment horizontal="center" vertical="center"/>
    </xf>
    <xf numFmtId="0" fontId="5" fillId="11" borderId="12" xfId="0" applyFont="1" applyFill="1" applyBorder="1" applyAlignment="1">
      <alignment horizontal="center" vertical="center"/>
    </xf>
    <xf numFmtId="0" fontId="5" fillId="11" borderId="9" xfId="0" applyFont="1" applyFill="1" applyBorder="1" applyAlignment="1">
      <alignment horizontal="center" vertical="center"/>
    </xf>
    <xf numFmtId="0" fontId="36" fillId="0" borderId="15" xfId="0" applyFont="1" applyBorder="1" applyAlignment="1" applyProtection="1">
      <alignment horizontal="justify" vertical="center" wrapText="1"/>
      <protection locked="0"/>
    </xf>
    <xf numFmtId="0" fontId="36" fillId="0" borderId="13" xfId="0" applyFont="1" applyBorder="1" applyAlignment="1" applyProtection="1">
      <alignment horizontal="justify" vertical="center" wrapText="1"/>
      <protection locked="0"/>
    </xf>
    <xf numFmtId="0" fontId="43" fillId="2" borderId="18" xfId="0" applyFont="1" applyFill="1" applyBorder="1" applyAlignment="1" applyProtection="1">
      <alignment horizontal="justify" vertical="center" wrapText="1"/>
      <protection locked="0"/>
    </xf>
    <xf numFmtId="0" fontId="7" fillId="2" borderId="4" xfId="0" applyFont="1" applyFill="1" applyBorder="1" applyAlignment="1">
      <alignment horizontal="center"/>
    </xf>
    <xf numFmtId="0" fontId="7" fillId="2" borderId="11" xfId="0" applyFont="1" applyFill="1" applyBorder="1" applyAlignment="1">
      <alignment horizontal="center"/>
    </xf>
    <xf numFmtId="0" fontId="7" fillId="2" borderId="6" xfId="0" applyFont="1" applyFill="1" applyBorder="1" applyAlignment="1">
      <alignment horizontal="center"/>
    </xf>
    <xf numFmtId="0" fontId="7" fillId="2" borderId="0" xfId="0" applyFont="1" applyFill="1" applyAlignment="1">
      <alignment horizontal="center"/>
    </xf>
    <xf numFmtId="0" fontId="7" fillId="2" borderId="8" xfId="0" applyFont="1" applyFill="1" applyBorder="1" applyAlignment="1">
      <alignment horizontal="center"/>
    </xf>
    <xf numFmtId="0" fontId="7" fillId="2" borderId="12" xfId="0" applyFont="1" applyFill="1" applyBorder="1" applyAlignment="1">
      <alignment horizontal="center"/>
    </xf>
    <xf numFmtId="0" fontId="8" fillId="2" borderId="42"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3" xfId="0" applyFont="1" applyFill="1" applyBorder="1" applyAlignment="1">
      <alignment horizontal="center" vertical="center" wrapText="1"/>
    </xf>
    <xf numFmtId="17" fontId="36" fillId="0" borderId="41" xfId="0" applyNumberFormat="1" applyFont="1" applyBorder="1" applyAlignment="1">
      <alignment horizontal="center" vertical="center" wrapText="1"/>
    </xf>
    <xf numFmtId="0" fontId="36" fillId="0" borderId="23" xfId="0" applyFont="1" applyBorder="1" applyAlignment="1">
      <alignment horizontal="center" vertical="center" wrapText="1"/>
    </xf>
    <xf numFmtId="0" fontId="36" fillId="0" borderId="43" xfId="0" applyFont="1" applyBorder="1" applyAlignment="1">
      <alignment horizontal="center" vertical="center" wrapText="1"/>
    </xf>
    <xf numFmtId="9" fontId="36" fillId="0" borderId="41" xfId="0" applyNumberFormat="1" applyFont="1" applyBorder="1" applyAlignment="1">
      <alignment horizontal="center" vertical="center" wrapText="1"/>
    </xf>
    <xf numFmtId="9" fontId="36" fillId="0" borderId="23" xfId="0" applyNumberFormat="1" applyFont="1" applyBorder="1" applyAlignment="1">
      <alignment horizontal="center" vertical="center" wrapText="1"/>
    </xf>
    <xf numFmtId="9" fontId="36" fillId="0" borderId="43" xfId="0" applyNumberFormat="1" applyFont="1" applyBorder="1" applyAlignment="1">
      <alignment horizontal="center" vertical="center" wrapText="1"/>
    </xf>
    <xf numFmtId="0" fontId="43" fillId="2" borderId="41" xfId="0" applyFont="1" applyFill="1" applyBorder="1" applyAlignment="1" applyProtection="1">
      <alignment horizontal="center" vertical="center"/>
      <protection locked="0"/>
    </xf>
    <xf numFmtId="0" fontId="43" fillId="2" borderId="23" xfId="0" applyFont="1" applyFill="1" applyBorder="1" applyAlignment="1" applyProtection="1">
      <alignment horizontal="center" vertical="center"/>
      <protection locked="0"/>
    </xf>
    <xf numFmtId="0" fontId="43" fillId="2" borderId="43" xfId="0" applyFont="1" applyFill="1" applyBorder="1" applyAlignment="1" applyProtection="1">
      <alignment horizontal="center" vertical="center"/>
      <protection locked="0"/>
    </xf>
    <xf numFmtId="0" fontId="16" fillId="0" borderId="41" xfId="0" applyFont="1" applyBorder="1" applyAlignment="1">
      <alignment horizontal="center" vertical="top" wrapText="1"/>
    </xf>
    <xf numFmtId="0" fontId="16" fillId="0" borderId="23" xfId="0" applyFont="1" applyBorder="1" applyAlignment="1">
      <alignment horizontal="center" vertical="top" wrapText="1"/>
    </xf>
    <xf numFmtId="0" fontId="16" fillId="0" borderId="43" xfId="0" applyFont="1" applyBorder="1" applyAlignment="1">
      <alignment horizontal="center" vertical="top" wrapText="1"/>
    </xf>
    <xf numFmtId="0" fontId="36" fillId="2" borderId="0" xfId="0" applyFont="1" applyFill="1" applyAlignment="1">
      <alignment horizontal="center" wrapText="1"/>
    </xf>
    <xf numFmtId="0" fontId="42" fillId="2" borderId="0" xfId="0" applyFont="1" applyFill="1" applyAlignment="1">
      <alignment horizontal="right" vertical="center" wrapText="1"/>
    </xf>
    <xf numFmtId="17" fontId="36" fillId="0" borderId="18" xfId="0" applyNumberFormat="1" applyFont="1" applyBorder="1" applyAlignment="1">
      <alignment horizontal="center" vertical="center" wrapText="1"/>
    </xf>
    <xf numFmtId="0" fontId="36" fillId="0" borderId="18" xfId="0" applyFont="1" applyBorder="1" applyAlignment="1">
      <alignment horizontal="center" vertical="center" wrapText="1"/>
    </xf>
    <xf numFmtId="0" fontId="43" fillId="2" borderId="18" xfId="0" applyFont="1" applyFill="1" applyBorder="1" applyAlignment="1" applyProtection="1">
      <alignment horizontal="center" vertical="center"/>
      <protection locked="0"/>
    </xf>
    <xf numFmtId="0" fontId="36" fillId="0" borderId="14" xfId="0" applyFont="1" applyBorder="1" applyAlignment="1" applyProtection="1">
      <alignment horizontal="justify" vertical="center" wrapText="1"/>
      <protection locked="0"/>
    </xf>
    <xf numFmtId="0" fontId="36" fillId="0" borderId="18" xfId="0" applyFont="1" applyBorder="1" applyAlignment="1" applyProtection="1">
      <alignment horizontal="justify" vertical="center" wrapText="1"/>
      <protection locked="0"/>
    </xf>
    <xf numFmtId="0" fontId="36" fillId="0" borderId="18" xfId="0" applyFont="1" applyBorder="1" applyAlignment="1" applyProtection="1">
      <alignment horizontal="center" vertical="center" wrapText="1"/>
      <protection locked="0"/>
    </xf>
    <xf numFmtId="9" fontId="36" fillId="0" borderId="18" xfId="0" applyNumberFormat="1" applyFont="1" applyBorder="1" applyAlignment="1" applyProtection="1">
      <alignment horizontal="center" vertical="center" wrapText="1"/>
      <protection locked="0"/>
    </xf>
    <xf numFmtId="9" fontId="43" fillId="0" borderId="18" xfId="1" applyFont="1" applyFill="1" applyBorder="1" applyAlignment="1" applyProtection="1">
      <alignment horizontal="center" vertical="center" wrapText="1"/>
      <protection locked="0"/>
    </xf>
    <xf numFmtId="0" fontId="16" fillId="2" borderId="18" xfId="2" quotePrefix="1" applyFont="1" applyFill="1" applyBorder="1" applyAlignment="1" applyProtection="1">
      <alignment horizontal="center" vertical="top" wrapText="1"/>
      <protection locked="0"/>
    </xf>
    <xf numFmtId="0" fontId="36" fillId="2" borderId="18" xfId="2" quotePrefix="1" applyFont="1" applyFill="1" applyBorder="1" applyAlignment="1" applyProtection="1">
      <alignment horizontal="center" vertical="top" wrapText="1"/>
      <protection locked="0"/>
    </xf>
    <xf numFmtId="0" fontId="44" fillId="2" borderId="18" xfId="2" quotePrefix="1" applyFont="1" applyFill="1" applyBorder="1" applyAlignment="1" applyProtection="1">
      <alignment horizontal="center" vertical="top"/>
      <protection locked="0"/>
    </xf>
    <xf numFmtId="0" fontId="43" fillId="2" borderId="27" xfId="0" applyFont="1" applyFill="1" applyBorder="1" applyAlignment="1" applyProtection="1">
      <alignment horizontal="center" vertical="center" wrapText="1"/>
      <protection locked="0"/>
    </xf>
    <xf numFmtId="0" fontId="43" fillId="2" borderId="0" xfId="0" applyFont="1" applyFill="1" applyAlignment="1" applyProtection="1">
      <alignment horizontal="center" vertical="center" wrapText="1"/>
      <protection locked="0"/>
    </xf>
    <xf numFmtId="0" fontId="43" fillId="2" borderId="12" xfId="0" applyFont="1" applyFill="1" applyBorder="1" applyAlignment="1" applyProtection="1">
      <alignment horizontal="center" vertical="center" wrapText="1"/>
      <protection locked="0"/>
    </xf>
    <xf numFmtId="0" fontId="43" fillId="2" borderId="41" xfId="0" applyFont="1" applyFill="1" applyBorder="1" applyAlignment="1" applyProtection="1">
      <alignment horizontal="justify" vertical="center" wrapText="1"/>
      <protection locked="0"/>
    </xf>
    <xf numFmtId="0" fontId="43" fillId="2" borderId="23" xfId="0" applyFont="1" applyFill="1" applyBorder="1" applyAlignment="1" applyProtection="1">
      <alignment horizontal="justify" vertical="center" wrapText="1"/>
      <protection locked="0"/>
    </xf>
    <xf numFmtId="0" fontId="43" fillId="2" borderId="43" xfId="0" applyFont="1" applyFill="1" applyBorder="1" applyAlignment="1" applyProtection="1">
      <alignment horizontal="justify" vertical="center" wrapText="1"/>
      <protection locked="0"/>
    </xf>
    <xf numFmtId="0" fontId="43" fillId="2" borderId="28" xfId="0" applyFont="1" applyFill="1" applyBorder="1" applyAlignment="1" applyProtection="1">
      <alignment horizontal="justify" vertical="center" wrapText="1"/>
      <protection locked="0"/>
    </xf>
    <xf numFmtId="0" fontId="43" fillId="2" borderId="22" xfId="0" applyFont="1" applyFill="1" applyBorder="1" applyAlignment="1" applyProtection="1">
      <alignment horizontal="justify" vertical="center" wrapText="1"/>
      <protection locked="0"/>
    </xf>
    <xf numFmtId="0" fontId="43" fillId="2" borderId="44" xfId="0" applyFont="1" applyFill="1" applyBorder="1" applyAlignment="1" applyProtection="1">
      <alignment horizontal="justify" vertical="center" wrapText="1"/>
      <protection locked="0"/>
    </xf>
    <xf numFmtId="9" fontId="36" fillId="0" borderId="41" xfId="0" applyNumberFormat="1" applyFont="1" applyBorder="1" applyAlignment="1" applyProtection="1">
      <alignment horizontal="center" vertical="center" wrapText="1"/>
      <protection locked="0"/>
    </xf>
    <xf numFmtId="9" fontId="36" fillId="0" borderId="23" xfId="0" applyNumberFormat="1" applyFont="1" applyBorder="1" applyAlignment="1" applyProtection="1">
      <alignment horizontal="center" vertical="center" wrapText="1"/>
      <protection locked="0"/>
    </xf>
    <xf numFmtId="9" fontId="36" fillId="0" borderId="29" xfId="0" applyNumberFormat="1" applyFont="1" applyBorder="1" applyAlignment="1" applyProtection="1">
      <alignment horizontal="center" vertical="center" wrapText="1"/>
      <protection locked="0"/>
    </xf>
    <xf numFmtId="9" fontId="36" fillId="0" borderId="43" xfId="0" applyNumberFormat="1" applyFont="1" applyBorder="1" applyAlignment="1" applyProtection="1">
      <alignment horizontal="center" vertical="center" wrapText="1"/>
      <protection locked="0"/>
    </xf>
    <xf numFmtId="0" fontId="36" fillId="0" borderId="41" xfId="0" applyFont="1" applyBorder="1" applyAlignment="1" applyProtection="1">
      <alignment horizontal="center" vertical="center" wrapText="1"/>
      <protection locked="0"/>
    </xf>
    <xf numFmtId="0" fontId="36" fillId="0" borderId="23" xfId="0" applyFont="1" applyBorder="1" applyAlignment="1" applyProtection="1">
      <alignment horizontal="center" vertical="center" wrapText="1"/>
      <protection locked="0"/>
    </xf>
    <xf numFmtId="0" fontId="36" fillId="0" borderId="43" xfId="0" applyFont="1" applyBorder="1" applyAlignment="1" applyProtection="1">
      <alignment horizontal="center" vertical="center" wrapText="1"/>
      <protection locked="0"/>
    </xf>
    <xf numFmtId="0" fontId="36" fillId="0" borderId="41" xfId="0" applyFont="1" applyBorder="1" applyAlignment="1" applyProtection="1">
      <alignment horizontal="justify" vertical="center" wrapText="1"/>
      <protection locked="0"/>
    </xf>
    <xf numFmtId="0" fontId="36" fillId="0" borderId="23" xfId="0" applyFont="1" applyBorder="1" applyAlignment="1" applyProtection="1">
      <alignment horizontal="justify" vertical="center" wrapText="1"/>
      <protection locked="0"/>
    </xf>
    <xf numFmtId="0" fontId="36" fillId="0" borderId="43" xfId="0" applyFont="1" applyBorder="1" applyAlignment="1" applyProtection="1">
      <alignment horizontal="justify" vertical="center" wrapText="1"/>
      <protection locked="0"/>
    </xf>
    <xf numFmtId="0" fontId="13" fillId="2" borderId="0" xfId="2" applyFont="1" applyFill="1" applyAlignment="1">
      <alignment horizontal="center" vertical="center"/>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8" fillId="2" borderId="2"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9" fillId="12" borderId="1" xfId="0" applyFont="1" applyFill="1" applyBorder="1" applyAlignment="1">
      <alignment horizontal="center" vertical="center"/>
    </xf>
    <xf numFmtId="0" fontId="7" fillId="2" borderId="11" xfId="0" applyFont="1" applyFill="1" applyBorder="1" applyAlignment="1">
      <alignment horizontal="center" vertical="center"/>
    </xf>
    <xf numFmtId="0" fontId="3" fillId="11" borderId="16" xfId="0" applyFont="1" applyFill="1" applyBorder="1" applyAlignment="1">
      <alignment horizontal="center" vertical="center"/>
    </xf>
    <xf numFmtId="0" fontId="9" fillId="10"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9" fontId="5" fillId="2" borderId="13" xfId="1" applyFont="1" applyFill="1" applyBorder="1" applyAlignment="1" applyProtection="1">
      <alignment horizontal="center" vertical="center" wrapText="1"/>
    </xf>
    <xf numFmtId="0" fontId="9" fillId="10" borderId="1" xfId="0" applyFont="1" applyFill="1" applyBorder="1" applyAlignment="1">
      <alignment horizontal="center" vertical="center"/>
    </xf>
    <xf numFmtId="0" fontId="5" fillId="2" borderId="1" xfId="0" applyFont="1" applyFill="1" applyBorder="1" applyAlignment="1">
      <alignment vertical="center"/>
    </xf>
    <xf numFmtId="0" fontId="7" fillId="2" borderId="1" xfId="0" applyFont="1" applyFill="1" applyBorder="1" applyAlignment="1">
      <alignment vertical="center"/>
    </xf>
    <xf numFmtId="0" fontId="7" fillId="2" borderId="3"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3" fillId="2" borderId="0" xfId="0" applyFont="1" applyFill="1" applyAlignment="1">
      <alignment horizontal="center" vertical="center"/>
    </xf>
    <xf numFmtId="0" fontId="5" fillId="2" borderId="2"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3" xfId="0" applyFont="1" applyFill="1" applyBorder="1" applyAlignment="1">
      <alignment horizontal="center" vertical="center"/>
    </xf>
    <xf numFmtId="0" fontId="9" fillId="10" borderId="4" xfId="0" applyFont="1" applyFill="1" applyBorder="1" applyAlignment="1">
      <alignment horizontal="center" vertical="center"/>
    </xf>
    <xf numFmtId="0" fontId="9" fillId="10" borderId="5" xfId="0" applyFont="1" applyFill="1" applyBorder="1" applyAlignment="1">
      <alignment horizontal="center" vertical="center"/>
    </xf>
    <xf numFmtId="0" fontId="9" fillId="10" borderId="8" xfId="0" applyFont="1" applyFill="1" applyBorder="1" applyAlignment="1">
      <alignment horizontal="center" vertical="center"/>
    </xf>
    <xf numFmtId="0" fontId="9" fillId="10" borderId="9" xfId="0" applyFont="1" applyFill="1" applyBorder="1" applyAlignment="1">
      <alignment horizontal="center" vertical="center"/>
    </xf>
    <xf numFmtId="9" fontId="5" fillId="2" borderId="4" xfId="1" applyFont="1" applyFill="1" applyBorder="1" applyAlignment="1">
      <alignment horizontal="center" vertical="center"/>
    </xf>
    <xf numFmtId="9" fontId="5" fillId="2" borderId="5" xfId="1" applyFont="1" applyFill="1" applyBorder="1" applyAlignment="1">
      <alignment horizontal="center" vertical="center"/>
    </xf>
    <xf numFmtId="9" fontId="5" fillId="2" borderId="8" xfId="1" applyFont="1" applyFill="1" applyBorder="1" applyAlignment="1">
      <alignment horizontal="center" vertical="center"/>
    </xf>
    <xf numFmtId="9" fontId="5" fillId="2" borderId="9" xfId="1" applyFont="1" applyFill="1" applyBorder="1" applyAlignment="1">
      <alignment horizontal="center" vertical="center"/>
    </xf>
    <xf numFmtId="0" fontId="9" fillId="2" borderId="2"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9" fontId="5" fillId="2" borderId="1" xfId="1" applyFont="1" applyFill="1" applyBorder="1" applyAlignment="1">
      <alignment horizontal="center" vertical="center"/>
    </xf>
    <xf numFmtId="0" fontId="9" fillId="10" borderId="6" xfId="0" applyFont="1" applyFill="1" applyBorder="1" applyAlignment="1">
      <alignment horizontal="center" vertical="center"/>
    </xf>
    <xf numFmtId="0" fontId="9" fillId="10" borderId="7"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0" xfId="0" applyFont="1" applyFill="1" applyAlignment="1">
      <alignment horizontal="center"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9" xfId="0" applyFont="1" applyFill="1" applyBorder="1" applyAlignment="1">
      <alignment horizontal="center" vertical="center"/>
    </xf>
    <xf numFmtId="0" fontId="9" fillId="10" borderId="4" xfId="0" applyFont="1" applyFill="1" applyBorder="1" applyAlignment="1">
      <alignment horizontal="center" vertical="center" wrapText="1"/>
    </xf>
    <xf numFmtId="0" fontId="9" fillId="10" borderId="5" xfId="0" applyFont="1" applyFill="1" applyBorder="1" applyAlignment="1">
      <alignment horizontal="center" vertical="center" wrapText="1"/>
    </xf>
    <xf numFmtId="0" fontId="9" fillId="10" borderId="6" xfId="0" applyFont="1" applyFill="1" applyBorder="1" applyAlignment="1">
      <alignment horizontal="center" vertical="center" wrapText="1"/>
    </xf>
    <xf numFmtId="0" fontId="9" fillId="10" borderId="7" xfId="0" applyFont="1" applyFill="1" applyBorder="1" applyAlignment="1">
      <alignment horizontal="center" vertical="center" wrapText="1"/>
    </xf>
    <xf numFmtId="0" fontId="9" fillId="10" borderId="8" xfId="0" applyFont="1" applyFill="1" applyBorder="1" applyAlignment="1">
      <alignment horizontal="center" vertical="center" wrapText="1"/>
    </xf>
    <xf numFmtId="0" fontId="9" fillId="10" borderId="9" xfId="0" applyFont="1" applyFill="1" applyBorder="1" applyAlignment="1">
      <alignment horizontal="center" vertical="center" wrapText="1"/>
    </xf>
    <xf numFmtId="0" fontId="9" fillId="10" borderId="2" xfId="0" applyFont="1" applyFill="1" applyBorder="1" applyAlignment="1">
      <alignment horizontal="center" vertical="center"/>
    </xf>
    <xf numFmtId="0" fontId="9" fillId="10" borderId="10" xfId="0" applyFont="1" applyFill="1" applyBorder="1" applyAlignment="1">
      <alignment horizontal="center" vertical="center"/>
    </xf>
    <xf numFmtId="0" fontId="9" fillId="10" borderId="3" xfId="0" applyFont="1" applyFill="1" applyBorder="1" applyAlignment="1">
      <alignment horizontal="center" vertical="center"/>
    </xf>
    <xf numFmtId="0" fontId="5" fillId="2" borderId="1" xfId="0" applyFont="1" applyFill="1" applyBorder="1" applyAlignment="1">
      <alignment horizontal="center" vertical="center"/>
    </xf>
    <xf numFmtId="0" fontId="22" fillId="2" borderId="1" xfId="0" applyFont="1" applyFill="1" applyBorder="1" applyAlignment="1">
      <alignment horizontal="center" vertical="center" wrapText="1"/>
    </xf>
    <xf numFmtId="0" fontId="9" fillId="12" borderId="14" xfId="0" applyFont="1" applyFill="1" applyBorder="1" applyAlignment="1">
      <alignment horizontal="center" vertical="center"/>
    </xf>
    <xf numFmtId="0" fontId="5" fillId="11" borderId="5" xfId="0" applyFont="1" applyFill="1" applyBorder="1" applyAlignment="1">
      <alignment horizontal="left" vertical="center" wrapText="1"/>
    </xf>
    <xf numFmtId="0" fontId="7" fillId="11" borderId="14" xfId="0" applyFont="1" applyFill="1" applyBorder="1" applyAlignment="1">
      <alignment horizontal="left" vertical="center" wrapText="1"/>
    </xf>
    <xf numFmtId="0" fontId="7" fillId="2" borderId="9" xfId="0" applyFont="1" applyFill="1" applyBorder="1" applyAlignment="1">
      <alignment horizontal="justify" vertical="top"/>
    </xf>
    <xf numFmtId="0" fontId="7" fillId="2" borderId="13" xfId="0" applyFont="1" applyFill="1" applyBorder="1" applyAlignment="1">
      <alignment horizontal="justify" vertical="top"/>
    </xf>
    <xf numFmtId="0" fontId="9" fillId="10" borderId="11" xfId="0" applyFont="1" applyFill="1" applyBorder="1" applyAlignment="1">
      <alignment horizontal="center" vertical="center" wrapText="1"/>
    </xf>
    <xf numFmtId="0" fontId="9" fillId="10" borderId="12" xfId="0" applyFont="1" applyFill="1" applyBorder="1" applyAlignment="1">
      <alignment horizontal="center" vertical="center" wrapText="1"/>
    </xf>
    <xf numFmtId="0" fontId="7" fillId="2" borderId="16" xfId="1" applyNumberFormat="1" applyFont="1" applyFill="1" applyBorder="1" applyAlignment="1">
      <alignment horizontal="center" vertical="center"/>
    </xf>
    <xf numFmtId="1" fontId="7" fillId="2" borderId="16" xfId="1" applyNumberFormat="1" applyFont="1" applyFill="1" applyBorder="1" applyAlignment="1">
      <alignment horizontal="center" vertical="center"/>
    </xf>
    <xf numFmtId="0" fontId="7" fillId="2" borderId="9" xfId="0" applyFont="1" applyFill="1" applyBorder="1" applyAlignment="1">
      <alignment horizontal="justify" vertical="top" wrapText="1"/>
    </xf>
    <xf numFmtId="0" fontId="7" fillId="2" borderId="3" xfId="0" applyFont="1" applyFill="1" applyBorder="1" applyAlignment="1">
      <alignment horizontal="justify" vertical="top"/>
    </xf>
    <xf numFmtId="0" fontId="7" fillId="2" borderId="1" xfId="0" applyFont="1" applyFill="1" applyBorder="1" applyAlignment="1">
      <alignment horizontal="justify" vertical="top"/>
    </xf>
    <xf numFmtId="0" fontId="7" fillId="2" borderId="5" xfId="0" applyFont="1" applyFill="1" applyBorder="1" applyAlignment="1">
      <alignment horizontal="justify" vertical="top"/>
    </xf>
    <xf numFmtId="0" fontId="7" fillId="2" borderId="14" xfId="0" applyFont="1" applyFill="1" applyBorder="1" applyAlignment="1">
      <alignment horizontal="justify" vertical="top"/>
    </xf>
    <xf numFmtId="0" fontId="5" fillId="11" borderId="7" xfId="0" applyFont="1" applyFill="1" applyBorder="1" applyAlignment="1">
      <alignment horizontal="left" vertical="center" wrapText="1"/>
    </xf>
    <xf numFmtId="0" fontId="7" fillId="11" borderId="15" xfId="0" applyFont="1" applyFill="1" applyBorder="1" applyAlignment="1">
      <alignment horizontal="left" vertical="center" wrapText="1"/>
    </xf>
    <xf numFmtId="0" fontId="7" fillId="2" borderId="7" xfId="0" applyFont="1" applyFill="1" applyBorder="1" applyAlignment="1">
      <alignment horizontal="justify" vertical="top"/>
    </xf>
    <xf numFmtId="0" fontId="7" fillId="2" borderId="15" xfId="0" applyFont="1" applyFill="1" applyBorder="1" applyAlignment="1">
      <alignment horizontal="justify" vertical="top"/>
    </xf>
    <xf numFmtId="0" fontId="9" fillId="12" borderId="8" xfId="0" applyFont="1" applyFill="1" applyBorder="1" applyAlignment="1">
      <alignment horizontal="center" vertical="center"/>
    </xf>
    <xf numFmtId="0" fontId="9" fillId="12" borderId="12" xfId="0" applyFont="1" applyFill="1" applyBorder="1" applyAlignment="1">
      <alignment horizontal="center" vertical="center"/>
    </xf>
    <xf numFmtId="0" fontId="9" fillId="12" borderId="9" xfId="0" applyFont="1" applyFill="1" applyBorder="1" applyAlignment="1">
      <alignment horizontal="center" vertical="center"/>
    </xf>
    <xf numFmtId="0" fontId="9" fillId="4" borderId="14" xfId="0" applyFont="1" applyFill="1" applyBorder="1" applyAlignment="1">
      <alignment horizontal="center" vertical="center"/>
    </xf>
    <xf numFmtId="0" fontId="9" fillId="10" borderId="16" xfId="0" applyFont="1" applyFill="1" applyBorder="1" applyAlignment="1">
      <alignment horizontal="center" vertical="center"/>
    </xf>
    <xf numFmtId="0" fontId="7" fillId="2" borderId="17" xfId="1" applyNumberFormat="1" applyFont="1" applyFill="1" applyBorder="1" applyAlignment="1">
      <alignment horizontal="center" vertical="center"/>
    </xf>
    <xf numFmtId="9" fontId="5" fillId="2" borderId="1" xfId="1" applyFont="1" applyFill="1" applyBorder="1" applyAlignment="1">
      <alignment horizontal="center" vertical="center" wrapText="1"/>
    </xf>
    <xf numFmtId="0" fontId="5" fillId="2" borderId="1" xfId="0" applyFont="1" applyFill="1" applyBorder="1" applyAlignment="1">
      <alignment horizontal="left" vertical="center"/>
    </xf>
    <xf numFmtId="0" fontId="7" fillId="2" borderId="1" xfId="0" applyFont="1" applyFill="1" applyBorder="1" applyAlignment="1">
      <alignment horizontal="left" vertical="center"/>
    </xf>
    <xf numFmtId="0" fontId="5" fillId="2" borderId="22" xfId="0" applyFont="1" applyFill="1" applyBorder="1" applyAlignment="1">
      <alignment horizontal="left" vertical="top" wrapText="1"/>
    </xf>
    <xf numFmtId="0" fontId="5" fillId="2" borderId="23" xfId="0" applyFont="1" applyFill="1" applyBorder="1" applyAlignment="1">
      <alignment horizontal="left" vertical="top" wrapText="1"/>
    </xf>
    <xf numFmtId="0" fontId="5" fillId="2" borderId="24" xfId="0" applyFont="1" applyFill="1" applyBorder="1" applyAlignment="1">
      <alignment horizontal="left" vertical="top" wrapText="1"/>
    </xf>
    <xf numFmtId="0" fontId="7" fillId="2" borderId="22" xfId="0" applyFont="1" applyFill="1" applyBorder="1" applyAlignment="1">
      <alignment horizontal="justify" vertical="center" wrapText="1"/>
    </xf>
    <xf numFmtId="0" fontId="7" fillId="2" borderId="23" xfId="0" applyFont="1" applyFill="1" applyBorder="1" applyAlignment="1">
      <alignment horizontal="justify" vertical="center" wrapText="1"/>
    </xf>
    <xf numFmtId="0" fontId="7" fillId="2" borderId="24" xfId="0" applyFont="1" applyFill="1" applyBorder="1" applyAlignment="1">
      <alignment horizontal="justify" vertical="center" wrapText="1"/>
    </xf>
    <xf numFmtId="0" fontId="20" fillId="2" borderId="0" xfId="0" applyFont="1" applyFill="1" applyAlignment="1">
      <alignment horizontal="justify" vertical="center"/>
    </xf>
    <xf numFmtId="0" fontId="20" fillId="2" borderId="25" xfId="0" applyFont="1" applyFill="1" applyBorder="1" applyAlignment="1">
      <alignment horizontal="justify" vertical="center"/>
    </xf>
    <xf numFmtId="0" fontId="5" fillId="2" borderId="7" xfId="0" applyFont="1" applyFill="1" applyBorder="1" applyAlignment="1">
      <alignment horizontal="left" vertical="center" wrapText="1"/>
    </xf>
    <xf numFmtId="0" fontId="7" fillId="2" borderId="15" xfId="0" applyFont="1" applyFill="1" applyBorder="1" applyAlignment="1">
      <alignment horizontal="left" vertical="center" wrapText="1"/>
    </xf>
    <xf numFmtId="0" fontId="5" fillId="2" borderId="26" xfId="0" applyFont="1" applyFill="1" applyBorder="1" applyAlignment="1">
      <alignment horizontal="justify" vertical="top" wrapText="1"/>
    </xf>
    <xf numFmtId="0" fontId="7" fillId="2" borderId="27" xfId="0" applyFont="1" applyFill="1" applyBorder="1" applyAlignment="1">
      <alignment horizontal="justify" vertical="top" wrapText="1"/>
    </xf>
    <xf numFmtId="0" fontId="7" fillId="2" borderId="28" xfId="0" applyFont="1" applyFill="1" applyBorder="1" applyAlignment="1">
      <alignment horizontal="justify" vertical="top" wrapText="1"/>
    </xf>
    <xf numFmtId="0" fontId="7" fillId="2" borderId="29" xfId="0" applyFont="1" applyFill="1" applyBorder="1" applyAlignment="1">
      <alignment horizontal="justify" vertical="top" wrapText="1"/>
    </xf>
    <xf numFmtId="0" fontId="7" fillId="2" borderId="0" xfId="0" applyFont="1" applyFill="1" applyAlignment="1">
      <alignment horizontal="justify" vertical="top" wrapText="1"/>
    </xf>
    <xf numFmtId="0" fontId="7" fillId="2" borderId="22" xfId="0" applyFont="1" applyFill="1" applyBorder="1" applyAlignment="1">
      <alignment horizontal="justify" vertical="top" wrapText="1"/>
    </xf>
    <xf numFmtId="0" fontId="7" fillId="2" borderId="30" xfId="0" applyFont="1" applyFill="1" applyBorder="1" applyAlignment="1">
      <alignment horizontal="justify" vertical="top" wrapText="1"/>
    </xf>
    <xf numFmtId="0" fontId="7" fillId="2" borderId="31" xfId="0" applyFont="1" applyFill="1" applyBorder="1" applyAlignment="1">
      <alignment horizontal="justify" vertical="top" wrapText="1"/>
    </xf>
    <xf numFmtId="0" fontId="7" fillId="2" borderId="32" xfId="0" applyFont="1" applyFill="1" applyBorder="1" applyAlignment="1">
      <alignment horizontal="justify" vertical="top" wrapText="1"/>
    </xf>
    <xf numFmtId="0" fontId="5" fillId="2" borderId="1" xfId="0" applyFont="1" applyFill="1" applyBorder="1" applyAlignment="1">
      <alignment horizontal="center" vertical="center" wrapText="1"/>
    </xf>
    <xf numFmtId="170" fontId="7" fillId="2" borderId="16" xfId="1" applyNumberFormat="1" applyFont="1" applyFill="1" applyBorder="1" applyAlignment="1">
      <alignment horizontal="center" vertical="center"/>
    </xf>
    <xf numFmtId="0" fontId="7" fillId="2" borderId="16" xfId="1" applyNumberFormat="1" applyFont="1" applyFill="1" applyBorder="1" applyAlignment="1">
      <alignment horizontal="justify" vertical="justify" wrapText="1"/>
    </xf>
    <xf numFmtId="0" fontId="7" fillId="2" borderId="16" xfId="1" applyNumberFormat="1" applyFont="1" applyFill="1" applyBorder="1" applyAlignment="1">
      <alignment horizontal="center" vertical="center" wrapText="1"/>
    </xf>
    <xf numFmtId="0" fontId="7" fillId="2" borderId="9" xfId="0" applyFont="1" applyFill="1" applyBorder="1" applyAlignment="1">
      <alignment horizontal="left" vertical="center" wrapText="1"/>
    </xf>
    <xf numFmtId="0" fontId="7" fillId="2" borderId="13" xfId="0" applyFont="1" applyFill="1" applyBorder="1" applyAlignment="1">
      <alignment horizontal="left" vertical="center"/>
    </xf>
    <xf numFmtId="0" fontId="7" fillId="2" borderId="3" xfId="0" applyFont="1" applyFill="1" applyBorder="1" applyAlignment="1">
      <alignment horizontal="left" vertical="center"/>
    </xf>
    <xf numFmtId="0" fontId="7" fillId="2" borderId="5" xfId="0" applyFont="1" applyFill="1" applyBorder="1" applyAlignment="1">
      <alignment horizontal="left" vertical="center"/>
    </xf>
    <xf numFmtId="0" fontId="7" fillId="2" borderId="14" xfId="0" applyFont="1" applyFill="1" applyBorder="1" applyAlignment="1">
      <alignment horizontal="left" vertical="center"/>
    </xf>
    <xf numFmtId="0" fontId="5" fillId="2" borderId="9" xfId="0" applyFont="1" applyFill="1" applyBorder="1" applyAlignment="1">
      <alignment horizontal="justify" vertical="top" wrapText="1"/>
    </xf>
    <xf numFmtId="0" fontId="7" fillId="2" borderId="16" xfId="1" applyNumberFormat="1" applyFont="1" applyFill="1" applyBorder="1" applyAlignment="1">
      <alignment horizontal="justify" vertical="justify"/>
    </xf>
    <xf numFmtId="169" fontId="7" fillId="2" borderId="16" xfId="1" applyNumberFormat="1" applyFont="1" applyFill="1" applyBorder="1" applyAlignment="1">
      <alignment horizontal="right" vertical="center"/>
    </xf>
    <xf numFmtId="169" fontId="7" fillId="2" borderId="16" xfId="1" applyNumberFormat="1" applyFont="1" applyFill="1" applyBorder="1" applyAlignment="1">
      <alignment horizontal="center" vertical="center"/>
    </xf>
    <xf numFmtId="0" fontId="7" fillId="2" borderId="17" xfId="1" applyNumberFormat="1" applyFont="1" applyFill="1" applyBorder="1" applyAlignment="1">
      <alignment horizontal="left" vertical="center" wrapText="1"/>
    </xf>
    <xf numFmtId="0" fontId="5" fillId="2" borderId="0" xfId="0" applyFont="1" applyFill="1" applyAlignment="1">
      <alignment horizontal="left" vertical="top" wrapText="1"/>
    </xf>
    <xf numFmtId="0" fontId="7" fillId="2" borderId="0" xfId="0" applyFont="1" applyFill="1" applyAlignment="1">
      <alignment horizontal="left" vertical="top" wrapText="1"/>
    </xf>
    <xf numFmtId="0" fontId="7" fillId="2" borderId="7" xfId="0" applyFont="1" applyFill="1" applyBorder="1" applyAlignment="1">
      <alignment horizontal="left" vertical="top" wrapText="1"/>
    </xf>
    <xf numFmtId="0" fontId="5" fillId="2" borderId="0" xfId="0" applyFont="1" applyFill="1" applyAlignment="1">
      <alignment horizontal="justify" vertical="center" wrapText="1"/>
    </xf>
    <xf numFmtId="0" fontId="7" fillId="2" borderId="0" xfId="0" applyFont="1" applyFill="1" applyAlignment="1">
      <alignment horizontal="justify" vertical="center" wrapText="1"/>
    </xf>
    <xf numFmtId="0" fontId="7" fillId="2" borderId="7" xfId="0" applyFont="1" applyFill="1" applyBorder="1" applyAlignment="1">
      <alignment horizontal="justify" vertical="center" wrapText="1"/>
    </xf>
    <xf numFmtId="0" fontId="5" fillId="11" borderId="0" xfId="0" applyFont="1" applyFill="1" applyAlignment="1">
      <alignment horizontal="left" vertical="center" wrapText="1"/>
    </xf>
    <xf numFmtId="0" fontId="5" fillId="2" borderId="7" xfId="0" applyFont="1" applyFill="1" applyBorder="1" applyAlignment="1">
      <alignment horizontal="left" vertical="top" wrapText="1"/>
    </xf>
    <xf numFmtId="0" fontId="5" fillId="2" borderId="12" xfId="0" applyFont="1" applyFill="1" applyBorder="1" applyAlignment="1">
      <alignment horizontal="left" vertical="top" wrapText="1"/>
    </xf>
    <xf numFmtId="0" fontId="5" fillId="2" borderId="9" xfId="0" applyFont="1" applyFill="1" applyBorder="1" applyAlignment="1">
      <alignment horizontal="left" vertical="top" wrapText="1"/>
    </xf>
    <xf numFmtId="0" fontId="7" fillId="3" borderId="0" xfId="0" applyFont="1" applyFill="1" applyAlignment="1">
      <alignment horizontal="center" vertical="center" wrapText="1"/>
    </xf>
    <xf numFmtId="0" fontId="9" fillId="4" borderId="1" xfId="0" applyFont="1" applyFill="1" applyBorder="1" applyAlignment="1">
      <alignment horizontal="center" vertical="center"/>
    </xf>
    <xf numFmtId="0" fontId="5" fillId="3" borderId="0" xfId="0" applyFont="1" applyFill="1" applyAlignment="1">
      <alignment horizontal="center" vertical="center" wrapText="1"/>
    </xf>
    <xf numFmtId="0" fontId="7" fillId="3" borderId="0" xfId="0" applyFont="1" applyFill="1" applyAlignment="1">
      <alignment horizontal="center" vertical="center"/>
    </xf>
    <xf numFmtId="0" fontId="7" fillId="2" borderId="0" xfId="0" applyFont="1" applyFill="1" applyAlignment="1">
      <alignment horizontal="left" vertical="center" wrapText="1"/>
    </xf>
    <xf numFmtId="0" fontId="7" fillId="2" borderId="0" xfId="0" applyFont="1" applyFill="1" applyAlignment="1">
      <alignment horizontal="left" vertical="center"/>
    </xf>
    <xf numFmtId="0" fontId="7" fillId="2" borderId="7" xfId="0" applyFont="1" applyFill="1" applyBorder="1" applyAlignment="1">
      <alignment horizontal="left" vertical="center"/>
    </xf>
    <xf numFmtId="0" fontId="5" fillId="11" borderId="0" xfId="0" applyFont="1" applyFill="1" applyAlignment="1">
      <alignment horizontal="left" vertical="top" wrapText="1"/>
    </xf>
    <xf numFmtId="0" fontId="5" fillId="11" borderId="7" xfId="0" applyFont="1" applyFill="1" applyBorder="1" applyAlignment="1">
      <alignment horizontal="left" vertical="top" wrapText="1"/>
    </xf>
    <xf numFmtId="0" fontId="9" fillId="12" borderId="4" xfId="0" applyFont="1" applyFill="1" applyBorder="1" applyAlignment="1">
      <alignment horizontal="center" vertical="center"/>
    </xf>
    <xf numFmtId="0" fontId="9" fillId="12" borderId="11" xfId="0" applyFont="1" applyFill="1" applyBorder="1" applyAlignment="1">
      <alignment horizontal="center" vertical="center"/>
    </xf>
    <xf numFmtId="0" fontId="9" fillId="12" borderId="5" xfId="0" applyFont="1" applyFill="1" applyBorder="1" applyAlignment="1">
      <alignment horizontal="center" vertical="center"/>
    </xf>
    <xf numFmtId="0" fontId="7" fillId="2" borderId="0" xfId="0" applyFont="1" applyFill="1" applyAlignment="1">
      <alignment horizontal="left" vertical="top"/>
    </xf>
    <xf numFmtId="0" fontId="7" fillId="2" borderId="7" xfId="0" applyFont="1" applyFill="1" applyBorder="1" applyAlignment="1">
      <alignment horizontal="left" vertical="top"/>
    </xf>
    <xf numFmtId="0" fontId="5" fillId="11" borderId="0" xfId="0" applyFont="1" applyFill="1" applyAlignment="1">
      <alignment horizontal="left" vertical="top"/>
    </xf>
    <xf numFmtId="0" fontId="5" fillId="11" borderId="7" xfId="0" applyFont="1" applyFill="1" applyBorder="1" applyAlignment="1">
      <alignment horizontal="left" vertical="top"/>
    </xf>
    <xf numFmtId="0" fontId="5" fillId="3" borderId="0" xfId="0" applyFont="1" applyFill="1" applyAlignment="1">
      <alignment horizontal="center" vertical="center"/>
    </xf>
    <xf numFmtId="0" fontId="5" fillId="3" borderId="0" xfId="0" applyFont="1" applyFill="1" applyAlignment="1">
      <alignment horizontal="center"/>
    </xf>
    <xf numFmtId="0" fontId="5" fillId="3" borderId="0" xfId="0" applyFont="1" applyFill="1" applyAlignment="1">
      <alignment horizontal="center" vertical="top"/>
    </xf>
    <xf numFmtId="1" fontId="5" fillId="2" borderId="4" xfId="1" applyNumberFormat="1" applyFont="1" applyFill="1" applyBorder="1" applyAlignment="1">
      <alignment horizontal="center" vertical="center"/>
    </xf>
    <xf numFmtId="1" fontId="5" fillId="2" borderId="5" xfId="1" applyNumberFormat="1" applyFont="1" applyFill="1" applyBorder="1" applyAlignment="1">
      <alignment horizontal="center" vertical="center"/>
    </xf>
    <xf numFmtId="1" fontId="5" fillId="2" borderId="8" xfId="1" applyNumberFormat="1" applyFont="1" applyFill="1" applyBorder="1" applyAlignment="1">
      <alignment horizontal="center" vertical="center"/>
    </xf>
    <xf numFmtId="1" fontId="5" fillId="2" borderId="9" xfId="1" applyNumberFormat="1" applyFont="1" applyFill="1" applyBorder="1" applyAlignment="1">
      <alignment horizontal="center" vertical="center"/>
    </xf>
    <xf numFmtId="0" fontId="5" fillId="2" borderId="4" xfId="0" applyFont="1" applyFill="1" applyBorder="1" applyAlignment="1">
      <alignment horizontal="center" wrapText="1"/>
    </xf>
    <xf numFmtId="0" fontId="5" fillId="2" borderId="11" xfId="0" applyFont="1" applyFill="1" applyBorder="1" applyAlignment="1">
      <alignment horizontal="center" wrapText="1"/>
    </xf>
    <xf numFmtId="0" fontId="5" fillId="2" borderId="5" xfId="0" applyFont="1" applyFill="1" applyBorder="1" applyAlignment="1">
      <alignment horizontal="center" wrapText="1"/>
    </xf>
    <xf numFmtId="0" fontId="5" fillId="2" borderId="8" xfId="0" applyFont="1" applyFill="1" applyBorder="1" applyAlignment="1">
      <alignment horizontal="center" wrapText="1"/>
    </xf>
    <xf numFmtId="0" fontId="5" fillId="2" borderId="12" xfId="0" applyFont="1" applyFill="1" applyBorder="1" applyAlignment="1">
      <alignment horizontal="center" wrapText="1"/>
    </xf>
    <xf numFmtId="0" fontId="5" fillId="2" borderId="9" xfId="0" applyFont="1" applyFill="1" applyBorder="1" applyAlignment="1">
      <alignment horizontal="center" wrapText="1"/>
    </xf>
    <xf numFmtId="0" fontId="5" fillId="2" borderId="1" xfId="0" applyFont="1" applyFill="1" applyBorder="1" applyAlignment="1">
      <alignment horizontal="left" wrapText="1"/>
    </xf>
    <xf numFmtId="0" fontId="5" fillId="2" borderId="1" xfId="0" applyFont="1" applyFill="1" applyBorder="1" applyAlignment="1">
      <alignment horizontal="left"/>
    </xf>
    <xf numFmtId="0" fontId="5" fillId="2" borderId="0" xfId="0" applyFont="1" applyFill="1" applyAlignment="1">
      <alignment horizontal="center"/>
    </xf>
    <xf numFmtId="0" fontId="9" fillId="12" borderId="1" xfId="0" applyFont="1" applyFill="1" applyBorder="1" applyAlignment="1">
      <alignment horizontal="center"/>
    </xf>
    <xf numFmtId="0" fontId="5" fillId="2" borderId="1" xfId="1" applyNumberFormat="1" applyFont="1" applyFill="1" applyBorder="1" applyAlignment="1">
      <alignment horizontal="center" vertical="center"/>
    </xf>
    <xf numFmtId="0" fontId="9" fillId="10" borderId="13" xfId="0" applyFont="1" applyFill="1" applyBorder="1" applyAlignment="1">
      <alignment horizontal="center" vertical="center" wrapText="1"/>
    </xf>
    <xf numFmtId="0" fontId="5" fillId="2" borderId="21" xfId="0" applyFont="1" applyFill="1" applyBorder="1" applyAlignment="1">
      <alignment horizontal="left" vertical="center" wrapText="1"/>
    </xf>
    <xf numFmtId="0" fontId="5" fillId="2" borderId="20" xfId="0" applyFont="1" applyFill="1" applyBorder="1" applyAlignment="1">
      <alignment horizontal="left" vertical="center" wrapText="1"/>
    </xf>
    <xf numFmtId="0" fontId="5" fillId="2" borderId="19" xfId="0" applyFont="1" applyFill="1" applyBorder="1" applyAlignment="1">
      <alignment horizontal="left" vertical="center" wrapText="1"/>
    </xf>
    <xf numFmtId="9" fontId="5" fillId="2" borderId="13" xfId="1" applyFont="1" applyFill="1" applyBorder="1" applyAlignment="1" applyProtection="1">
      <alignment horizontal="center" vertical="center"/>
    </xf>
    <xf numFmtId="0" fontId="5" fillId="2" borderId="4"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7" fillId="2" borderId="7" xfId="0" applyFont="1" applyFill="1" applyBorder="1" applyAlignment="1">
      <alignment horizontal="justify" vertical="top" wrapText="1"/>
    </xf>
    <xf numFmtId="0" fontId="7" fillId="0" borderId="34" xfId="0" applyFont="1" applyBorder="1" applyAlignment="1">
      <alignment horizontal="left" vertical="center" wrapText="1"/>
    </xf>
    <xf numFmtId="0" fontId="7" fillId="0" borderId="35" xfId="0" applyFont="1" applyBorder="1" applyAlignment="1">
      <alignment horizontal="left" vertical="center" wrapText="1"/>
    </xf>
    <xf numFmtId="0" fontId="7" fillId="0" borderId="36" xfId="0" applyFont="1" applyBorder="1" applyAlignment="1">
      <alignment horizontal="left" vertical="center" wrapText="1"/>
    </xf>
    <xf numFmtId="1" fontId="7" fillId="2" borderId="34" xfId="1" applyNumberFormat="1" applyFont="1" applyFill="1" applyBorder="1" applyAlignment="1">
      <alignment horizontal="center" vertical="center"/>
    </xf>
    <xf numFmtId="1" fontId="7" fillId="2" borderId="35" xfId="1" applyNumberFormat="1" applyFont="1" applyFill="1" applyBorder="1" applyAlignment="1">
      <alignment horizontal="center" vertical="center"/>
    </xf>
    <xf numFmtId="1" fontId="7" fillId="2" borderId="36" xfId="1" applyNumberFormat="1" applyFont="1" applyFill="1" applyBorder="1" applyAlignment="1">
      <alignment horizontal="center" vertical="center"/>
    </xf>
    <xf numFmtId="0" fontId="7" fillId="2" borderId="34" xfId="1" applyNumberFormat="1" applyFont="1" applyFill="1" applyBorder="1" applyAlignment="1">
      <alignment horizontal="left" vertical="center" wrapText="1"/>
    </xf>
    <xf numFmtId="0" fontId="7" fillId="2" borderId="35" xfId="1" applyNumberFormat="1" applyFont="1" applyFill="1" applyBorder="1" applyAlignment="1">
      <alignment horizontal="left" vertical="center" wrapText="1"/>
    </xf>
    <xf numFmtId="0" fontId="7" fillId="2" borderId="36" xfId="1" applyNumberFormat="1" applyFont="1" applyFill="1" applyBorder="1" applyAlignment="1">
      <alignment horizontal="left" vertical="center" wrapText="1"/>
    </xf>
    <xf numFmtId="0" fontId="7" fillId="2" borderId="18" xfId="1" applyNumberFormat="1" applyFont="1" applyFill="1" applyBorder="1" applyAlignment="1">
      <alignment horizontal="left" vertical="center" wrapText="1"/>
    </xf>
    <xf numFmtId="0" fontId="7" fillId="2" borderId="9" xfId="0" applyFont="1" applyFill="1" applyBorder="1" applyAlignment="1">
      <alignment horizontal="justify" vertical="center" wrapText="1"/>
    </xf>
    <xf numFmtId="0" fontId="7" fillId="2" borderId="13" xfId="0" applyFont="1" applyFill="1" applyBorder="1" applyAlignment="1">
      <alignment horizontal="justify" vertical="center"/>
    </xf>
    <xf numFmtId="0" fontId="7" fillId="2" borderId="3" xfId="0" applyFont="1" applyFill="1" applyBorder="1" applyAlignment="1">
      <alignment horizontal="justify" vertical="center"/>
    </xf>
    <xf numFmtId="0" fontId="7" fillId="2" borderId="1" xfId="0" applyFont="1" applyFill="1" applyBorder="1" applyAlignment="1">
      <alignment horizontal="justify" vertical="center"/>
    </xf>
    <xf numFmtId="0" fontId="7" fillId="2" borderId="5" xfId="0" applyFont="1" applyFill="1" applyBorder="1" applyAlignment="1">
      <alignment horizontal="justify" vertical="center"/>
    </xf>
    <xf numFmtId="0" fontId="7" fillId="2" borderId="14" xfId="0" applyFont="1" applyFill="1" applyBorder="1" applyAlignment="1">
      <alignment horizontal="justify" vertical="center"/>
    </xf>
    <xf numFmtId="0" fontId="9" fillId="10" borderId="33" xfId="0" applyFont="1" applyFill="1" applyBorder="1" applyAlignment="1">
      <alignment horizontal="center" vertical="center"/>
    </xf>
    <xf numFmtId="0" fontId="27" fillId="0" borderId="18" xfId="0" applyFont="1" applyBorder="1" applyAlignment="1">
      <alignment horizontal="left" vertical="center" wrapText="1"/>
    </xf>
    <xf numFmtId="0" fontId="27" fillId="0" borderId="18" xfId="0" applyFont="1" applyBorder="1" applyAlignment="1">
      <alignment horizontal="center" vertical="center" wrapText="1"/>
    </xf>
    <xf numFmtId="0" fontId="27" fillId="0" borderId="18" xfId="0" applyFont="1" applyBorder="1" applyAlignment="1">
      <alignment horizontal="left" vertical="center"/>
    </xf>
    <xf numFmtId="0" fontId="5" fillId="2" borderId="10" xfId="0" applyFont="1" applyFill="1" applyBorder="1" applyAlignment="1">
      <alignment horizontal="center" vertical="center" wrapText="1"/>
    </xf>
    <xf numFmtId="0" fontId="28" fillId="2" borderId="9" xfId="0" applyFont="1" applyFill="1" applyBorder="1" applyAlignment="1">
      <alignment horizontal="justify" vertical="center" wrapText="1"/>
    </xf>
    <xf numFmtId="0" fontId="28" fillId="2" borderId="13" xfId="0" applyFont="1" applyFill="1" applyBorder="1" applyAlignment="1">
      <alignment horizontal="justify" vertical="center"/>
    </xf>
    <xf numFmtId="0" fontId="28" fillId="2" borderId="3" xfId="0" applyFont="1" applyFill="1" applyBorder="1" applyAlignment="1">
      <alignment horizontal="justify" vertical="center"/>
    </xf>
    <xf numFmtId="0" fontId="28" fillId="2" borderId="1" xfId="0" applyFont="1" applyFill="1" applyBorder="1" applyAlignment="1">
      <alignment horizontal="justify" vertical="center"/>
    </xf>
    <xf numFmtId="0" fontId="28" fillId="2" borderId="5" xfId="0" applyFont="1" applyFill="1" applyBorder="1" applyAlignment="1">
      <alignment horizontal="justify" vertical="center"/>
    </xf>
    <xf numFmtId="0" fontId="28" fillId="2" borderId="14" xfId="0" applyFont="1" applyFill="1" applyBorder="1" applyAlignment="1">
      <alignment horizontal="justify" vertical="center"/>
    </xf>
    <xf numFmtId="0" fontId="7" fillId="2" borderId="7" xfId="0" applyFont="1" applyFill="1" applyBorder="1" applyAlignment="1">
      <alignment horizontal="left" vertical="center" wrapText="1"/>
    </xf>
    <xf numFmtId="0" fontId="5" fillId="2" borderId="13" xfId="0" applyFont="1" applyFill="1" applyBorder="1" applyAlignment="1">
      <alignment horizontal="left" vertical="center" wrapText="1"/>
    </xf>
    <xf numFmtId="0" fontId="5" fillId="2" borderId="13" xfId="0" applyFont="1" applyFill="1" applyBorder="1" applyAlignment="1">
      <alignment horizontal="center" vertical="center" wrapText="1"/>
    </xf>
    <xf numFmtId="0" fontId="20" fillId="3" borderId="0" xfId="0" applyFont="1" applyFill="1" applyAlignment="1">
      <alignment horizontal="center" vertical="center" wrapText="1"/>
    </xf>
    <xf numFmtId="0" fontId="15" fillId="3" borderId="0" xfId="0" applyFont="1" applyFill="1" applyAlignment="1">
      <alignment horizontal="center" vertical="center" wrapText="1"/>
    </xf>
    <xf numFmtId="0" fontId="20" fillId="3" borderId="0" xfId="0" applyFont="1" applyFill="1" applyAlignment="1">
      <alignment horizontal="center" vertical="center"/>
    </xf>
    <xf numFmtId="0" fontId="15" fillId="3" borderId="0" xfId="0" applyFont="1" applyFill="1" applyAlignment="1">
      <alignment horizontal="center" vertical="center"/>
    </xf>
    <xf numFmtId="0" fontId="15" fillId="3" borderId="0" xfId="0" applyFont="1" applyFill="1" applyAlignment="1">
      <alignment horizontal="center"/>
    </xf>
    <xf numFmtId="0" fontId="15" fillId="3" borderId="0" xfId="0" applyFont="1" applyFill="1" applyAlignment="1">
      <alignment horizontal="center" vertical="top"/>
    </xf>
    <xf numFmtId="1" fontId="5" fillId="2" borderId="4" xfId="1" applyNumberFormat="1" applyFont="1" applyFill="1" applyBorder="1" applyAlignment="1">
      <alignment horizontal="center" vertical="center" wrapText="1"/>
    </xf>
    <xf numFmtId="1" fontId="5" fillId="2" borderId="5" xfId="1" applyNumberFormat="1" applyFont="1" applyFill="1" applyBorder="1" applyAlignment="1">
      <alignment horizontal="center" vertical="center" wrapText="1"/>
    </xf>
    <xf numFmtId="1" fontId="5" fillId="2" borderId="8" xfId="1" applyNumberFormat="1" applyFont="1" applyFill="1" applyBorder="1" applyAlignment="1">
      <alignment horizontal="center" vertical="center" wrapText="1"/>
    </xf>
    <xf numFmtId="1" fontId="5" fillId="2" borderId="9" xfId="1" applyNumberFormat="1" applyFont="1" applyFill="1" applyBorder="1" applyAlignment="1">
      <alignment horizontal="center" vertical="center" wrapText="1"/>
    </xf>
    <xf numFmtId="0" fontId="22" fillId="2" borderId="4" xfId="0" applyFont="1" applyFill="1" applyBorder="1" applyAlignment="1">
      <alignment horizontal="center" vertical="center" wrapText="1"/>
    </xf>
    <xf numFmtId="0" fontId="22" fillId="2" borderId="11" xfId="0" applyFont="1" applyFill="1" applyBorder="1" applyAlignment="1">
      <alignment horizontal="center" vertical="center" wrapText="1"/>
    </xf>
    <xf numFmtId="0" fontId="22" fillId="2" borderId="5" xfId="0" applyFont="1" applyFill="1" applyBorder="1" applyAlignment="1">
      <alignment horizontal="center" vertical="center" wrapText="1"/>
    </xf>
    <xf numFmtId="0" fontId="22" fillId="2" borderId="8" xfId="0" applyFont="1" applyFill="1" applyBorder="1" applyAlignment="1">
      <alignment horizontal="center" vertical="center" wrapText="1"/>
    </xf>
    <xf numFmtId="0" fontId="22" fillId="2" borderId="12" xfId="0" applyFont="1" applyFill="1" applyBorder="1" applyAlignment="1">
      <alignment horizontal="center" vertical="center" wrapText="1"/>
    </xf>
    <xf numFmtId="0" fontId="22" fillId="2" borderId="9" xfId="0" applyFont="1" applyFill="1" applyBorder="1" applyAlignment="1">
      <alignment horizontal="center" vertical="center" wrapText="1"/>
    </xf>
    <xf numFmtId="0" fontId="28" fillId="2" borderId="0" xfId="0" applyFont="1" applyFill="1" applyAlignment="1">
      <alignment horizontal="justify" vertical="center" wrapText="1"/>
    </xf>
    <xf numFmtId="0" fontId="22" fillId="2" borderId="2" xfId="0" applyFont="1" applyFill="1" applyBorder="1" applyAlignment="1">
      <alignment horizontal="center" vertical="center" wrapText="1"/>
    </xf>
    <xf numFmtId="0" fontId="22" fillId="2" borderId="10"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10"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36" fillId="2" borderId="9" xfId="0" applyFont="1" applyFill="1" applyBorder="1" applyAlignment="1">
      <alignment horizontal="justify" vertical="top" wrapText="1"/>
    </xf>
    <xf numFmtId="0" fontId="36" fillId="2" borderId="13" xfId="0" applyFont="1" applyFill="1" applyBorder="1" applyAlignment="1">
      <alignment horizontal="justify" vertical="top"/>
    </xf>
    <xf numFmtId="0" fontId="36" fillId="2" borderId="3" xfId="0" applyFont="1" applyFill="1" applyBorder="1" applyAlignment="1">
      <alignment horizontal="justify" vertical="top"/>
    </xf>
    <xf numFmtId="0" fontId="36" fillId="2" borderId="1" xfId="0" applyFont="1" applyFill="1" applyBorder="1" applyAlignment="1">
      <alignment horizontal="justify" vertical="top"/>
    </xf>
    <xf numFmtId="0" fontId="36" fillId="2" borderId="5" xfId="0" applyFont="1" applyFill="1" applyBorder="1" applyAlignment="1">
      <alignment horizontal="justify" vertical="top"/>
    </xf>
    <xf numFmtId="0" fontId="36" fillId="2" borderId="14" xfId="0" applyFont="1" applyFill="1" applyBorder="1" applyAlignment="1">
      <alignment horizontal="justify" vertical="top"/>
    </xf>
    <xf numFmtId="9" fontId="15" fillId="2" borderId="1" xfId="1" applyFont="1" applyFill="1" applyBorder="1" applyAlignment="1">
      <alignment horizontal="center" vertical="center"/>
    </xf>
    <xf numFmtId="0" fontId="11" fillId="2" borderId="34" xfId="0" applyFont="1" applyFill="1" applyBorder="1" applyAlignment="1" applyProtection="1">
      <alignment horizontal="center" vertical="center"/>
      <protection locked="0"/>
    </xf>
    <xf numFmtId="0" fontId="11" fillId="2" borderId="35" xfId="0" applyFont="1" applyFill="1" applyBorder="1" applyAlignment="1" applyProtection="1">
      <alignment horizontal="center" vertical="center"/>
      <protection locked="0"/>
    </xf>
    <xf numFmtId="0" fontId="11" fillId="2" borderId="36" xfId="0" applyFont="1" applyFill="1" applyBorder="1" applyAlignment="1" applyProtection="1">
      <alignment horizontal="center" vertical="center"/>
      <protection locked="0"/>
    </xf>
    <xf numFmtId="9" fontId="7" fillId="2" borderId="34" xfId="1" applyFont="1" applyFill="1" applyBorder="1" applyAlignment="1" applyProtection="1">
      <alignment horizontal="center" vertical="center"/>
      <protection locked="0"/>
    </xf>
    <xf numFmtId="9" fontId="7" fillId="2" borderId="35" xfId="1" applyFont="1" applyFill="1" applyBorder="1" applyAlignment="1" applyProtection="1">
      <alignment horizontal="center" vertical="center"/>
      <protection locked="0"/>
    </xf>
    <xf numFmtId="9" fontId="7" fillId="2" borderId="36" xfId="1" applyFont="1" applyFill="1" applyBorder="1" applyAlignment="1" applyProtection="1">
      <alignment horizontal="center" vertical="center"/>
      <protection locked="0"/>
    </xf>
    <xf numFmtId="0" fontId="7" fillId="2" borderId="34" xfId="1" applyNumberFormat="1" applyFont="1" applyFill="1" applyBorder="1" applyAlignment="1" applyProtection="1">
      <alignment horizontal="center" vertical="center"/>
      <protection locked="0"/>
    </xf>
    <xf numFmtId="0" fontId="7" fillId="2" borderId="35" xfId="1" applyNumberFormat="1" applyFont="1" applyFill="1" applyBorder="1" applyAlignment="1" applyProtection="1">
      <alignment horizontal="center" vertical="center"/>
      <protection locked="0"/>
    </xf>
    <xf numFmtId="0" fontId="7" fillId="2" borderId="36" xfId="1" applyNumberFormat="1" applyFont="1" applyFill="1" applyBorder="1" applyAlignment="1" applyProtection="1">
      <alignment horizontal="center" vertical="center"/>
      <protection locked="0"/>
    </xf>
    <xf numFmtId="0" fontId="7" fillId="0" borderId="41" xfId="0" applyFont="1" applyBorder="1" applyAlignment="1" applyProtection="1">
      <alignment horizontal="left" vertical="center"/>
      <protection locked="0"/>
    </xf>
    <xf numFmtId="10" fontId="7" fillId="0" borderId="18" xfId="0" applyNumberFormat="1" applyFont="1" applyBorder="1" applyAlignment="1" applyProtection="1">
      <alignment horizontal="center" vertical="center"/>
      <protection locked="0"/>
    </xf>
    <xf numFmtId="0" fontId="7" fillId="0" borderId="18" xfId="0" applyFont="1" applyBorder="1" applyAlignment="1" applyProtection="1">
      <alignment horizontal="center" vertical="center"/>
      <protection locked="0"/>
    </xf>
    <xf numFmtId="0" fontId="7" fillId="2" borderId="18" xfId="1" applyNumberFormat="1" applyFont="1" applyFill="1" applyBorder="1" applyAlignment="1" applyProtection="1">
      <alignment horizontal="center" vertical="center"/>
      <protection locked="0"/>
    </xf>
    <xf numFmtId="0" fontId="7" fillId="0" borderId="18" xfId="0" applyFont="1" applyBorder="1" applyAlignment="1" applyProtection="1">
      <alignment horizontal="left" vertical="center"/>
      <protection locked="0"/>
    </xf>
    <xf numFmtId="0" fontId="13" fillId="2" borderId="0" xfId="2" applyFont="1" applyFill="1" applyAlignment="1" applyProtection="1">
      <alignment horizontal="center" vertical="center"/>
    </xf>
    <xf numFmtId="9" fontId="5" fillId="2" borderId="1" xfId="1" applyFont="1" applyFill="1" applyBorder="1" applyAlignment="1" applyProtection="1">
      <alignment horizontal="center" vertical="center" wrapText="1"/>
    </xf>
    <xf numFmtId="9" fontId="5" fillId="2" borderId="4" xfId="1" applyFont="1" applyFill="1" applyBorder="1" applyAlignment="1" applyProtection="1">
      <alignment horizontal="center" vertical="center"/>
    </xf>
    <xf numFmtId="9" fontId="5" fillId="2" borderId="5" xfId="1" applyFont="1" applyFill="1" applyBorder="1" applyAlignment="1" applyProtection="1">
      <alignment horizontal="center" vertical="center"/>
    </xf>
    <xf numFmtId="9" fontId="5" fillId="2" borderId="8" xfId="1" applyFont="1" applyFill="1" applyBorder="1" applyAlignment="1" applyProtection="1">
      <alignment horizontal="center" vertical="center"/>
    </xf>
    <xf numFmtId="9" fontId="5" fillId="2" borderId="9" xfId="1" applyFont="1" applyFill="1" applyBorder="1" applyAlignment="1" applyProtection="1">
      <alignment horizontal="center" vertical="center"/>
    </xf>
    <xf numFmtId="0" fontId="5" fillId="0" borderId="2" xfId="0" applyFont="1" applyBorder="1" applyAlignment="1">
      <alignment horizontal="center" vertical="center"/>
    </xf>
    <xf numFmtId="0" fontId="5" fillId="0" borderId="10" xfId="0" applyFont="1" applyBorder="1" applyAlignment="1">
      <alignment horizontal="center" vertical="center"/>
    </xf>
    <xf numFmtId="0" fontId="5" fillId="0" borderId="3" xfId="0" applyFont="1" applyBorder="1" applyAlignment="1">
      <alignment horizontal="center" vertical="center"/>
    </xf>
    <xf numFmtId="9" fontId="5" fillId="0" borderId="1" xfId="1" applyFont="1" applyFill="1" applyBorder="1" applyAlignment="1" applyProtection="1">
      <alignment horizontal="center" vertical="center"/>
    </xf>
    <xf numFmtId="0" fontId="37" fillId="0" borderId="2" xfId="0" applyFont="1" applyBorder="1" applyAlignment="1">
      <alignment horizontal="center" vertical="center" wrapText="1"/>
    </xf>
    <xf numFmtId="0" fontId="37" fillId="0" borderId="10" xfId="0" applyFont="1" applyBorder="1" applyAlignment="1">
      <alignment horizontal="center" vertical="center" wrapText="1"/>
    </xf>
    <xf numFmtId="0" fontId="37" fillId="0" borderId="3" xfId="0" applyFont="1" applyBorder="1" applyAlignment="1">
      <alignment horizontal="center" vertical="center" wrapText="1"/>
    </xf>
    <xf numFmtId="0" fontId="7" fillId="0" borderId="18" xfId="0" applyFont="1" applyBorder="1" applyAlignment="1" applyProtection="1">
      <alignment horizontal="left" vertical="center"/>
    </xf>
    <xf numFmtId="10" fontId="7" fillId="0" borderId="34" xfId="0" applyNumberFormat="1" applyFont="1" applyBorder="1" applyAlignment="1" applyProtection="1">
      <alignment horizontal="center"/>
    </xf>
    <xf numFmtId="10" fontId="7" fillId="0" borderId="35" xfId="0" applyNumberFormat="1" applyFont="1" applyBorder="1" applyAlignment="1" applyProtection="1">
      <alignment horizontal="center"/>
    </xf>
    <xf numFmtId="10" fontId="7" fillId="0" borderId="36" xfId="0" applyNumberFormat="1" applyFont="1" applyBorder="1" applyAlignment="1" applyProtection="1">
      <alignment horizontal="center"/>
    </xf>
    <xf numFmtId="0" fontId="7" fillId="2" borderId="18" xfId="1" applyNumberFormat="1" applyFont="1" applyFill="1" applyBorder="1" applyAlignment="1" applyProtection="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37" fillId="0" borderId="2" xfId="0" applyFont="1" applyBorder="1" applyAlignment="1">
      <alignment horizontal="center" vertical="center"/>
    </xf>
    <xf numFmtId="0" fontId="37" fillId="0" borderId="10" xfId="0" applyFont="1" applyBorder="1" applyAlignment="1">
      <alignment horizontal="center" vertical="center"/>
    </xf>
    <xf numFmtId="0" fontId="37" fillId="0" borderId="3" xfId="0" applyFont="1" applyBorder="1" applyAlignment="1">
      <alignment horizontal="center" vertical="center"/>
    </xf>
    <xf numFmtId="0" fontId="7" fillId="2" borderId="9" xfId="0" applyFont="1" applyFill="1" applyBorder="1" applyAlignment="1" applyProtection="1">
      <alignment horizontal="justify" vertical="justify" wrapText="1"/>
      <protection locked="0"/>
    </xf>
    <xf numFmtId="0" fontId="7" fillId="2" borderId="13" xfId="0" applyFont="1" applyFill="1" applyBorder="1" applyAlignment="1" applyProtection="1">
      <alignment horizontal="justify" vertical="justify"/>
      <protection locked="0"/>
    </xf>
    <xf numFmtId="0" fontId="7" fillId="2" borderId="3" xfId="0" applyFont="1" applyFill="1" applyBorder="1" applyAlignment="1" applyProtection="1">
      <alignment horizontal="justify" vertical="justify"/>
      <protection locked="0"/>
    </xf>
    <xf numFmtId="0" fontId="7" fillId="2" borderId="1" xfId="0" applyFont="1" applyFill="1" applyBorder="1" applyAlignment="1" applyProtection="1">
      <alignment horizontal="justify" vertical="justify"/>
      <protection locked="0"/>
    </xf>
    <xf numFmtId="0" fontId="7" fillId="2" borderId="5" xfId="0" applyFont="1" applyFill="1" applyBorder="1" applyAlignment="1" applyProtection="1">
      <alignment horizontal="justify" vertical="justify"/>
      <protection locked="0"/>
    </xf>
    <xf numFmtId="0" fontId="7" fillId="2" borderId="14" xfId="0" applyFont="1" applyFill="1" applyBorder="1" applyAlignment="1" applyProtection="1">
      <alignment horizontal="justify" vertical="justify"/>
      <protection locked="0"/>
    </xf>
    <xf numFmtId="0" fontId="7" fillId="2" borderId="9" xfId="0" applyFont="1" applyFill="1" applyBorder="1" applyAlignment="1" applyProtection="1">
      <alignment horizontal="justify" vertical="center" wrapText="1"/>
      <protection locked="0"/>
    </xf>
    <xf numFmtId="0" fontId="7" fillId="2" borderId="13" xfId="0" applyFont="1" applyFill="1" applyBorder="1" applyAlignment="1" applyProtection="1">
      <alignment horizontal="justify" vertical="center"/>
      <protection locked="0"/>
    </xf>
    <xf numFmtId="0" fontId="7" fillId="2" borderId="3" xfId="0" applyFont="1" applyFill="1" applyBorder="1" applyAlignment="1" applyProtection="1">
      <alignment horizontal="justify" vertical="center"/>
      <protection locked="0"/>
    </xf>
    <xf numFmtId="0" fontId="7" fillId="2" borderId="1" xfId="0" applyFont="1" applyFill="1" applyBorder="1" applyAlignment="1" applyProtection="1">
      <alignment horizontal="justify" vertical="center"/>
      <protection locked="0"/>
    </xf>
    <xf numFmtId="0" fontId="7" fillId="2" borderId="5" xfId="0" applyFont="1" applyFill="1" applyBorder="1" applyAlignment="1" applyProtection="1">
      <alignment horizontal="justify" vertical="center"/>
      <protection locked="0"/>
    </xf>
    <xf numFmtId="0" fontId="7" fillId="2" borderId="14" xfId="0" applyFont="1" applyFill="1" applyBorder="1" applyAlignment="1" applyProtection="1">
      <alignment horizontal="justify" vertical="center"/>
      <protection locked="0"/>
    </xf>
    <xf numFmtId="0" fontId="11" fillId="2" borderId="34" xfId="0" applyFont="1" applyFill="1" applyBorder="1" applyAlignment="1">
      <alignment horizontal="center" vertical="center"/>
    </xf>
    <xf numFmtId="0" fontId="11" fillId="2" borderId="35" xfId="0" applyFont="1" applyFill="1" applyBorder="1" applyAlignment="1">
      <alignment horizontal="center" vertical="center"/>
    </xf>
    <xf numFmtId="0" fontId="11" fillId="2" borderId="36" xfId="0" applyFont="1" applyFill="1" applyBorder="1" applyAlignment="1">
      <alignment horizontal="center" vertical="center"/>
    </xf>
    <xf numFmtId="9" fontId="7" fillId="2" borderId="34" xfId="1" applyFont="1" applyFill="1" applyBorder="1" applyAlignment="1">
      <alignment horizontal="center" vertical="center"/>
    </xf>
    <xf numFmtId="9" fontId="7" fillId="2" borderId="35" xfId="1" applyFont="1" applyFill="1" applyBorder="1" applyAlignment="1">
      <alignment horizontal="center" vertical="center"/>
    </xf>
    <xf numFmtId="9" fontId="7" fillId="2" borderId="36" xfId="1" applyFont="1" applyFill="1" applyBorder="1" applyAlignment="1">
      <alignment horizontal="center" vertical="center"/>
    </xf>
    <xf numFmtId="0" fontId="7" fillId="2" borderId="34" xfId="1" applyNumberFormat="1" applyFont="1" applyFill="1" applyBorder="1" applyAlignment="1">
      <alignment horizontal="center" vertical="center"/>
    </xf>
    <xf numFmtId="0" fontId="7" fillId="2" borderId="35" xfId="1" applyNumberFormat="1" applyFont="1" applyFill="1" applyBorder="1" applyAlignment="1">
      <alignment horizontal="center" vertical="center"/>
    </xf>
    <xf numFmtId="0" fontId="7" fillId="2" borderId="36" xfId="1" applyNumberFormat="1" applyFont="1" applyFill="1" applyBorder="1" applyAlignment="1">
      <alignment horizontal="center" vertical="center"/>
    </xf>
    <xf numFmtId="0" fontId="7" fillId="0" borderId="41" xfId="0" applyFont="1" applyBorder="1" applyAlignment="1">
      <alignment horizontal="left" vertical="center"/>
    </xf>
    <xf numFmtId="10" fontId="7" fillId="0" borderId="18" xfId="0" applyNumberFormat="1" applyFont="1" applyBorder="1" applyAlignment="1">
      <alignment horizontal="center" vertical="center"/>
    </xf>
    <xf numFmtId="0" fontId="7" fillId="0" borderId="18" xfId="0" applyFont="1" applyBorder="1" applyAlignment="1">
      <alignment horizontal="center" vertical="center"/>
    </xf>
    <xf numFmtId="0" fontId="7" fillId="2" borderId="40" xfId="1" applyNumberFormat="1" applyFont="1" applyFill="1" applyBorder="1" applyAlignment="1">
      <alignment horizontal="center" vertical="center"/>
    </xf>
    <xf numFmtId="0" fontId="7" fillId="2" borderId="33" xfId="1" applyNumberFormat="1" applyFont="1" applyFill="1" applyBorder="1" applyAlignment="1">
      <alignment horizontal="center" vertical="center"/>
    </xf>
    <xf numFmtId="0" fontId="7" fillId="0" borderId="18" xfId="0" applyFont="1" applyBorder="1" applyAlignment="1">
      <alignment horizontal="left" vertical="center"/>
    </xf>
    <xf numFmtId="0" fontId="7" fillId="2" borderId="18" xfId="1" applyNumberFormat="1" applyFont="1" applyFill="1" applyBorder="1" applyAlignment="1">
      <alignment horizontal="center" vertical="center"/>
    </xf>
    <xf numFmtId="0" fontId="7" fillId="2" borderId="39" xfId="1" applyNumberFormat="1" applyFont="1" applyFill="1" applyBorder="1" applyAlignment="1">
      <alignment horizontal="center" vertical="center"/>
    </xf>
    <xf numFmtId="9" fontId="5" fillId="0" borderId="1" xfId="1" applyFont="1" applyFill="1" applyBorder="1" applyAlignment="1">
      <alignment horizontal="center" vertical="center"/>
    </xf>
    <xf numFmtId="0" fontId="22" fillId="0" borderId="1" xfId="0" applyFont="1" applyBorder="1" applyAlignment="1">
      <alignment horizontal="center" vertical="center" wrapText="1"/>
    </xf>
    <xf numFmtId="0" fontId="48" fillId="2" borderId="9" xfId="0" applyFont="1" applyFill="1" applyBorder="1" applyAlignment="1">
      <alignment horizontal="left" vertical="top" wrapText="1"/>
    </xf>
    <xf numFmtId="0" fontId="48" fillId="2" borderId="13" xfId="0" applyFont="1" applyFill="1" applyBorder="1" applyAlignment="1">
      <alignment horizontal="left" vertical="top"/>
    </xf>
    <xf numFmtId="0" fontId="48" fillId="2" borderId="3" xfId="0" applyFont="1" applyFill="1" applyBorder="1" applyAlignment="1">
      <alignment horizontal="left" vertical="top"/>
    </xf>
    <xf numFmtId="0" fontId="48" fillId="2" borderId="1" xfId="0" applyFont="1" applyFill="1" applyBorder="1" applyAlignment="1">
      <alignment horizontal="left" vertical="top"/>
    </xf>
    <xf numFmtId="0" fontId="48" fillId="2" borderId="5" xfId="0" applyFont="1" applyFill="1" applyBorder="1" applyAlignment="1">
      <alignment horizontal="left" vertical="top"/>
    </xf>
    <xf numFmtId="0" fontId="48" fillId="2" borderId="14" xfId="0" applyFont="1" applyFill="1" applyBorder="1" applyAlignment="1">
      <alignment horizontal="left" vertical="top"/>
    </xf>
    <xf numFmtId="0" fontId="7" fillId="2" borderId="37" xfId="1" applyNumberFormat="1" applyFont="1" applyFill="1" applyBorder="1" applyAlignment="1">
      <alignment horizontal="left" vertical="center" wrapText="1"/>
    </xf>
    <xf numFmtId="0" fontId="7" fillId="2" borderId="38" xfId="1" applyNumberFormat="1" applyFont="1" applyFill="1" applyBorder="1" applyAlignment="1">
      <alignment horizontal="left" vertical="center" wrapText="1"/>
    </xf>
    <xf numFmtId="0" fontId="7" fillId="2" borderId="39" xfId="1" applyNumberFormat="1" applyFont="1" applyFill="1" applyBorder="1" applyAlignment="1">
      <alignment horizontal="left" vertical="center" wrapText="1"/>
    </xf>
    <xf numFmtId="9" fontId="7" fillId="2" borderId="37" xfId="1" applyFont="1" applyFill="1" applyBorder="1" applyAlignment="1">
      <alignment horizontal="center" vertical="center" wrapText="1"/>
    </xf>
    <xf numFmtId="9" fontId="7" fillId="2" borderId="38" xfId="1" applyFont="1" applyFill="1" applyBorder="1" applyAlignment="1">
      <alignment horizontal="center" vertical="center" wrapText="1"/>
    </xf>
    <xf numFmtId="9" fontId="7" fillId="2" borderId="39" xfId="1" applyFont="1" applyFill="1" applyBorder="1" applyAlignment="1">
      <alignment horizontal="center" vertical="center" wrapText="1"/>
    </xf>
    <xf numFmtId="0" fontId="9" fillId="10" borderId="37" xfId="1" applyNumberFormat="1" applyFont="1" applyFill="1" applyBorder="1" applyAlignment="1">
      <alignment horizontal="center" vertical="center" wrapText="1"/>
    </xf>
    <xf numFmtId="0" fontId="9" fillId="10" borderId="38" xfId="1" applyNumberFormat="1" applyFont="1" applyFill="1" applyBorder="1" applyAlignment="1">
      <alignment horizontal="center" vertical="center" wrapText="1"/>
    </xf>
    <xf numFmtId="0" fontId="9" fillId="10" borderId="39" xfId="1" applyNumberFormat="1" applyFont="1" applyFill="1" applyBorder="1" applyAlignment="1">
      <alignment horizontal="center" vertical="center" wrapText="1"/>
    </xf>
    <xf numFmtId="0" fontId="26" fillId="10" borderId="37" xfId="1" applyNumberFormat="1" applyFont="1" applyFill="1" applyBorder="1" applyAlignment="1">
      <alignment horizontal="center" vertical="center" wrapText="1"/>
    </xf>
    <xf numFmtId="0" fontId="26" fillId="10" borderId="38" xfId="1" applyNumberFormat="1" applyFont="1" applyFill="1" applyBorder="1" applyAlignment="1">
      <alignment horizontal="center" vertical="center" wrapText="1"/>
    </xf>
    <xf numFmtId="0" fontId="26" fillId="10" borderId="39" xfId="1" applyNumberFormat="1" applyFont="1" applyFill="1" applyBorder="1" applyAlignment="1">
      <alignment horizontal="center" vertical="center" wrapText="1"/>
    </xf>
    <xf numFmtId="9" fontId="26" fillId="10" borderId="37" xfId="1" applyFont="1" applyFill="1" applyBorder="1" applyAlignment="1">
      <alignment horizontal="center" vertical="center" wrapText="1"/>
    </xf>
    <xf numFmtId="9" fontId="26" fillId="10" borderId="38" xfId="1" applyFont="1" applyFill="1" applyBorder="1" applyAlignment="1">
      <alignment horizontal="center" vertical="center" wrapText="1"/>
    </xf>
    <xf numFmtId="9" fontId="26" fillId="10" borderId="39" xfId="1" applyFont="1" applyFill="1" applyBorder="1" applyAlignment="1">
      <alignment horizontal="center" vertical="center" wrapText="1"/>
    </xf>
    <xf numFmtId="0" fontId="7" fillId="10" borderId="16" xfId="1" applyNumberFormat="1" applyFont="1" applyFill="1" applyBorder="1" applyAlignment="1">
      <alignment horizontal="center" vertical="center"/>
    </xf>
    <xf numFmtId="0" fontId="7" fillId="7" borderId="37" xfId="1" applyNumberFormat="1" applyFont="1" applyFill="1" applyBorder="1" applyAlignment="1">
      <alignment horizontal="left" vertical="center" wrapText="1"/>
    </xf>
    <xf numFmtId="0" fontId="7" fillId="7" borderId="38" xfId="1" applyNumberFormat="1" applyFont="1" applyFill="1" applyBorder="1" applyAlignment="1">
      <alignment horizontal="left" vertical="center" wrapText="1"/>
    </xf>
    <xf numFmtId="0" fontId="7" fillId="7" borderId="39" xfId="1" applyNumberFormat="1" applyFont="1" applyFill="1" applyBorder="1" applyAlignment="1">
      <alignment horizontal="left" vertical="center" wrapText="1"/>
    </xf>
    <xf numFmtId="9" fontId="7" fillId="7" borderId="37" xfId="1" applyFont="1" applyFill="1" applyBorder="1" applyAlignment="1">
      <alignment horizontal="center" vertical="center" wrapText="1"/>
    </xf>
    <xf numFmtId="9" fontId="7" fillId="7" borderId="38" xfId="1" applyFont="1" applyFill="1" applyBorder="1" applyAlignment="1">
      <alignment horizontal="center" vertical="center" wrapText="1"/>
    </xf>
    <xf numFmtId="9" fontId="7" fillId="7" borderId="39" xfId="1" applyFont="1" applyFill="1" applyBorder="1" applyAlignment="1">
      <alignment horizontal="center" vertical="center" wrapText="1"/>
    </xf>
    <xf numFmtId="0" fontId="5" fillId="7" borderId="37" xfId="1" applyNumberFormat="1" applyFont="1" applyFill="1" applyBorder="1" applyAlignment="1">
      <alignment horizontal="center" vertical="center" wrapText="1"/>
    </xf>
    <xf numFmtId="0" fontId="5" fillId="7" borderId="38" xfId="1" applyNumberFormat="1" applyFont="1" applyFill="1" applyBorder="1" applyAlignment="1">
      <alignment horizontal="center" vertical="center" wrapText="1"/>
    </xf>
    <xf numFmtId="0" fontId="5" fillId="7" borderId="39" xfId="1" applyNumberFormat="1" applyFont="1" applyFill="1" applyBorder="1" applyAlignment="1">
      <alignment horizontal="center" vertical="center" wrapText="1"/>
    </xf>
    <xf numFmtId="9" fontId="5" fillId="7" borderId="37" xfId="1" applyFont="1" applyFill="1" applyBorder="1" applyAlignment="1">
      <alignment horizontal="center" vertical="center" wrapText="1"/>
    </xf>
    <xf numFmtId="9" fontId="5" fillId="7" borderId="38" xfId="1" applyFont="1" applyFill="1" applyBorder="1" applyAlignment="1">
      <alignment horizontal="center" vertical="center" wrapText="1"/>
    </xf>
    <xf numFmtId="9" fontId="5" fillId="7" borderId="39" xfId="1" applyFont="1" applyFill="1" applyBorder="1" applyAlignment="1">
      <alignment horizontal="center" vertical="center" wrapText="1"/>
    </xf>
    <xf numFmtId="10" fontId="7" fillId="0" borderId="18" xfId="0" applyNumberFormat="1" applyFont="1" applyBorder="1" applyAlignment="1" applyProtection="1">
      <alignment horizontal="center" vertical="center"/>
    </xf>
    <xf numFmtId="0" fontId="7" fillId="0" borderId="18" xfId="0" applyFont="1" applyBorder="1" applyAlignment="1" applyProtection="1">
      <alignment horizontal="center" vertical="center"/>
    </xf>
    <xf numFmtId="0" fontId="7" fillId="2" borderId="40" xfId="1" applyNumberFormat="1" applyFont="1" applyFill="1" applyBorder="1" applyAlignment="1" applyProtection="1">
      <alignment horizontal="center" vertical="center"/>
      <protection locked="0"/>
    </xf>
    <xf numFmtId="0" fontId="7" fillId="2" borderId="33" xfId="1" applyNumberFormat="1" applyFont="1" applyFill="1" applyBorder="1" applyAlignment="1" applyProtection="1">
      <alignment horizontal="center" vertical="center"/>
      <protection locked="0"/>
    </xf>
    <xf numFmtId="0" fontId="7" fillId="2" borderId="39" xfId="1" applyNumberFormat="1" applyFont="1" applyFill="1" applyBorder="1" applyAlignment="1" applyProtection="1">
      <alignment horizontal="center" vertical="center"/>
      <protection locked="0"/>
    </xf>
    <xf numFmtId="0" fontId="7" fillId="2" borderId="16" xfId="1" applyNumberFormat="1" applyFont="1" applyFill="1" applyBorder="1" applyAlignment="1" applyProtection="1">
      <alignment horizontal="center" vertical="center"/>
      <protection locked="0"/>
    </xf>
    <xf numFmtId="0" fontId="7" fillId="0" borderId="18" xfId="0" applyFont="1" applyBorder="1" applyAlignment="1" applyProtection="1">
      <alignment horizontal="left" vertical="center" wrapText="1"/>
    </xf>
    <xf numFmtId="0" fontId="7" fillId="2" borderId="39" xfId="1" applyNumberFormat="1" applyFont="1" applyFill="1" applyBorder="1" applyAlignment="1" applyProtection="1">
      <alignment horizontal="center" vertical="center"/>
    </xf>
    <xf numFmtId="0" fontId="7" fillId="2" borderId="16" xfId="1" applyNumberFormat="1" applyFont="1" applyFill="1" applyBorder="1" applyAlignment="1" applyProtection="1">
      <alignment horizontal="center" vertical="center"/>
    </xf>
    <xf numFmtId="0" fontId="7" fillId="2" borderId="9" xfId="0" applyFont="1" applyFill="1" applyBorder="1" applyAlignment="1" applyProtection="1">
      <alignment horizontal="justify" vertical="top" wrapText="1"/>
      <protection locked="0"/>
    </xf>
    <xf numFmtId="0" fontId="7" fillId="2" borderId="13" xfId="0" applyFont="1" applyFill="1" applyBorder="1" applyAlignment="1" applyProtection="1">
      <alignment horizontal="justify" vertical="top"/>
      <protection locked="0"/>
    </xf>
    <xf numFmtId="0" fontId="7" fillId="2" borderId="3" xfId="0" applyFont="1" applyFill="1" applyBorder="1" applyAlignment="1" applyProtection="1">
      <alignment horizontal="justify" vertical="top"/>
      <protection locked="0"/>
    </xf>
    <xf numFmtId="0" fontId="7" fillId="2" borderId="1" xfId="0" applyFont="1" applyFill="1" applyBorder="1" applyAlignment="1" applyProtection="1">
      <alignment horizontal="justify" vertical="top"/>
      <protection locked="0"/>
    </xf>
    <xf numFmtId="0" fontId="7" fillId="2" borderId="5" xfId="0" applyFont="1" applyFill="1" applyBorder="1" applyAlignment="1" applyProtection="1">
      <alignment horizontal="justify" vertical="top"/>
      <protection locked="0"/>
    </xf>
    <xf numFmtId="0" fontId="7" fillId="2" borderId="14" xfId="0" applyFont="1" applyFill="1" applyBorder="1" applyAlignment="1" applyProtection="1">
      <alignment horizontal="justify" vertical="top"/>
      <protection locked="0"/>
    </xf>
    <xf numFmtId="0" fontId="11" fillId="2" borderId="34" xfId="0" applyFont="1" applyFill="1" applyBorder="1" applyAlignment="1" applyProtection="1">
      <alignment horizontal="center" vertical="center"/>
    </xf>
    <xf numFmtId="0" fontId="11" fillId="2" borderId="35" xfId="0" applyFont="1" applyFill="1" applyBorder="1" applyAlignment="1" applyProtection="1">
      <alignment horizontal="center" vertical="center"/>
    </xf>
    <xf numFmtId="0" fontId="11" fillId="2" borderId="36" xfId="0" applyFont="1" applyFill="1" applyBorder="1" applyAlignment="1" applyProtection="1">
      <alignment horizontal="center" vertical="center"/>
    </xf>
    <xf numFmtId="9" fontId="7" fillId="2" borderId="34" xfId="1" applyFont="1" applyFill="1" applyBorder="1" applyAlignment="1" applyProtection="1">
      <alignment horizontal="center" vertical="center"/>
    </xf>
    <xf numFmtId="9" fontId="7" fillId="2" borderId="35" xfId="1" applyFont="1" applyFill="1" applyBorder="1" applyAlignment="1" applyProtection="1">
      <alignment horizontal="center" vertical="center"/>
    </xf>
    <xf numFmtId="9" fontId="7" fillId="2" borderId="36" xfId="1" applyFont="1" applyFill="1" applyBorder="1" applyAlignment="1" applyProtection="1">
      <alignment horizontal="center" vertical="center"/>
    </xf>
    <xf numFmtId="0" fontId="7" fillId="2" borderId="34" xfId="1" applyNumberFormat="1" applyFont="1" applyFill="1" applyBorder="1" applyAlignment="1" applyProtection="1">
      <alignment horizontal="center" vertical="center"/>
    </xf>
    <xf numFmtId="0" fontId="7" fillId="2" borderId="35" xfId="1" applyNumberFormat="1" applyFont="1" applyFill="1" applyBorder="1" applyAlignment="1" applyProtection="1">
      <alignment horizontal="center" vertical="center"/>
    </xf>
    <xf numFmtId="0" fontId="7" fillId="2" borderId="36" xfId="1" applyNumberFormat="1" applyFont="1" applyFill="1" applyBorder="1" applyAlignment="1" applyProtection="1">
      <alignment horizontal="center" vertical="center"/>
    </xf>
    <xf numFmtId="0" fontId="7" fillId="0" borderId="41" xfId="0" applyFont="1" applyBorder="1" applyAlignment="1" applyProtection="1">
      <alignment horizontal="left" vertical="center"/>
    </xf>
    <xf numFmtId="0" fontId="7" fillId="2" borderId="40" xfId="1" applyNumberFormat="1" applyFont="1" applyFill="1" applyBorder="1" applyAlignment="1" applyProtection="1">
      <alignment horizontal="center" vertical="center"/>
    </xf>
    <xf numFmtId="0" fontId="7" fillId="2" borderId="33" xfId="1" applyNumberFormat="1" applyFont="1" applyFill="1" applyBorder="1" applyAlignment="1" applyProtection="1">
      <alignment horizontal="center" vertical="center"/>
    </xf>
    <xf numFmtId="0" fontId="45" fillId="2" borderId="1" xfId="0" applyFont="1" applyFill="1" applyBorder="1" applyAlignment="1">
      <alignment vertical="top" wrapText="1"/>
    </xf>
    <xf numFmtId="0" fontId="46" fillId="2" borderId="2" xfId="0" applyFont="1" applyFill="1" applyBorder="1" applyAlignment="1">
      <alignment horizontal="center" vertical="center" wrapText="1"/>
    </xf>
    <xf numFmtId="0" fontId="46" fillId="2" borderId="10" xfId="0" applyFont="1" applyFill="1" applyBorder="1" applyAlignment="1">
      <alignment horizontal="center" vertical="center" wrapText="1"/>
    </xf>
    <xf numFmtId="0" fontId="46" fillId="2" borderId="4" xfId="0" applyFont="1" applyFill="1" applyBorder="1" applyAlignment="1">
      <alignment horizontal="center" vertical="center" wrapText="1"/>
    </xf>
    <xf numFmtId="0" fontId="46" fillId="2" borderId="11" xfId="0" applyFont="1" applyFill="1" applyBorder="1" applyAlignment="1">
      <alignment horizontal="center" vertical="center" wrapText="1"/>
    </xf>
    <xf numFmtId="0" fontId="46" fillId="2" borderId="8" xfId="0" applyFont="1" applyFill="1" applyBorder="1" applyAlignment="1">
      <alignment horizontal="center" vertical="center" wrapText="1"/>
    </xf>
    <xf numFmtId="0" fontId="46" fillId="2" borderId="12" xfId="0" applyFont="1" applyFill="1" applyBorder="1" applyAlignment="1">
      <alignment horizontal="center" vertical="center" wrapText="1"/>
    </xf>
    <xf numFmtId="0" fontId="12" fillId="10" borderId="12" xfId="0" applyFont="1" applyFill="1" applyBorder="1" applyAlignment="1">
      <alignment horizontal="center"/>
    </xf>
  </cellXfs>
  <cellStyles count="6">
    <cellStyle name="Hipervínculo" xfId="2" builtinId="8"/>
    <cellStyle name="Millares 2" xfId="5" xr:uid="{00000000-0005-0000-0000-000001000000}"/>
    <cellStyle name="Moneda" xfId="3" builtinId="4"/>
    <cellStyle name="Moneda [0] 2" xfId="4" xr:uid="{00000000-0005-0000-0000-000003000000}"/>
    <cellStyle name="Normal" xfId="0" builtinId="0"/>
    <cellStyle name="Porcentaje" xfId="1" builtinId="5"/>
  </cellStyles>
  <dxfs count="4">
    <dxf>
      <fill>
        <patternFill>
          <bgColor rgb="FF00B050"/>
        </patternFill>
      </fill>
    </dxf>
    <dxf>
      <fill>
        <patternFill>
          <bgColor rgb="FFFFFF00"/>
        </patternFill>
      </fill>
    </dxf>
    <dxf>
      <fill>
        <patternFill>
          <bgColor rgb="FFFF0000"/>
        </patternFill>
      </fill>
    </dxf>
    <dxf>
      <fill>
        <patternFill>
          <bgColor rgb="FF00B0F0"/>
        </patternFill>
      </fill>
    </dxf>
  </dxfs>
  <tableStyles count="0" defaultTableStyle="TableStyleMedium2" defaultPivotStyle="PivotStyleLight16"/>
  <colors>
    <mruColors>
      <color rgb="FFEDE394"/>
      <color rgb="FF00482B"/>
      <color rgb="FF4E4B48"/>
      <color rgb="FFFBE122"/>
      <color rgb="FFDAAA00"/>
      <color rgb="FF4B514E"/>
      <color rgb="FFD5CA3D"/>
      <color rgb="FFFAC927"/>
      <color rgb="FFD8C7EE"/>
      <color rgb="FF0F3D3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9" Type="http://schemas.openxmlformats.org/officeDocument/2006/relationships/externalLink" Target="externalLinks/externalLink14.xml"/><Relationship Id="rId21" Type="http://schemas.openxmlformats.org/officeDocument/2006/relationships/worksheet" Target="worksheets/sheet21.xml"/><Relationship Id="rId34" Type="http://schemas.openxmlformats.org/officeDocument/2006/relationships/externalLink" Target="externalLinks/externalLink9.xml"/><Relationship Id="rId42" Type="http://schemas.openxmlformats.org/officeDocument/2006/relationships/styles" Target="styles.xml"/><Relationship Id="rId47"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7.xml"/><Relationship Id="rId37" Type="http://schemas.openxmlformats.org/officeDocument/2006/relationships/externalLink" Target="externalLinks/externalLink12.xml"/><Relationship Id="rId40" Type="http://schemas.openxmlformats.org/officeDocument/2006/relationships/externalLink" Target="externalLinks/externalLink15.xml"/><Relationship Id="rId45"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36" Type="http://schemas.openxmlformats.org/officeDocument/2006/relationships/externalLink" Target="externalLinks/externalLink1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6.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externalLink" Target="externalLinks/externalLink5.xml"/><Relationship Id="rId35" Type="http://schemas.openxmlformats.org/officeDocument/2006/relationships/externalLink" Target="externalLinks/externalLink10.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8.xml"/><Relationship Id="rId38" Type="http://schemas.openxmlformats.org/officeDocument/2006/relationships/externalLink" Target="externalLinks/externalLink13.xml"/><Relationship Id="rId46" Type="http://schemas.openxmlformats.org/officeDocument/2006/relationships/customXml" Target="../customXml/item2.xml"/><Relationship Id="rId20" Type="http://schemas.openxmlformats.org/officeDocument/2006/relationships/worksheet" Target="worksheets/sheet20.xml"/><Relationship Id="rId41"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0.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1.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3.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9.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'ATH-1'!$C$49</c:f>
              <c:strCache>
                <c:ptCount val="1"/>
                <c:pt idx="0">
                  <c:v>VALOR </c:v>
                </c:pt>
              </c:strCache>
            </c:strRef>
          </c:tx>
          <c:spPr>
            <a:ln w="34925" cap="rnd">
              <a:solidFill>
                <a:schemeClr val="accent2">
                  <a:lumMod val="75000"/>
                </a:schemeClr>
              </a:solidFill>
              <a:round/>
            </a:ln>
            <a:effectLst>
              <a:outerShdw blurRad="57150" dist="19050" dir="5400000" algn="ctr" rotWithShape="0">
                <a:srgbClr val="000000">
                  <a:alpha val="63000"/>
                </a:srgbClr>
              </a:outerShdw>
            </a:effectLst>
          </c:spPr>
          <c:marker>
            <c:symbol val="none"/>
          </c:marker>
          <c:cat>
            <c:strRef>
              <c:extLst>
                <c:ext xmlns:c15="http://schemas.microsoft.com/office/drawing/2012/chart" uri="{02D57815-91ED-43cb-92C2-25804820EDAC}">
                  <c15:fullRef>
                    <c15:sqref>'ATH-1'!$D$46:$O$46</c15:sqref>
                  </c15:fullRef>
                </c:ext>
              </c:extLst>
              <c:f>'ATH-1'!$D$46:$G$46</c:f>
              <c:strCache>
                <c:ptCount val="2"/>
                <c:pt idx="0">
                  <c:v>JUNIO</c:v>
                </c:pt>
                <c:pt idx="1">
                  <c:v>DICIEMBRE</c:v>
                </c:pt>
              </c:strCache>
            </c:strRef>
          </c:cat>
          <c:val>
            <c:numRef>
              <c:extLst>
                <c:ext xmlns:c15="http://schemas.microsoft.com/office/drawing/2012/chart" uri="{02D57815-91ED-43cb-92C2-25804820EDAC}">
                  <c15:fullRef>
                    <c15:sqref>'ATH-1'!$D$49:$O$49</c15:sqref>
                  </c15:fullRef>
                </c:ext>
              </c:extLst>
              <c:f>'ATH-1'!$D$49:$G$49</c:f>
              <c:numCache>
                <c:formatCode>0%</c:formatCode>
                <c:ptCount val="4"/>
                <c:pt idx="0">
                  <c:v>0.30344827586206896</c:v>
                </c:pt>
                <c:pt idx="1">
                  <c:v>0</c:v>
                </c:pt>
                <c:pt idx="2">
                  <c:v>0</c:v>
                </c:pt>
                <c:pt idx="3">
                  <c:v>0</c:v>
                </c:pt>
              </c:numCache>
            </c:numRef>
          </c:val>
          <c:smooth val="0"/>
          <c:extLst>
            <c:ext xmlns:c16="http://schemas.microsoft.com/office/drawing/2014/chart" uri="{C3380CC4-5D6E-409C-BE32-E72D297353CC}">
              <c16:uniqueId val="{00000000-1222-4885-8D54-9C53151E4A81}"/>
            </c:ext>
          </c:extLst>
        </c:ser>
        <c:ser>
          <c:idx val="1"/>
          <c:order val="1"/>
          <c:tx>
            <c:strRef>
              <c:f>'ATH-1'!$C$50</c:f>
              <c:strCache>
                <c:ptCount val="1"/>
                <c:pt idx="0">
                  <c:v>META PONDERADA</c:v>
                </c:pt>
              </c:strCache>
            </c:strRef>
          </c:tx>
          <c:spPr>
            <a:ln w="34925" cap="rnd">
              <a:solidFill>
                <a:srgbClr val="00B050"/>
              </a:solidFill>
              <a:round/>
            </a:ln>
            <a:effectLst>
              <a:outerShdw blurRad="57150" dist="19050" dir="5400000" algn="ctr" rotWithShape="0">
                <a:srgbClr val="000000">
                  <a:alpha val="63000"/>
                </a:srgbClr>
              </a:outerShdw>
            </a:effectLst>
          </c:spPr>
          <c:marker>
            <c:symbol val="none"/>
          </c:marker>
          <c:cat>
            <c:strRef>
              <c:extLst>
                <c:ext xmlns:c15="http://schemas.microsoft.com/office/drawing/2012/chart" uri="{02D57815-91ED-43cb-92C2-25804820EDAC}">
                  <c15:fullRef>
                    <c15:sqref>'ATH-1'!$D$46:$O$46</c15:sqref>
                  </c15:fullRef>
                </c:ext>
              </c:extLst>
              <c:f>'ATH-1'!$D$46:$G$46</c:f>
              <c:strCache>
                <c:ptCount val="2"/>
                <c:pt idx="0">
                  <c:v>JUNIO</c:v>
                </c:pt>
                <c:pt idx="1">
                  <c:v>DICIEMBRE</c:v>
                </c:pt>
              </c:strCache>
            </c:strRef>
          </c:cat>
          <c:val>
            <c:numRef>
              <c:extLst>
                <c:ext xmlns:c15="http://schemas.microsoft.com/office/drawing/2012/chart" uri="{02D57815-91ED-43cb-92C2-25804820EDAC}">
                  <c15:fullRef>
                    <c15:sqref>'ATH-1'!$D$50:$O$50</c15:sqref>
                  </c15:fullRef>
                </c:ext>
              </c:extLst>
              <c:f>'ATH-1'!$D$50:$G$50</c:f>
              <c:numCache>
                <c:formatCode>0%</c:formatCode>
                <c:ptCount val="4"/>
                <c:pt idx="0">
                  <c:v>0.4</c:v>
                </c:pt>
                <c:pt idx="1">
                  <c:v>0.8</c:v>
                </c:pt>
                <c:pt idx="2">
                  <c:v>0</c:v>
                </c:pt>
                <c:pt idx="3">
                  <c:v>0</c:v>
                </c:pt>
              </c:numCache>
            </c:numRef>
          </c:val>
          <c:smooth val="0"/>
          <c:extLst>
            <c:ext xmlns:c16="http://schemas.microsoft.com/office/drawing/2014/chart" uri="{C3380CC4-5D6E-409C-BE32-E72D297353CC}">
              <c16:uniqueId val="{00000001-1222-4885-8D54-9C53151E4A81}"/>
            </c:ext>
          </c:extLst>
        </c:ser>
        <c:dLbls>
          <c:showLegendKey val="0"/>
          <c:showVal val="0"/>
          <c:showCatName val="0"/>
          <c:showSerName val="0"/>
          <c:showPercent val="0"/>
          <c:showBubbleSize val="0"/>
        </c:dLbls>
        <c:smooth val="0"/>
        <c:axId val="345228704"/>
        <c:axId val="345223808"/>
      </c:lineChart>
      <c:catAx>
        <c:axId val="345228704"/>
        <c:scaling>
          <c:orientation val="minMax"/>
        </c:scaling>
        <c:delete val="0"/>
        <c:axPos val="b"/>
        <c:numFmt formatCode="General" sourceLinked="0"/>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900" b="1"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crossAx val="345223808"/>
        <c:crosses val="autoZero"/>
        <c:auto val="1"/>
        <c:lblAlgn val="ctr"/>
        <c:lblOffset val="100"/>
        <c:noMultiLvlLbl val="0"/>
      </c:catAx>
      <c:valAx>
        <c:axId val="3452238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crossAx val="3452287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'ATH-2'!$C$49</c:f>
              <c:strCache>
                <c:ptCount val="1"/>
                <c:pt idx="0">
                  <c:v>VALOR </c:v>
                </c:pt>
              </c:strCache>
            </c:strRef>
          </c:tx>
          <c:spPr>
            <a:ln w="34925" cap="rnd">
              <a:solidFill>
                <a:schemeClr val="accent2">
                  <a:lumMod val="75000"/>
                </a:schemeClr>
              </a:solidFill>
              <a:round/>
            </a:ln>
            <a:effectLst>
              <a:outerShdw blurRad="57150" dist="19050" dir="5400000" algn="ctr" rotWithShape="0">
                <a:srgbClr val="000000">
                  <a:alpha val="63000"/>
                </a:srgbClr>
              </a:outerShdw>
            </a:effectLst>
          </c:spPr>
          <c:marker>
            <c:symbol val="none"/>
          </c:marker>
          <c:cat>
            <c:strRef>
              <c:extLst>
                <c:ext xmlns:c15="http://schemas.microsoft.com/office/drawing/2012/chart" uri="{02D57815-91ED-43cb-92C2-25804820EDAC}">
                  <c15:fullRef>
                    <c15:sqref>'ATH-2'!$D$46:$O$46</c15:sqref>
                  </c15:fullRef>
                </c:ext>
              </c:extLst>
              <c:f>'ATH-2'!$D$46:$G$46</c:f>
              <c:strCache>
                <c:ptCount val="2"/>
                <c:pt idx="0">
                  <c:v>JUNIO</c:v>
                </c:pt>
                <c:pt idx="1">
                  <c:v>DICIEMBRE</c:v>
                </c:pt>
              </c:strCache>
            </c:strRef>
          </c:cat>
          <c:val>
            <c:numRef>
              <c:extLst>
                <c:ext xmlns:c15="http://schemas.microsoft.com/office/drawing/2012/chart" uri="{02D57815-91ED-43cb-92C2-25804820EDAC}">
                  <c15:fullRef>
                    <c15:sqref>'ATH-2'!$D$49:$O$49</c15:sqref>
                  </c15:fullRef>
                </c:ext>
              </c:extLst>
              <c:f>'ATH-2'!$D$49:$G$49</c:f>
              <c:numCache>
                <c:formatCode>0%</c:formatCode>
                <c:ptCount val="4"/>
                <c:pt idx="0">
                  <c:v>0.54385964912280704</c:v>
                </c:pt>
                <c:pt idx="1">
                  <c:v>0</c:v>
                </c:pt>
                <c:pt idx="2">
                  <c:v>0</c:v>
                </c:pt>
                <c:pt idx="3">
                  <c:v>0</c:v>
                </c:pt>
              </c:numCache>
            </c:numRef>
          </c:val>
          <c:smooth val="0"/>
          <c:extLst>
            <c:ext xmlns:c16="http://schemas.microsoft.com/office/drawing/2014/chart" uri="{C3380CC4-5D6E-409C-BE32-E72D297353CC}">
              <c16:uniqueId val="{00000000-4FB8-4CC1-84BF-48827074ACA9}"/>
            </c:ext>
          </c:extLst>
        </c:ser>
        <c:ser>
          <c:idx val="1"/>
          <c:order val="1"/>
          <c:tx>
            <c:strRef>
              <c:f>'ATH-2'!$C$50</c:f>
              <c:strCache>
                <c:ptCount val="1"/>
                <c:pt idx="0">
                  <c:v>META PONDERADA</c:v>
                </c:pt>
              </c:strCache>
            </c:strRef>
          </c:tx>
          <c:spPr>
            <a:ln w="34925" cap="rnd">
              <a:solidFill>
                <a:srgbClr val="00B050"/>
              </a:solidFill>
              <a:round/>
            </a:ln>
            <a:effectLst>
              <a:outerShdw blurRad="57150" dist="19050" dir="5400000" algn="ctr" rotWithShape="0">
                <a:srgbClr val="000000">
                  <a:alpha val="63000"/>
                </a:srgbClr>
              </a:outerShdw>
            </a:effectLst>
          </c:spPr>
          <c:marker>
            <c:symbol val="none"/>
          </c:marker>
          <c:cat>
            <c:strRef>
              <c:extLst>
                <c:ext xmlns:c15="http://schemas.microsoft.com/office/drawing/2012/chart" uri="{02D57815-91ED-43cb-92C2-25804820EDAC}">
                  <c15:fullRef>
                    <c15:sqref>'ATH-2'!$D$46:$O$46</c15:sqref>
                  </c15:fullRef>
                </c:ext>
              </c:extLst>
              <c:f>'ATH-2'!$D$46:$G$46</c:f>
              <c:strCache>
                <c:ptCount val="2"/>
                <c:pt idx="0">
                  <c:v>JUNIO</c:v>
                </c:pt>
                <c:pt idx="1">
                  <c:v>DICIEMBRE</c:v>
                </c:pt>
              </c:strCache>
            </c:strRef>
          </c:cat>
          <c:val>
            <c:numRef>
              <c:extLst>
                <c:ext xmlns:c15="http://schemas.microsoft.com/office/drawing/2012/chart" uri="{02D57815-91ED-43cb-92C2-25804820EDAC}">
                  <c15:fullRef>
                    <c15:sqref>'ATH-2'!$D$50:$O$50</c15:sqref>
                  </c15:fullRef>
                </c:ext>
              </c:extLst>
              <c:f>'ATH-2'!$D$50:$G$50</c:f>
              <c:numCache>
                <c:formatCode>0%</c:formatCode>
                <c:ptCount val="4"/>
                <c:pt idx="0">
                  <c:v>0.9</c:v>
                </c:pt>
                <c:pt idx="1">
                  <c:v>0.9</c:v>
                </c:pt>
                <c:pt idx="2">
                  <c:v>0</c:v>
                </c:pt>
                <c:pt idx="3">
                  <c:v>0</c:v>
                </c:pt>
              </c:numCache>
            </c:numRef>
          </c:val>
          <c:smooth val="0"/>
          <c:extLst>
            <c:ext xmlns:c16="http://schemas.microsoft.com/office/drawing/2014/chart" uri="{C3380CC4-5D6E-409C-BE32-E72D297353CC}">
              <c16:uniqueId val="{00000001-4FB8-4CC1-84BF-48827074ACA9}"/>
            </c:ext>
          </c:extLst>
        </c:ser>
        <c:dLbls>
          <c:showLegendKey val="0"/>
          <c:showVal val="0"/>
          <c:showCatName val="0"/>
          <c:showSerName val="0"/>
          <c:showPercent val="0"/>
          <c:showBubbleSize val="0"/>
        </c:dLbls>
        <c:smooth val="0"/>
        <c:axId val="345228704"/>
        <c:axId val="345223808"/>
      </c:lineChart>
      <c:catAx>
        <c:axId val="345228704"/>
        <c:scaling>
          <c:orientation val="minMax"/>
        </c:scaling>
        <c:delete val="0"/>
        <c:axPos val="b"/>
        <c:numFmt formatCode="General" sourceLinked="0"/>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900" b="1"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crossAx val="345223808"/>
        <c:crosses val="autoZero"/>
        <c:auto val="1"/>
        <c:lblAlgn val="ctr"/>
        <c:lblOffset val="100"/>
        <c:noMultiLvlLbl val="0"/>
      </c:catAx>
      <c:valAx>
        <c:axId val="3452238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crossAx val="3452287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'AFI-1'!$C$49</c:f>
              <c:strCache>
                <c:ptCount val="1"/>
                <c:pt idx="0">
                  <c:v>VALOR </c:v>
                </c:pt>
              </c:strCache>
            </c:strRef>
          </c:tx>
          <c:spPr>
            <a:ln w="34925" cap="rnd">
              <a:solidFill>
                <a:schemeClr val="accent2">
                  <a:lumMod val="75000"/>
                </a:schemeClr>
              </a:solidFill>
              <a:round/>
            </a:ln>
            <a:effectLst>
              <a:outerShdw blurRad="57150" dist="19050" dir="5400000" algn="ctr" rotWithShape="0">
                <a:srgbClr val="000000">
                  <a:alpha val="63000"/>
                </a:srgbClr>
              </a:outerShdw>
            </a:effectLst>
          </c:spPr>
          <c:marker>
            <c:symbol val="none"/>
          </c:marker>
          <c:cat>
            <c:strRef>
              <c:extLst>
                <c:ext xmlns:c15="http://schemas.microsoft.com/office/drawing/2012/chart" uri="{02D57815-91ED-43cb-92C2-25804820EDAC}">
                  <c15:fullRef>
                    <c15:sqref>'AFI-1'!$D$46:$O$46</c15:sqref>
                  </c15:fullRef>
                </c:ext>
              </c:extLst>
              <c:f>'AFI-1'!$D$46:$G$46</c:f>
              <c:strCache>
                <c:ptCount val="4"/>
                <c:pt idx="0">
                  <c:v>MARZO</c:v>
                </c:pt>
                <c:pt idx="1">
                  <c:v>JUNIO</c:v>
                </c:pt>
                <c:pt idx="2">
                  <c:v>SEPTIEMBRE</c:v>
                </c:pt>
                <c:pt idx="3">
                  <c:v>DICIEMBRE</c:v>
                </c:pt>
              </c:strCache>
            </c:strRef>
          </c:cat>
          <c:val>
            <c:numRef>
              <c:extLst>
                <c:ext xmlns:c15="http://schemas.microsoft.com/office/drawing/2012/chart" uri="{02D57815-91ED-43cb-92C2-25804820EDAC}">
                  <c15:fullRef>
                    <c15:sqref>'AFI-1'!$D$49:$O$49</c15:sqref>
                  </c15:fullRef>
                </c:ext>
              </c:extLst>
              <c:f>'AFI-1'!$D$49:$G$49</c:f>
              <c:numCache>
                <c:formatCode>0%</c:formatCode>
                <c:ptCount val="4"/>
                <c:pt idx="0">
                  <c:v>0.84586466165413532</c:v>
                </c:pt>
                <c:pt idx="1">
                  <c:v>0.8824626865671642</c:v>
                </c:pt>
                <c:pt idx="2">
                  <c:v>0</c:v>
                </c:pt>
                <c:pt idx="3">
                  <c:v>0</c:v>
                </c:pt>
              </c:numCache>
            </c:numRef>
          </c:val>
          <c:smooth val="0"/>
          <c:extLst>
            <c:ext xmlns:c16="http://schemas.microsoft.com/office/drawing/2014/chart" uri="{C3380CC4-5D6E-409C-BE32-E72D297353CC}">
              <c16:uniqueId val="{00000000-E3DB-4C18-B272-E2251FBE2EDA}"/>
            </c:ext>
          </c:extLst>
        </c:ser>
        <c:ser>
          <c:idx val="1"/>
          <c:order val="1"/>
          <c:tx>
            <c:strRef>
              <c:f>'AFI-1'!$C$50</c:f>
              <c:strCache>
                <c:ptCount val="1"/>
                <c:pt idx="0">
                  <c:v>META PONDERADA</c:v>
                </c:pt>
              </c:strCache>
            </c:strRef>
          </c:tx>
          <c:spPr>
            <a:ln w="34925" cap="rnd">
              <a:solidFill>
                <a:srgbClr val="00B050"/>
              </a:solidFill>
              <a:round/>
            </a:ln>
            <a:effectLst>
              <a:outerShdw blurRad="57150" dist="19050" dir="5400000" algn="ctr" rotWithShape="0">
                <a:srgbClr val="000000">
                  <a:alpha val="63000"/>
                </a:srgbClr>
              </a:outerShdw>
            </a:effectLst>
          </c:spPr>
          <c:marker>
            <c:symbol val="none"/>
          </c:marker>
          <c:cat>
            <c:strRef>
              <c:extLst>
                <c:ext xmlns:c15="http://schemas.microsoft.com/office/drawing/2012/chart" uri="{02D57815-91ED-43cb-92C2-25804820EDAC}">
                  <c15:fullRef>
                    <c15:sqref>'AFI-1'!$D$46:$O$46</c15:sqref>
                  </c15:fullRef>
                </c:ext>
              </c:extLst>
              <c:f>'AFI-1'!$D$46:$G$46</c:f>
              <c:strCache>
                <c:ptCount val="4"/>
                <c:pt idx="0">
                  <c:v>MARZO</c:v>
                </c:pt>
                <c:pt idx="1">
                  <c:v>JUNIO</c:v>
                </c:pt>
                <c:pt idx="2">
                  <c:v>SEPTIEMBRE</c:v>
                </c:pt>
                <c:pt idx="3">
                  <c:v>DICIEMBRE</c:v>
                </c:pt>
              </c:strCache>
            </c:strRef>
          </c:cat>
          <c:val>
            <c:numRef>
              <c:extLst>
                <c:ext xmlns:c15="http://schemas.microsoft.com/office/drawing/2012/chart" uri="{02D57815-91ED-43cb-92C2-25804820EDAC}">
                  <c15:fullRef>
                    <c15:sqref>'AFI-1'!$D$50:$O$50</c15:sqref>
                  </c15:fullRef>
                </c:ext>
              </c:extLst>
              <c:f>'AFI-1'!$D$50:$G$50</c:f>
              <c:numCache>
                <c:formatCode>0%</c:formatCode>
                <c:ptCount val="4"/>
                <c:pt idx="0">
                  <c:v>0.95</c:v>
                </c:pt>
                <c:pt idx="1">
                  <c:v>0.95</c:v>
                </c:pt>
                <c:pt idx="2">
                  <c:v>0.95</c:v>
                </c:pt>
                <c:pt idx="3">
                  <c:v>0.95</c:v>
                </c:pt>
              </c:numCache>
            </c:numRef>
          </c:val>
          <c:smooth val="0"/>
          <c:extLst>
            <c:ext xmlns:c16="http://schemas.microsoft.com/office/drawing/2014/chart" uri="{C3380CC4-5D6E-409C-BE32-E72D297353CC}">
              <c16:uniqueId val="{00000001-E3DB-4C18-B272-E2251FBE2EDA}"/>
            </c:ext>
          </c:extLst>
        </c:ser>
        <c:dLbls>
          <c:showLegendKey val="0"/>
          <c:showVal val="0"/>
          <c:showCatName val="0"/>
          <c:showSerName val="0"/>
          <c:showPercent val="0"/>
          <c:showBubbleSize val="0"/>
        </c:dLbls>
        <c:smooth val="0"/>
        <c:axId val="345228704"/>
        <c:axId val="345223808"/>
      </c:lineChart>
      <c:catAx>
        <c:axId val="345228704"/>
        <c:scaling>
          <c:orientation val="minMax"/>
        </c:scaling>
        <c:delete val="0"/>
        <c:axPos val="b"/>
        <c:numFmt formatCode="General" sourceLinked="0"/>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900" b="1"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crossAx val="345223808"/>
        <c:crosses val="autoZero"/>
        <c:auto val="1"/>
        <c:lblAlgn val="ctr"/>
        <c:lblOffset val="100"/>
        <c:noMultiLvlLbl val="0"/>
      </c:catAx>
      <c:valAx>
        <c:axId val="3452238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crossAx val="3452287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'AFI-3'!$C$54</c:f>
              <c:strCache>
                <c:ptCount val="1"/>
                <c:pt idx="0">
                  <c:v>VALOR </c:v>
                </c:pt>
              </c:strCache>
            </c:strRef>
          </c:tx>
          <c:spPr>
            <a:ln w="38100">
              <a:solidFill>
                <a:schemeClr val="accent1"/>
              </a:solidFill>
            </a:ln>
          </c:spPr>
          <c:marker>
            <c:symbol val="none"/>
          </c:marker>
          <c:dLbls>
            <c:delete val="1"/>
          </c:dLbls>
          <c:val>
            <c:numRef>
              <c:f>'AFI-3'!$D$54:$H$54</c:f>
              <c:numCache>
                <c:formatCode>0%</c:formatCode>
                <c:ptCount val="5"/>
                <c:pt idx="0">
                  <c:v>1</c:v>
                </c:pt>
                <c:pt idx="1">
                  <c:v>1</c:v>
                </c:pt>
                <c:pt idx="2">
                  <c:v>0</c:v>
                </c:pt>
                <c:pt idx="3">
                  <c:v>0</c:v>
                </c:pt>
                <c:pt idx="4">
                  <c:v>0</c:v>
                </c:pt>
              </c:numCache>
            </c:numRef>
          </c:val>
          <c:smooth val="0"/>
          <c:extLst>
            <c:ext xmlns:c16="http://schemas.microsoft.com/office/drawing/2014/chart" uri="{C3380CC4-5D6E-409C-BE32-E72D297353CC}">
              <c16:uniqueId val="{00000000-70BF-4301-84BF-4984FF86F844}"/>
            </c:ext>
          </c:extLst>
        </c:ser>
        <c:ser>
          <c:idx val="1"/>
          <c:order val="1"/>
          <c:tx>
            <c:strRef>
              <c:f>'[8]AFI-3'!$C$57</c:f>
              <c:strCache>
                <c:ptCount val="1"/>
                <c:pt idx="0">
                  <c:v>META PONDERADA</c:v>
                </c:pt>
              </c:strCache>
            </c:strRef>
          </c:tx>
          <c:spPr>
            <a:ln w="34925" cap="rnd">
              <a:solidFill>
                <a:srgbClr val="00B050"/>
              </a:solidFill>
              <a:round/>
            </a:ln>
            <a:effectLst>
              <a:outerShdw blurRad="57150" dist="19050" dir="5400000" algn="ctr" rotWithShape="0">
                <a:srgbClr val="000000">
                  <a:alpha val="63000"/>
                </a:srgbClr>
              </a:outerShdw>
            </a:effectLst>
          </c:spPr>
          <c:marker>
            <c:symbol val="none"/>
          </c:marker>
          <c:dLbls>
            <c:delete val="1"/>
          </c:dLbls>
          <c:val>
            <c:numRef>
              <c:f>'[8]AFI-3'!$D$57:$H$57</c:f>
              <c:numCache>
                <c:formatCode>General</c:formatCode>
                <c:ptCount val="5"/>
                <c:pt idx="0">
                  <c:v>0.97</c:v>
                </c:pt>
                <c:pt idx="1">
                  <c:v>0.97</c:v>
                </c:pt>
                <c:pt idx="2">
                  <c:v>0.97</c:v>
                </c:pt>
                <c:pt idx="3">
                  <c:v>0.97</c:v>
                </c:pt>
                <c:pt idx="4">
                  <c:v>0.97</c:v>
                </c:pt>
              </c:numCache>
            </c:numRef>
          </c:val>
          <c:smooth val="0"/>
          <c:extLst>
            <c:ext xmlns:c16="http://schemas.microsoft.com/office/drawing/2014/chart" uri="{C3380CC4-5D6E-409C-BE32-E72D297353CC}">
              <c16:uniqueId val="{00000001-70BF-4301-84BF-4984FF86F844}"/>
            </c:ext>
          </c:extLst>
        </c:ser>
        <c:dLbls>
          <c:dLblPos val="t"/>
          <c:showLegendKey val="0"/>
          <c:showVal val="1"/>
          <c:showCatName val="0"/>
          <c:showSerName val="0"/>
          <c:showPercent val="0"/>
          <c:showBubbleSize val="0"/>
        </c:dLbls>
        <c:smooth val="0"/>
        <c:axId val="-1898932864"/>
        <c:axId val="-1898939936"/>
      </c:lineChart>
      <c:catAx>
        <c:axId val="-1898932864"/>
        <c:scaling>
          <c:orientation val="minMax"/>
        </c:scaling>
        <c:delete val="0"/>
        <c:axPos val="b"/>
        <c:numFmt formatCode="General" sourceLinked="0"/>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900" b="1"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crossAx val="-1898939936"/>
        <c:crosses val="autoZero"/>
        <c:auto val="1"/>
        <c:lblAlgn val="ctr"/>
        <c:lblOffset val="100"/>
        <c:noMultiLvlLbl val="0"/>
      </c:catAx>
      <c:valAx>
        <c:axId val="-189893993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crossAx val="-18989328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'AFI-2'!$C$49</c:f>
              <c:strCache>
                <c:ptCount val="1"/>
                <c:pt idx="0">
                  <c:v>VALOR </c:v>
                </c:pt>
              </c:strCache>
            </c:strRef>
          </c:tx>
          <c:spPr>
            <a:ln w="34925" cap="rnd">
              <a:solidFill>
                <a:schemeClr val="accent2">
                  <a:lumMod val="75000"/>
                </a:schemeClr>
              </a:solidFill>
              <a:round/>
            </a:ln>
            <a:effectLst>
              <a:outerShdw blurRad="57150" dist="19050" dir="5400000" algn="ctr" rotWithShape="0">
                <a:srgbClr val="000000">
                  <a:alpha val="63000"/>
                </a:srgbClr>
              </a:outerShdw>
            </a:effectLst>
          </c:spPr>
          <c:marker>
            <c:symbol val="none"/>
          </c:marker>
          <c:cat>
            <c:strRef>
              <c:extLst>
                <c:ext xmlns:c15="http://schemas.microsoft.com/office/drawing/2012/chart" uri="{02D57815-91ED-43cb-92C2-25804820EDAC}">
                  <c15:fullRef>
                    <c15:sqref>'AFI-2'!$D$46:$O$46</c15:sqref>
                  </c15:fullRef>
                </c:ext>
              </c:extLst>
              <c:f>'AFI-2'!$D$46:$G$46</c:f>
              <c:strCache>
                <c:ptCount val="2"/>
                <c:pt idx="0">
                  <c:v>JUNIO</c:v>
                </c:pt>
                <c:pt idx="1">
                  <c:v>DICIEMBRE</c:v>
                </c:pt>
              </c:strCache>
            </c:strRef>
          </c:cat>
          <c:val>
            <c:numRef>
              <c:extLst>
                <c:ext xmlns:c15="http://schemas.microsoft.com/office/drawing/2012/chart" uri="{02D57815-91ED-43cb-92C2-25804820EDAC}">
                  <c15:fullRef>
                    <c15:sqref>'AFI-2'!$D$49:$O$49</c15:sqref>
                  </c15:fullRef>
                </c:ext>
              </c:extLst>
              <c:f>'AFI-2'!$D$49:$G$49</c:f>
              <c:numCache>
                <c:formatCode>0%</c:formatCode>
                <c:ptCount val="4"/>
                <c:pt idx="0">
                  <c:v>0.25096157773149536</c:v>
                </c:pt>
                <c:pt idx="1">
                  <c:v>0</c:v>
                </c:pt>
                <c:pt idx="2">
                  <c:v>0</c:v>
                </c:pt>
                <c:pt idx="3">
                  <c:v>0</c:v>
                </c:pt>
              </c:numCache>
            </c:numRef>
          </c:val>
          <c:smooth val="0"/>
          <c:extLst>
            <c:ext xmlns:c16="http://schemas.microsoft.com/office/drawing/2014/chart" uri="{C3380CC4-5D6E-409C-BE32-E72D297353CC}">
              <c16:uniqueId val="{00000000-BDE6-4529-859F-86E046C23B25}"/>
            </c:ext>
          </c:extLst>
        </c:ser>
        <c:ser>
          <c:idx val="1"/>
          <c:order val="1"/>
          <c:tx>
            <c:strRef>
              <c:f>'AFI-2'!$C$50</c:f>
              <c:strCache>
                <c:ptCount val="1"/>
                <c:pt idx="0">
                  <c:v>META PONDERADA</c:v>
                </c:pt>
              </c:strCache>
            </c:strRef>
          </c:tx>
          <c:spPr>
            <a:ln w="34925" cap="rnd">
              <a:solidFill>
                <a:srgbClr val="00B050"/>
              </a:solidFill>
              <a:round/>
            </a:ln>
            <a:effectLst>
              <a:outerShdw blurRad="57150" dist="19050" dir="5400000" algn="ctr" rotWithShape="0">
                <a:srgbClr val="000000">
                  <a:alpha val="63000"/>
                </a:srgbClr>
              </a:outerShdw>
            </a:effectLst>
          </c:spPr>
          <c:marker>
            <c:symbol val="none"/>
          </c:marker>
          <c:cat>
            <c:strRef>
              <c:extLst>
                <c:ext xmlns:c15="http://schemas.microsoft.com/office/drawing/2012/chart" uri="{02D57815-91ED-43cb-92C2-25804820EDAC}">
                  <c15:fullRef>
                    <c15:sqref>'AFI-2'!$D$46:$O$46</c15:sqref>
                  </c15:fullRef>
                </c:ext>
              </c:extLst>
              <c:f>'AFI-2'!$D$46:$G$46</c:f>
              <c:strCache>
                <c:ptCount val="2"/>
                <c:pt idx="0">
                  <c:v>JUNIO</c:v>
                </c:pt>
                <c:pt idx="1">
                  <c:v>DICIEMBRE</c:v>
                </c:pt>
              </c:strCache>
            </c:strRef>
          </c:cat>
          <c:val>
            <c:numRef>
              <c:extLst>
                <c:ext xmlns:c15="http://schemas.microsoft.com/office/drawing/2012/chart" uri="{02D57815-91ED-43cb-92C2-25804820EDAC}">
                  <c15:fullRef>
                    <c15:sqref>'AFI-2'!$D$50:$O$50</c15:sqref>
                  </c15:fullRef>
                </c:ext>
              </c:extLst>
              <c:f>'AFI-2'!$D$50:$G$50</c:f>
              <c:numCache>
                <c:formatCode>0%</c:formatCode>
                <c:ptCount val="4"/>
                <c:pt idx="0">
                  <c:v>0.45</c:v>
                </c:pt>
                <c:pt idx="1">
                  <c:v>0.9</c:v>
                </c:pt>
                <c:pt idx="2">
                  <c:v>0</c:v>
                </c:pt>
                <c:pt idx="3">
                  <c:v>0</c:v>
                </c:pt>
              </c:numCache>
            </c:numRef>
          </c:val>
          <c:smooth val="0"/>
          <c:extLst>
            <c:ext xmlns:c16="http://schemas.microsoft.com/office/drawing/2014/chart" uri="{C3380CC4-5D6E-409C-BE32-E72D297353CC}">
              <c16:uniqueId val="{00000001-BDE6-4529-859F-86E046C23B25}"/>
            </c:ext>
          </c:extLst>
        </c:ser>
        <c:dLbls>
          <c:showLegendKey val="0"/>
          <c:showVal val="0"/>
          <c:showCatName val="0"/>
          <c:showSerName val="0"/>
          <c:showPercent val="0"/>
          <c:showBubbleSize val="0"/>
        </c:dLbls>
        <c:smooth val="0"/>
        <c:axId val="345228704"/>
        <c:axId val="345223808"/>
      </c:lineChart>
      <c:catAx>
        <c:axId val="345228704"/>
        <c:scaling>
          <c:orientation val="minMax"/>
        </c:scaling>
        <c:delete val="0"/>
        <c:axPos val="b"/>
        <c:numFmt formatCode="General" sourceLinked="0"/>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900" b="1"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crossAx val="345223808"/>
        <c:crosses val="autoZero"/>
        <c:auto val="1"/>
        <c:lblAlgn val="ctr"/>
        <c:lblOffset val="100"/>
        <c:noMultiLvlLbl val="0"/>
      </c:catAx>
      <c:valAx>
        <c:axId val="3452238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crossAx val="3452287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'AFI-4 '!$C$50</c:f>
              <c:strCache>
                <c:ptCount val="1"/>
                <c:pt idx="0">
                  <c:v>VALOR </c:v>
                </c:pt>
              </c:strCache>
            </c:strRef>
          </c:tx>
          <c:spPr>
            <a:ln w="28575" cap="rnd">
              <a:solidFill>
                <a:schemeClr val="accent1"/>
              </a:solidFill>
              <a:round/>
            </a:ln>
            <a:effectLst/>
          </c:spPr>
          <c:marker>
            <c:symbol val="none"/>
          </c:marker>
          <c:dLbls>
            <c:delete val="1"/>
          </c:dLbls>
          <c:cat>
            <c:strRef>
              <c:f>'AFI-4 '!$D$47:$O$47</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'AFI-4 '!$D$50:$O$50</c:f>
              <c:numCache>
                <c:formatCode>0%</c:formatCode>
                <c:ptCount val="12"/>
                <c:pt idx="0">
                  <c:v>0</c:v>
                </c:pt>
                <c:pt idx="1">
                  <c:v>0.20224719101123595</c:v>
                </c:pt>
                <c:pt idx="2">
                  <c:v>0.21791044776119403</c:v>
                </c:pt>
                <c:pt idx="3">
                  <c:v>0.31944444444444442</c:v>
                </c:pt>
                <c:pt idx="4">
                  <c:v>0.27131782945736432</c:v>
                </c:pt>
                <c:pt idx="5">
                  <c:v>0.21376811594202899</c:v>
                </c:pt>
                <c:pt idx="6">
                  <c:v>0.38709677419354838</c:v>
                </c:pt>
                <c:pt idx="7">
                  <c:v>0</c:v>
                </c:pt>
                <c:pt idx="8">
                  <c:v>0</c:v>
                </c:pt>
                <c:pt idx="9">
                  <c:v>0</c:v>
                </c:pt>
                <c:pt idx="10">
                  <c:v>0</c:v>
                </c:pt>
                <c:pt idx="11">
                  <c:v>0</c:v>
                </c:pt>
              </c:numCache>
            </c:numRef>
          </c:val>
          <c:smooth val="0"/>
          <c:extLst>
            <c:ext xmlns:c16="http://schemas.microsoft.com/office/drawing/2014/chart" uri="{C3380CC4-5D6E-409C-BE32-E72D297353CC}">
              <c16:uniqueId val="{00000000-1811-48B5-B626-B2B5EFF2A951}"/>
            </c:ext>
          </c:extLst>
        </c:ser>
        <c:ser>
          <c:idx val="1"/>
          <c:order val="1"/>
          <c:tx>
            <c:strRef>
              <c:f>'[8]AFI-4 '!$C$51</c:f>
              <c:strCache>
                <c:ptCount val="1"/>
                <c:pt idx="0">
                  <c:v>META PONDERADA</c:v>
                </c:pt>
              </c:strCache>
            </c:strRef>
          </c:tx>
          <c:spPr>
            <a:ln w="28575" cap="rnd">
              <a:solidFill>
                <a:schemeClr val="accent2"/>
              </a:solidFill>
              <a:round/>
            </a:ln>
            <a:effectLst/>
          </c:spPr>
          <c:marker>
            <c:symbol val="none"/>
          </c:marker>
          <c:dLbls>
            <c:delete val="1"/>
          </c:dLbls>
          <c:cat>
            <c:strRef>
              <c:f>'AFI-4 '!$D$47:$O$47</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'[8]AFI-4 '!$D$51:$O$51</c:f>
              <c:numCache>
                <c:formatCode>General</c:formatCode>
                <c:ptCount val="12"/>
                <c:pt idx="0">
                  <c:v>0.2</c:v>
                </c:pt>
                <c:pt idx="1">
                  <c:v>0.2</c:v>
                </c:pt>
                <c:pt idx="2">
                  <c:v>0.2</c:v>
                </c:pt>
                <c:pt idx="3">
                  <c:v>0.2</c:v>
                </c:pt>
                <c:pt idx="4">
                  <c:v>0.2</c:v>
                </c:pt>
                <c:pt idx="5">
                  <c:v>0.2</c:v>
                </c:pt>
                <c:pt idx="6">
                  <c:v>0.2</c:v>
                </c:pt>
                <c:pt idx="7">
                  <c:v>0.2</c:v>
                </c:pt>
                <c:pt idx="8">
                  <c:v>0.2</c:v>
                </c:pt>
                <c:pt idx="9">
                  <c:v>0.2</c:v>
                </c:pt>
                <c:pt idx="10">
                  <c:v>0.2</c:v>
                </c:pt>
                <c:pt idx="11">
                  <c:v>0.2</c:v>
                </c:pt>
              </c:numCache>
            </c:numRef>
          </c:val>
          <c:smooth val="0"/>
          <c:extLst>
            <c:ext xmlns:c16="http://schemas.microsoft.com/office/drawing/2014/chart" uri="{C3380CC4-5D6E-409C-BE32-E72D297353CC}">
              <c16:uniqueId val="{00000001-1811-48B5-B626-B2B5EFF2A951}"/>
            </c:ext>
          </c:extLst>
        </c:ser>
        <c:dLbls>
          <c:dLblPos val="t"/>
          <c:showLegendKey val="0"/>
          <c:showVal val="1"/>
          <c:showCatName val="0"/>
          <c:showSerName val="0"/>
          <c:showPercent val="0"/>
          <c:showBubbleSize val="0"/>
        </c:dLbls>
        <c:smooth val="0"/>
        <c:axId val="-1898931232"/>
        <c:axId val="-1898937760"/>
      </c:lineChart>
      <c:catAx>
        <c:axId val="-1898931232"/>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98937760"/>
        <c:crosses val="autoZero"/>
        <c:auto val="1"/>
        <c:lblAlgn val="ctr"/>
        <c:lblOffset val="100"/>
        <c:noMultiLvlLbl val="0"/>
      </c:catAx>
      <c:valAx>
        <c:axId val="-18989377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9893123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'[10]MCT-2'!$C$49</c:f>
              <c:strCache>
                <c:ptCount val="1"/>
                <c:pt idx="0">
                  <c:v>VALOR </c:v>
                </c:pt>
              </c:strCache>
            </c:strRef>
          </c:tx>
          <c:spPr>
            <a:ln w="34925" cap="rnd">
              <a:solidFill>
                <a:schemeClr val="accent2"/>
              </a:solidFill>
              <a:round/>
            </a:ln>
            <a:effectLst>
              <a:outerShdw blurRad="57150" dist="19050" dir="5400000" algn="ctr" rotWithShape="0">
                <a:srgbClr val="000000">
                  <a:alpha val="63000"/>
                </a:srgbClr>
              </a:outerShdw>
            </a:effectLst>
          </c:spPr>
          <c:marker>
            <c:symbol val="none"/>
          </c:marker>
          <c:cat>
            <c:strRef>
              <c:f>'[10]MCT-2'!$D$46:$E$46</c:f>
              <c:strCache>
                <c:ptCount val="2"/>
                <c:pt idx="0">
                  <c:v>JUNIO</c:v>
                </c:pt>
                <c:pt idx="1">
                  <c:v>DICIEMBRE</c:v>
                </c:pt>
              </c:strCache>
            </c:strRef>
          </c:cat>
          <c:val>
            <c:numRef>
              <c:f>'[10]MCT-2'!$D$49:$E$49</c:f>
              <c:numCache>
                <c:formatCode>General</c:formatCode>
                <c:ptCount val="2"/>
                <c:pt idx="0">
                  <c:v>63</c:v>
                </c:pt>
                <c:pt idx="1">
                  <c:v>63</c:v>
                </c:pt>
              </c:numCache>
            </c:numRef>
          </c:val>
          <c:smooth val="0"/>
          <c:extLst>
            <c:ext xmlns:c16="http://schemas.microsoft.com/office/drawing/2014/chart" uri="{C3380CC4-5D6E-409C-BE32-E72D297353CC}">
              <c16:uniqueId val="{00000000-DCA1-4087-A8CD-01D57DB5BEEA}"/>
            </c:ext>
          </c:extLst>
        </c:ser>
        <c:ser>
          <c:idx val="1"/>
          <c:order val="1"/>
          <c:tx>
            <c:strRef>
              <c:f>'[10]MCT-2'!$C$50</c:f>
              <c:strCache>
                <c:ptCount val="1"/>
                <c:pt idx="0">
                  <c:v>META PONDERADA</c:v>
                </c:pt>
              </c:strCache>
            </c:strRef>
          </c:tx>
          <c:spPr>
            <a:ln w="34925" cap="rnd">
              <a:solidFill>
                <a:srgbClr val="00B050"/>
              </a:solidFill>
              <a:round/>
            </a:ln>
            <a:effectLst>
              <a:outerShdw blurRad="57150" dist="19050" dir="5400000" algn="ctr" rotWithShape="0">
                <a:srgbClr val="000000">
                  <a:alpha val="63000"/>
                </a:srgbClr>
              </a:outerShdw>
            </a:effectLst>
          </c:spPr>
          <c:marker>
            <c:symbol val="none"/>
          </c:marker>
          <c:cat>
            <c:strRef>
              <c:f>'[10]MCT-2'!$D$46:$E$46</c:f>
              <c:strCache>
                <c:ptCount val="2"/>
                <c:pt idx="0">
                  <c:v>JUNIO</c:v>
                </c:pt>
                <c:pt idx="1">
                  <c:v>DICIEMBRE</c:v>
                </c:pt>
              </c:strCache>
            </c:strRef>
          </c:cat>
          <c:val>
            <c:numRef>
              <c:f>'[10]MCT-2'!$D$50:$E$50</c:f>
              <c:numCache>
                <c:formatCode>General</c:formatCode>
                <c:ptCount val="2"/>
                <c:pt idx="0">
                  <c:v>27.5</c:v>
                </c:pt>
                <c:pt idx="1">
                  <c:v>55</c:v>
                </c:pt>
              </c:numCache>
            </c:numRef>
          </c:val>
          <c:smooth val="0"/>
          <c:extLst>
            <c:ext xmlns:c16="http://schemas.microsoft.com/office/drawing/2014/chart" uri="{C3380CC4-5D6E-409C-BE32-E72D297353CC}">
              <c16:uniqueId val="{00000001-DCA1-4087-A8CD-01D57DB5BEEA}"/>
            </c:ext>
          </c:extLst>
        </c:ser>
        <c:dLbls>
          <c:showLegendKey val="0"/>
          <c:showVal val="0"/>
          <c:showCatName val="0"/>
          <c:showSerName val="0"/>
          <c:showPercent val="0"/>
          <c:showBubbleSize val="0"/>
        </c:dLbls>
        <c:smooth val="0"/>
        <c:axId val="-1934755184"/>
        <c:axId val="-1934753552"/>
      </c:lineChart>
      <c:catAx>
        <c:axId val="-1934755184"/>
        <c:scaling>
          <c:orientation val="minMax"/>
        </c:scaling>
        <c:delete val="0"/>
        <c:axPos val="b"/>
        <c:numFmt formatCode="General" sourceLinked="0"/>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900" b="1"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crossAx val="-1934753552"/>
        <c:crosses val="autoZero"/>
        <c:auto val="1"/>
        <c:lblAlgn val="ctr"/>
        <c:lblOffset val="100"/>
        <c:noMultiLvlLbl val="0"/>
      </c:catAx>
      <c:valAx>
        <c:axId val="-193475355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crossAx val="-19347551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b="1">
          <a:solidFill>
            <a:schemeClr val="tx1"/>
          </a:solidFill>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'[10]MCT-3 '!$C$49</c:f>
              <c:strCache>
                <c:ptCount val="1"/>
                <c:pt idx="0">
                  <c:v>VALOR </c:v>
                </c:pt>
              </c:strCache>
            </c:strRef>
          </c:tx>
          <c:spPr>
            <a:ln w="34925" cap="rnd">
              <a:solidFill>
                <a:schemeClr val="accent2"/>
              </a:solidFill>
              <a:round/>
            </a:ln>
            <a:effectLst>
              <a:outerShdw blurRad="57150" dist="19050" dir="5400000" algn="ctr" rotWithShape="0">
                <a:srgbClr val="000000">
                  <a:alpha val="63000"/>
                </a:srgbClr>
              </a:outerShdw>
            </a:effectLst>
          </c:spPr>
          <c:marker>
            <c:symbol val="none"/>
          </c:marker>
          <c:cat>
            <c:strRef>
              <c:f>'[10]MCT-3 '!$D$46:$E$46</c:f>
              <c:strCache>
                <c:ptCount val="2"/>
                <c:pt idx="0">
                  <c:v>JUNIO</c:v>
                </c:pt>
                <c:pt idx="1">
                  <c:v>DICIEMBRE</c:v>
                </c:pt>
              </c:strCache>
            </c:strRef>
          </c:cat>
          <c:val>
            <c:numRef>
              <c:f>'[10]MCT-3 '!$D$49:$E$49</c:f>
              <c:numCache>
                <c:formatCode>General</c:formatCode>
                <c:ptCount val="2"/>
                <c:pt idx="0">
                  <c:v>33</c:v>
                </c:pt>
                <c:pt idx="1">
                  <c:v>33</c:v>
                </c:pt>
              </c:numCache>
            </c:numRef>
          </c:val>
          <c:smooth val="0"/>
          <c:extLst>
            <c:ext xmlns:c16="http://schemas.microsoft.com/office/drawing/2014/chart" uri="{C3380CC4-5D6E-409C-BE32-E72D297353CC}">
              <c16:uniqueId val="{00000000-476B-4A3C-BD52-3CE9AD1748D0}"/>
            </c:ext>
          </c:extLst>
        </c:ser>
        <c:ser>
          <c:idx val="1"/>
          <c:order val="1"/>
          <c:tx>
            <c:strRef>
              <c:f>'[10]MCT-3 '!$C$50</c:f>
              <c:strCache>
                <c:ptCount val="1"/>
                <c:pt idx="0">
                  <c:v>META PONDERADA</c:v>
                </c:pt>
              </c:strCache>
            </c:strRef>
          </c:tx>
          <c:spPr>
            <a:ln w="34925" cap="rnd">
              <a:solidFill>
                <a:srgbClr val="00B050"/>
              </a:solidFill>
              <a:round/>
            </a:ln>
            <a:effectLst>
              <a:outerShdw blurRad="57150" dist="19050" dir="5400000" algn="ctr" rotWithShape="0">
                <a:srgbClr val="000000">
                  <a:alpha val="63000"/>
                </a:srgbClr>
              </a:outerShdw>
            </a:effectLst>
          </c:spPr>
          <c:marker>
            <c:symbol val="none"/>
          </c:marker>
          <c:cat>
            <c:strRef>
              <c:f>'[10]MCT-3 '!$D$46:$E$46</c:f>
              <c:strCache>
                <c:ptCount val="2"/>
                <c:pt idx="0">
                  <c:v>JUNIO</c:v>
                </c:pt>
                <c:pt idx="1">
                  <c:v>DICIEMBRE</c:v>
                </c:pt>
              </c:strCache>
            </c:strRef>
          </c:cat>
          <c:val>
            <c:numRef>
              <c:f>'[10]MCT-3 '!$D$50:$E$50</c:f>
              <c:numCache>
                <c:formatCode>General</c:formatCode>
                <c:ptCount val="2"/>
                <c:pt idx="0">
                  <c:v>15</c:v>
                </c:pt>
                <c:pt idx="1">
                  <c:v>30</c:v>
                </c:pt>
              </c:numCache>
            </c:numRef>
          </c:val>
          <c:smooth val="0"/>
          <c:extLst>
            <c:ext xmlns:c16="http://schemas.microsoft.com/office/drawing/2014/chart" uri="{C3380CC4-5D6E-409C-BE32-E72D297353CC}">
              <c16:uniqueId val="{00000001-476B-4A3C-BD52-3CE9AD1748D0}"/>
            </c:ext>
          </c:extLst>
        </c:ser>
        <c:dLbls>
          <c:showLegendKey val="0"/>
          <c:showVal val="0"/>
          <c:showCatName val="0"/>
          <c:showSerName val="0"/>
          <c:showPercent val="0"/>
          <c:showBubbleSize val="0"/>
        </c:dLbls>
        <c:smooth val="0"/>
        <c:axId val="-1934753008"/>
        <c:axId val="-1934745392"/>
      </c:lineChart>
      <c:catAx>
        <c:axId val="-1934753008"/>
        <c:scaling>
          <c:orientation val="minMax"/>
        </c:scaling>
        <c:delete val="0"/>
        <c:axPos val="b"/>
        <c:numFmt formatCode="General" sourceLinked="0"/>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900" b="1"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crossAx val="-1934745392"/>
        <c:crosses val="autoZero"/>
        <c:auto val="1"/>
        <c:lblAlgn val="ctr"/>
        <c:lblOffset val="100"/>
        <c:noMultiLvlLbl val="0"/>
      </c:catAx>
      <c:valAx>
        <c:axId val="-193474539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crossAx val="-19347530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b="1">
          <a:solidFill>
            <a:schemeClr val="tx1"/>
          </a:solidFill>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'[10]MCT-4'!$C$49</c:f>
              <c:strCache>
                <c:ptCount val="1"/>
                <c:pt idx="0">
                  <c:v>VALOR </c:v>
                </c:pt>
              </c:strCache>
            </c:strRef>
          </c:tx>
          <c:spPr>
            <a:ln w="34925" cap="rnd">
              <a:solidFill>
                <a:schemeClr val="accent2"/>
              </a:solidFill>
              <a:round/>
            </a:ln>
            <a:effectLst>
              <a:outerShdw blurRad="57150" dist="19050" dir="5400000" algn="ctr" rotWithShape="0">
                <a:srgbClr val="000000">
                  <a:alpha val="63000"/>
                </a:srgbClr>
              </a:outerShdw>
            </a:effectLst>
          </c:spPr>
          <c:marker>
            <c:symbol val="none"/>
          </c:marker>
          <c:cat>
            <c:strRef>
              <c:f>'[10]MCT-4'!$D$46:$E$46</c:f>
              <c:strCache>
                <c:ptCount val="2"/>
                <c:pt idx="0">
                  <c:v>JUNIO</c:v>
                </c:pt>
                <c:pt idx="1">
                  <c:v>DICIEMBRE</c:v>
                </c:pt>
              </c:strCache>
            </c:strRef>
          </c:cat>
          <c:val>
            <c:numRef>
              <c:f>'[10]MCT-4'!$D$49:$E$49</c:f>
              <c:numCache>
                <c:formatCode>General</c:formatCode>
                <c:ptCount val="2"/>
                <c:pt idx="0">
                  <c:v>13</c:v>
                </c:pt>
                <c:pt idx="1">
                  <c:v>18</c:v>
                </c:pt>
              </c:numCache>
            </c:numRef>
          </c:val>
          <c:smooth val="0"/>
          <c:extLst>
            <c:ext xmlns:c16="http://schemas.microsoft.com/office/drawing/2014/chart" uri="{C3380CC4-5D6E-409C-BE32-E72D297353CC}">
              <c16:uniqueId val="{00000000-0B1D-40DF-8921-462D621F0C38}"/>
            </c:ext>
          </c:extLst>
        </c:ser>
        <c:ser>
          <c:idx val="1"/>
          <c:order val="1"/>
          <c:tx>
            <c:strRef>
              <c:f>'[10]MCT-4'!$C$50</c:f>
              <c:strCache>
                <c:ptCount val="1"/>
                <c:pt idx="0">
                  <c:v>META PONDERADA</c:v>
                </c:pt>
              </c:strCache>
            </c:strRef>
          </c:tx>
          <c:spPr>
            <a:ln w="34925" cap="rnd">
              <a:solidFill>
                <a:srgbClr val="00B050"/>
              </a:solidFill>
              <a:round/>
            </a:ln>
            <a:effectLst>
              <a:outerShdw blurRad="57150" dist="19050" dir="5400000" algn="ctr" rotWithShape="0">
                <a:srgbClr val="000000">
                  <a:alpha val="63000"/>
                </a:srgbClr>
              </a:outerShdw>
            </a:effectLst>
          </c:spPr>
          <c:marker>
            <c:symbol val="none"/>
          </c:marker>
          <c:cat>
            <c:strRef>
              <c:f>'[10]MCT-4'!$D$46:$E$46</c:f>
              <c:strCache>
                <c:ptCount val="2"/>
                <c:pt idx="0">
                  <c:v>JUNIO</c:v>
                </c:pt>
                <c:pt idx="1">
                  <c:v>DICIEMBRE</c:v>
                </c:pt>
              </c:strCache>
            </c:strRef>
          </c:cat>
          <c:val>
            <c:numRef>
              <c:f>'[10]MCT-4'!$D$50:$E$50</c:f>
              <c:numCache>
                <c:formatCode>General</c:formatCode>
                <c:ptCount val="2"/>
                <c:pt idx="0">
                  <c:v>17.5</c:v>
                </c:pt>
                <c:pt idx="1">
                  <c:v>35</c:v>
                </c:pt>
              </c:numCache>
            </c:numRef>
          </c:val>
          <c:smooth val="0"/>
          <c:extLst>
            <c:ext xmlns:c16="http://schemas.microsoft.com/office/drawing/2014/chart" uri="{C3380CC4-5D6E-409C-BE32-E72D297353CC}">
              <c16:uniqueId val="{00000001-0B1D-40DF-8921-462D621F0C38}"/>
            </c:ext>
          </c:extLst>
        </c:ser>
        <c:dLbls>
          <c:showLegendKey val="0"/>
          <c:showVal val="0"/>
          <c:showCatName val="0"/>
          <c:showSerName val="0"/>
          <c:showPercent val="0"/>
          <c:showBubbleSize val="0"/>
        </c:dLbls>
        <c:smooth val="0"/>
        <c:axId val="-1934744848"/>
        <c:axId val="-1934755728"/>
      </c:lineChart>
      <c:catAx>
        <c:axId val="-1934744848"/>
        <c:scaling>
          <c:orientation val="minMax"/>
        </c:scaling>
        <c:delete val="0"/>
        <c:axPos val="b"/>
        <c:numFmt formatCode="General" sourceLinked="0"/>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900" b="1"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crossAx val="-1934755728"/>
        <c:crosses val="autoZero"/>
        <c:auto val="1"/>
        <c:lblAlgn val="ctr"/>
        <c:lblOffset val="100"/>
        <c:noMultiLvlLbl val="0"/>
      </c:catAx>
      <c:valAx>
        <c:axId val="-193475572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crossAx val="-19347448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b="1">
          <a:solidFill>
            <a:schemeClr val="tx1"/>
          </a:solidFill>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49677242094884E-2"/>
          <c:y val="1.3752786588021482E-2"/>
          <c:w val="0.91850322757905112"/>
          <c:h val="0.84958664748446544"/>
        </c:manualLayout>
      </c:layout>
      <c:lineChart>
        <c:grouping val="standard"/>
        <c:varyColors val="0"/>
        <c:ser>
          <c:idx val="0"/>
          <c:order val="0"/>
          <c:tx>
            <c:strRef>
              <c:f>'[10]MCT-5 '!$C$49</c:f>
              <c:strCache>
                <c:ptCount val="1"/>
                <c:pt idx="0">
                  <c:v>VALOR </c:v>
                </c:pt>
              </c:strCache>
            </c:strRef>
          </c:tx>
          <c:spPr>
            <a:ln w="38100" cap="rnd">
              <a:solidFill>
                <a:schemeClr val="accent2"/>
              </a:solidFill>
              <a:round/>
            </a:ln>
            <a:effectLst/>
          </c:spPr>
          <c:marker>
            <c:symbol val="circle"/>
            <c:size val="5"/>
            <c:spPr>
              <a:solidFill>
                <a:schemeClr val="accent2"/>
              </a:solidFill>
              <a:ln w="38100">
                <a:solidFill>
                  <a:schemeClr val="accent2"/>
                </a:solidFill>
              </a:ln>
              <a:effectLst/>
            </c:spPr>
          </c:marker>
          <c:cat>
            <c:strRef>
              <c:f>'[10]MCT-5 '!$D$46:$E$46</c:f>
              <c:strCache>
                <c:ptCount val="2"/>
                <c:pt idx="0">
                  <c:v>JUNIO</c:v>
                </c:pt>
                <c:pt idx="1">
                  <c:v>DICIEMBRE</c:v>
                </c:pt>
              </c:strCache>
            </c:strRef>
          </c:cat>
          <c:val>
            <c:numRef>
              <c:f>'[10]MCT-5 '!$D$49:$E$49</c:f>
              <c:numCache>
                <c:formatCode>General</c:formatCode>
                <c:ptCount val="2"/>
                <c:pt idx="0">
                  <c:v>0.49941927990708479</c:v>
                </c:pt>
                <c:pt idx="1">
                  <c:v>0.57839721254355403</c:v>
                </c:pt>
              </c:numCache>
            </c:numRef>
          </c:val>
          <c:smooth val="0"/>
          <c:extLst>
            <c:ext xmlns:c16="http://schemas.microsoft.com/office/drawing/2014/chart" uri="{C3380CC4-5D6E-409C-BE32-E72D297353CC}">
              <c16:uniqueId val="{00000000-FDAC-408F-8399-E81776FF087E}"/>
            </c:ext>
          </c:extLst>
        </c:ser>
        <c:ser>
          <c:idx val="1"/>
          <c:order val="1"/>
          <c:tx>
            <c:strRef>
              <c:f>'[10]MCT-5 '!$C$50</c:f>
              <c:strCache>
                <c:ptCount val="1"/>
                <c:pt idx="0">
                  <c:v>META PONDERADA</c:v>
                </c:pt>
              </c:strCache>
            </c:strRef>
          </c:tx>
          <c:spPr>
            <a:ln w="38100" cap="rnd">
              <a:solidFill>
                <a:srgbClr val="00B050"/>
              </a:solidFill>
              <a:round/>
            </a:ln>
            <a:effectLst/>
          </c:spPr>
          <c:marker>
            <c:symbol val="circle"/>
            <c:size val="5"/>
            <c:spPr>
              <a:solidFill>
                <a:srgbClr val="00B050"/>
              </a:solidFill>
              <a:ln w="38100">
                <a:solidFill>
                  <a:srgbClr val="00B050"/>
                </a:solidFill>
              </a:ln>
              <a:effectLst/>
            </c:spPr>
          </c:marker>
          <c:cat>
            <c:strRef>
              <c:f>'[10]MCT-5 '!$D$46:$E$46</c:f>
              <c:strCache>
                <c:ptCount val="2"/>
                <c:pt idx="0">
                  <c:v>JUNIO</c:v>
                </c:pt>
                <c:pt idx="1">
                  <c:v>DICIEMBRE</c:v>
                </c:pt>
              </c:strCache>
            </c:strRef>
          </c:cat>
          <c:val>
            <c:numRef>
              <c:f>'[10]MCT-5 '!$D$50:$E$50</c:f>
              <c:numCache>
                <c:formatCode>General</c:formatCode>
                <c:ptCount val="2"/>
                <c:pt idx="0">
                  <c:v>0.5</c:v>
                </c:pt>
                <c:pt idx="1">
                  <c:v>1</c:v>
                </c:pt>
              </c:numCache>
            </c:numRef>
          </c:val>
          <c:smooth val="0"/>
          <c:extLst>
            <c:ext xmlns:c16="http://schemas.microsoft.com/office/drawing/2014/chart" uri="{C3380CC4-5D6E-409C-BE32-E72D297353CC}">
              <c16:uniqueId val="{00000001-FDAC-408F-8399-E81776FF087E}"/>
            </c:ext>
          </c:extLst>
        </c:ser>
        <c:dLbls>
          <c:showLegendKey val="0"/>
          <c:showVal val="0"/>
          <c:showCatName val="0"/>
          <c:showSerName val="0"/>
          <c:showPercent val="0"/>
          <c:showBubbleSize val="0"/>
        </c:dLbls>
        <c:marker val="1"/>
        <c:smooth val="0"/>
        <c:axId val="-1934751920"/>
        <c:axId val="-1934754640"/>
      </c:lineChart>
      <c:catAx>
        <c:axId val="-1934751920"/>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934754640"/>
        <c:crosses val="autoZero"/>
        <c:auto val="1"/>
        <c:lblAlgn val="ctr"/>
        <c:lblOffset val="100"/>
        <c:noMultiLvlLbl val="0"/>
      </c:catAx>
      <c:valAx>
        <c:axId val="-1934754640"/>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900" b="0" i="0" u="none" strike="noStrike" kern="1200" baseline="0">
                <a:solidFill>
                  <a:schemeClr val="tx1">
                    <a:lumMod val="65000"/>
                    <a:lumOff val="35000"/>
                  </a:schemeClr>
                </a:solidFill>
                <a:latin typeface="+mn-lt"/>
                <a:ea typeface="+mn-ea"/>
                <a:cs typeface="+mn-cs"/>
              </a:defRPr>
            </a:pPr>
            <a:endParaRPr lang="es-CO"/>
          </a:p>
        </c:txPr>
        <c:crossAx val="-1934751920"/>
        <c:crosses val="autoZero"/>
        <c:crossBetween val="between"/>
        <c:majorUnit val="0.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411664909206586E-2"/>
          <c:y val="1.6285382010567243E-2"/>
          <c:w val="0.92658833509079341"/>
          <c:h val="0.86021110201563078"/>
        </c:manualLayout>
      </c:layout>
      <c:lineChart>
        <c:grouping val="standard"/>
        <c:varyColors val="0"/>
        <c:ser>
          <c:idx val="0"/>
          <c:order val="0"/>
          <c:tx>
            <c:strRef>
              <c:f>'[10]MCT-6 '!$C$49</c:f>
              <c:strCache>
                <c:ptCount val="1"/>
                <c:pt idx="0">
                  <c:v>VALOR </c:v>
                </c:pt>
              </c:strCache>
            </c:strRef>
          </c:tx>
          <c:spPr>
            <a:ln w="38100" cap="rnd">
              <a:solidFill>
                <a:schemeClr val="accent2"/>
              </a:solidFill>
              <a:round/>
            </a:ln>
            <a:effectLst/>
          </c:spPr>
          <c:marker>
            <c:symbol val="circle"/>
            <c:size val="5"/>
            <c:spPr>
              <a:solidFill>
                <a:schemeClr val="accent2"/>
              </a:solidFill>
              <a:ln w="38100">
                <a:solidFill>
                  <a:schemeClr val="accent2"/>
                </a:solidFill>
              </a:ln>
              <a:effectLst/>
            </c:spPr>
          </c:marker>
          <c:cat>
            <c:strRef>
              <c:f>'[10]MCT-6 '!$D$46:$E$46</c:f>
              <c:strCache>
                <c:ptCount val="2"/>
                <c:pt idx="0">
                  <c:v>JUNIO</c:v>
                </c:pt>
                <c:pt idx="1">
                  <c:v>DICIEMBRE</c:v>
                </c:pt>
              </c:strCache>
            </c:strRef>
          </c:cat>
          <c:val>
            <c:numRef>
              <c:f>'[10]MCT-6 '!$D$49:$E$49</c:f>
              <c:numCache>
                <c:formatCode>General</c:formatCode>
                <c:ptCount val="2"/>
                <c:pt idx="0">
                  <c:v>0.47707736389684813</c:v>
                </c:pt>
                <c:pt idx="1">
                  <c:v>0.57163323782234954</c:v>
                </c:pt>
              </c:numCache>
            </c:numRef>
          </c:val>
          <c:smooth val="0"/>
          <c:extLst>
            <c:ext xmlns:c16="http://schemas.microsoft.com/office/drawing/2014/chart" uri="{C3380CC4-5D6E-409C-BE32-E72D297353CC}">
              <c16:uniqueId val="{00000000-C3B5-47EA-BF28-229584070DE3}"/>
            </c:ext>
          </c:extLst>
        </c:ser>
        <c:ser>
          <c:idx val="1"/>
          <c:order val="1"/>
          <c:tx>
            <c:strRef>
              <c:f>'[10]MCT-6 '!$C$50</c:f>
              <c:strCache>
                <c:ptCount val="1"/>
                <c:pt idx="0">
                  <c:v>META PONDERADA</c:v>
                </c:pt>
              </c:strCache>
            </c:strRef>
          </c:tx>
          <c:spPr>
            <a:ln w="38100" cap="rnd">
              <a:solidFill>
                <a:srgbClr val="00B050"/>
              </a:solidFill>
              <a:round/>
            </a:ln>
            <a:effectLst/>
          </c:spPr>
          <c:marker>
            <c:symbol val="circle"/>
            <c:size val="5"/>
            <c:spPr>
              <a:solidFill>
                <a:srgbClr val="00B050"/>
              </a:solidFill>
              <a:ln w="38100">
                <a:solidFill>
                  <a:srgbClr val="00B050"/>
                </a:solidFill>
              </a:ln>
              <a:effectLst/>
            </c:spPr>
          </c:marker>
          <c:cat>
            <c:strRef>
              <c:f>'[10]MCT-6 '!$D$46:$E$46</c:f>
              <c:strCache>
                <c:ptCount val="2"/>
                <c:pt idx="0">
                  <c:v>JUNIO</c:v>
                </c:pt>
                <c:pt idx="1">
                  <c:v>DICIEMBRE</c:v>
                </c:pt>
              </c:strCache>
            </c:strRef>
          </c:cat>
          <c:val>
            <c:numRef>
              <c:f>'[10]MCT-6 '!$D$50:$E$50</c:f>
              <c:numCache>
                <c:formatCode>General</c:formatCode>
                <c:ptCount val="2"/>
                <c:pt idx="0">
                  <c:v>0.5</c:v>
                </c:pt>
                <c:pt idx="1">
                  <c:v>1</c:v>
                </c:pt>
              </c:numCache>
            </c:numRef>
          </c:val>
          <c:smooth val="0"/>
          <c:extLst>
            <c:ext xmlns:c16="http://schemas.microsoft.com/office/drawing/2014/chart" uri="{C3380CC4-5D6E-409C-BE32-E72D297353CC}">
              <c16:uniqueId val="{00000001-C3B5-47EA-BF28-229584070DE3}"/>
            </c:ext>
          </c:extLst>
        </c:ser>
        <c:dLbls>
          <c:showLegendKey val="0"/>
          <c:showVal val="0"/>
          <c:showCatName val="0"/>
          <c:showSerName val="0"/>
          <c:showPercent val="0"/>
          <c:showBubbleSize val="0"/>
        </c:dLbls>
        <c:marker val="1"/>
        <c:smooth val="0"/>
        <c:axId val="-1934750832"/>
        <c:axId val="-1934750288"/>
      </c:lineChart>
      <c:catAx>
        <c:axId val="-1934750832"/>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934750288"/>
        <c:crosses val="autoZero"/>
        <c:auto val="1"/>
        <c:lblAlgn val="ctr"/>
        <c:lblOffset val="100"/>
        <c:noMultiLvlLbl val="0"/>
      </c:catAx>
      <c:valAx>
        <c:axId val="-193475028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93475083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6809961716643622E-2"/>
          <c:y val="2.8110524061059197E-2"/>
          <c:w val="0.93592350599799301"/>
          <c:h val="0.83197854826951256"/>
        </c:manualLayout>
      </c:layout>
      <c:lineChart>
        <c:grouping val="standard"/>
        <c:varyColors val="0"/>
        <c:ser>
          <c:idx val="0"/>
          <c:order val="0"/>
          <c:tx>
            <c:strRef>
              <c:f>'MDM-1'!$C$49</c:f>
              <c:strCache>
                <c:ptCount val="1"/>
                <c:pt idx="0">
                  <c:v>VALOR </c:v>
                </c:pt>
              </c:strCache>
            </c:strRef>
          </c:tx>
          <c:spPr>
            <a:ln w="34925" cap="rnd">
              <a:solidFill>
                <a:schemeClr val="accent2">
                  <a:lumMod val="75000"/>
                </a:schemeClr>
              </a:solidFill>
              <a:round/>
            </a:ln>
            <a:effectLst>
              <a:outerShdw blurRad="57150" dist="19050" dir="5400000" algn="ctr" rotWithShape="0">
                <a:srgbClr val="000000">
                  <a:alpha val="63000"/>
                </a:srgbClr>
              </a:outerShdw>
            </a:effectLst>
          </c:spPr>
          <c:marker>
            <c:symbol val="none"/>
          </c:marker>
          <c:cat>
            <c:strRef>
              <c:f>'[13]MDM-1'!$D$46:$E$46</c:f>
              <c:strCache>
                <c:ptCount val="2"/>
                <c:pt idx="0">
                  <c:v>JUNIO</c:v>
                </c:pt>
                <c:pt idx="1">
                  <c:v>DICIEMBRE</c:v>
                </c:pt>
              </c:strCache>
            </c:strRef>
          </c:cat>
          <c:val>
            <c:numRef>
              <c:f>'MDM-1'!$D$49:$E$49</c:f>
              <c:numCache>
                <c:formatCode>0%</c:formatCode>
                <c:ptCount val="2"/>
                <c:pt idx="0">
                  <c:v>0</c:v>
                </c:pt>
                <c:pt idx="1">
                  <c:v>0</c:v>
                </c:pt>
              </c:numCache>
            </c:numRef>
          </c:val>
          <c:smooth val="0"/>
          <c:extLst>
            <c:ext xmlns:c16="http://schemas.microsoft.com/office/drawing/2014/chart" uri="{C3380CC4-5D6E-409C-BE32-E72D297353CC}">
              <c16:uniqueId val="{00000000-3EAE-4053-8DFE-F6C0CF90CABB}"/>
            </c:ext>
          </c:extLst>
        </c:ser>
        <c:ser>
          <c:idx val="1"/>
          <c:order val="1"/>
          <c:tx>
            <c:strRef>
              <c:f>'[13]MDM-1'!$C$50</c:f>
              <c:strCache>
                <c:ptCount val="1"/>
                <c:pt idx="0">
                  <c:v>META PONDERADA</c:v>
                </c:pt>
              </c:strCache>
            </c:strRef>
          </c:tx>
          <c:spPr>
            <a:ln w="34925" cap="rnd">
              <a:solidFill>
                <a:srgbClr val="00B050"/>
              </a:solidFill>
              <a:round/>
            </a:ln>
            <a:effectLst>
              <a:outerShdw blurRad="57150" dist="19050" dir="5400000" algn="ctr" rotWithShape="0">
                <a:srgbClr val="000000">
                  <a:alpha val="63000"/>
                </a:srgbClr>
              </a:outerShdw>
            </a:effectLst>
          </c:spPr>
          <c:marker>
            <c:symbol val="none"/>
          </c:marker>
          <c:trendline>
            <c:trendlineType val="linear"/>
            <c:dispRSqr val="0"/>
            <c:dispEq val="0"/>
          </c:trendline>
          <c:cat>
            <c:strRef>
              <c:f>'[13]MDM-1'!$D$46:$E$46</c:f>
              <c:strCache>
                <c:ptCount val="2"/>
                <c:pt idx="0">
                  <c:v>JUNIO</c:v>
                </c:pt>
                <c:pt idx="1">
                  <c:v>DICIEMBRE</c:v>
                </c:pt>
              </c:strCache>
            </c:strRef>
          </c:cat>
          <c:val>
            <c:numRef>
              <c:f>'[13]MDM-1'!$D$50:$E$50</c:f>
              <c:numCache>
                <c:formatCode>General</c:formatCode>
                <c:ptCount val="2"/>
                <c:pt idx="0">
                  <c:v>0.15</c:v>
                </c:pt>
                <c:pt idx="1">
                  <c:v>0.3</c:v>
                </c:pt>
              </c:numCache>
            </c:numRef>
          </c:val>
          <c:smooth val="0"/>
          <c:extLst>
            <c:ext xmlns:c16="http://schemas.microsoft.com/office/drawing/2014/chart" uri="{C3380CC4-5D6E-409C-BE32-E72D297353CC}">
              <c16:uniqueId val="{00000001-3EAE-4053-8DFE-F6C0CF90CABB}"/>
            </c:ext>
          </c:extLst>
        </c:ser>
        <c:dLbls>
          <c:showLegendKey val="0"/>
          <c:showVal val="0"/>
          <c:showCatName val="0"/>
          <c:showSerName val="0"/>
          <c:showPercent val="0"/>
          <c:showBubbleSize val="0"/>
        </c:dLbls>
        <c:smooth val="0"/>
        <c:axId val="-1934752464"/>
        <c:axId val="-1934754096"/>
      </c:lineChart>
      <c:catAx>
        <c:axId val="-1934752464"/>
        <c:scaling>
          <c:orientation val="minMax"/>
        </c:scaling>
        <c:delete val="0"/>
        <c:axPos val="b"/>
        <c:numFmt formatCode="General" sourceLinked="0"/>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900" b="1"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crossAx val="-1934754096"/>
        <c:crosses val="autoZero"/>
        <c:auto val="1"/>
        <c:lblAlgn val="ctr"/>
        <c:lblOffset val="100"/>
        <c:noMultiLvlLbl val="0"/>
      </c:catAx>
      <c:valAx>
        <c:axId val="-19347540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crossAx val="-19347524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2998409933585809E-2"/>
          <c:y val="3.1415192585025092E-2"/>
          <c:w val="0.92707405099196205"/>
          <c:h val="0.84111428603504301"/>
        </c:manualLayout>
      </c:layout>
      <c:lineChart>
        <c:grouping val="standard"/>
        <c:varyColors val="0"/>
        <c:ser>
          <c:idx val="0"/>
          <c:order val="0"/>
          <c:tx>
            <c:strRef>
              <c:f>'MDM-2 '!$C$49</c:f>
              <c:strCache>
                <c:ptCount val="1"/>
                <c:pt idx="0">
                  <c:v>VALOR </c:v>
                </c:pt>
              </c:strCache>
            </c:strRef>
          </c:tx>
          <c:spPr>
            <a:ln w="34925" cap="rnd">
              <a:solidFill>
                <a:schemeClr val="accent2"/>
              </a:solidFill>
              <a:round/>
            </a:ln>
            <a:effectLst>
              <a:outerShdw blurRad="57150" dist="19050" dir="5400000" algn="ctr" rotWithShape="0">
                <a:srgbClr val="000000">
                  <a:alpha val="63000"/>
                </a:srgbClr>
              </a:outerShdw>
            </a:effectLst>
          </c:spPr>
          <c:marker>
            <c:symbol val="none"/>
          </c:marker>
          <c:cat>
            <c:strRef>
              <c:f>'[13]MDM-2'!$D$46:$E$46</c:f>
              <c:strCache>
                <c:ptCount val="2"/>
                <c:pt idx="0">
                  <c:v>JUNIO</c:v>
                </c:pt>
                <c:pt idx="1">
                  <c:v>DICIEMBRE</c:v>
                </c:pt>
              </c:strCache>
            </c:strRef>
          </c:cat>
          <c:val>
            <c:numRef>
              <c:f>'MDM-2 '!$D$49:$E$49</c:f>
              <c:numCache>
                <c:formatCode>General</c:formatCode>
                <c:ptCount val="2"/>
                <c:pt idx="0">
                  <c:v>500</c:v>
                </c:pt>
                <c:pt idx="1">
                  <c:v>0</c:v>
                </c:pt>
              </c:numCache>
            </c:numRef>
          </c:val>
          <c:smooth val="0"/>
          <c:extLst>
            <c:ext xmlns:c16="http://schemas.microsoft.com/office/drawing/2014/chart" uri="{C3380CC4-5D6E-409C-BE32-E72D297353CC}">
              <c16:uniqueId val="{00000000-CC27-46A4-95CF-F9AD192E845E}"/>
            </c:ext>
          </c:extLst>
        </c:ser>
        <c:ser>
          <c:idx val="1"/>
          <c:order val="1"/>
          <c:tx>
            <c:strRef>
              <c:f>'[13]MDM-2'!$C$50</c:f>
              <c:strCache>
                <c:ptCount val="1"/>
                <c:pt idx="0">
                  <c:v>META PONDERADA</c:v>
                </c:pt>
              </c:strCache>
            </c:strRef>
          </c:tx>
          <c:spPr>
            <a:ln w="34925" cap="rnd">
              <a:solidFill>
                <a:srgbClr val="00B050"/>
              </a:solidFill>
              <a:round/>
            </a:ln>
            <a:effectLst>
              <a:outerShdw blurRad="57150" dist="19050" dir="5400000" algn="ctr" rotWithShape="0">
                <a:srgbClr val="000000">
                  <a:alpha val="63000"/>
                </a:srgbClr>
              </a:outerShdw>
            </a:effectLst>
          </c:spPr>
          <c:marker>
            <c:symbol val="none"/>
          </c:marker>
          <c:cat>
            <c:strRef>
              <c:f>'[13]MDM-2'!$D$46:$E$46</c:f>
              <c:strCache>
                <c:ptCount val="2"/>
                <c:pt idx="0">
                  <c:v>JUNIO</c:v>
                </c:pt>
                <c:pt idx="1">
                  <c:v>DICIEMBRE</c:v>
                </c:pt>
              </c:strCache>
            </c:strRef>
          </c:cat>
          <c:val>
            <c:numRef>
              <c:f>'[13]MDM-2'!$D$50:$E$50</c:f>
              <c:numCache>
                <c:formatCode>General</c:formatCode>
                <c:ptCount val="2"/>
                <c:pt idx="0">
                  <c:v>500</c:v>
                </c:pt>
                <c:pt idx="1">
                  <c:v>1000</c:v>
                </c:pt>
              </c:numCache>
            </c:numRef>
          </c:val>
          <c:smooth val="0"/>
          <c:extLst>
            <c:ext xmlns:c16="http://schemas.microsoft.com/office/drawing/2014/chart" uri="{C3380CC4-5D6E-409C-BE32-E72D297353CC}">
              <c16:uniqueId val="{00000001-CC27-46A4-95CF-F9AD192E845E}"/>
            </c:ext>
          </c:extLst>
        </c:ser>
        <c:dLbls>
          <c:showLegendKey val="0"/>
          <c:showVal val="0"/>
          <c:showCatName val="0"/>
          <c:showSerName val="0"/>
          <c:showPercent val="0"/>
          <c:showBubbleSize val="0"/>
        </c:dLbls>
        <c:smooth val="0"/>
        <c:axId val="-1934741584"/>
        <c:axId val="-1934749744"/>
      </c:lineChart>
      <c:catAx>
        <c:axId val="-1934741584"/>
        <c:scaling>
          <c:orientation val="minMax"/>
        </c:scaling>
        <c:delete val="0"/>
        <c:axPos val="b"/>
        <c:numFmt formatCode="General" sourceLinked="0"/>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900" b="1"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crossAx val="-1934749744"/>
        <c:crosses val="autoZero"/>
        <c:auto val="1"/>
        <c:lblAlgn val="ctr"/>
        <c:lblOffset val="100"/>
        <c:noMultiLvlLbl val="0"/>
      </c:catAx>
      <c:valAx>
        <c:axId val="-193474974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crossAx val="-19347415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b="1">
          <a:solidFill>
            <a:schemeClr val="tx1"/>
          </a:solidFill>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044549935469207E-2"/>
          <c:y val="2.8110632879276957E-2"/>
          <c:w val="0.93592350599799301"/>
          <c:h val="0.83197854826951256"/>
        </c:manualLayout>
      </c:layout>
      <c:lineChart>
        <c:grouping val="standard"/>
        <c:varyColors val="0"/>
        <c:ser>
          <c:idx val="0"/>
          <c:order val="0"/>
          <c:tx>
            <c:strRef>
              <c:f>'MDM-3 '!$C$49</c:f>
              <c:strCache>
                <c:ptCount val="1"/>
                <c:pt idx="0">
                  <c:v>VALOR </c:v>
                </c:pt>
              </c:strCache>
            </c:strRef>
          </c:tx>
          <c:spPr>
            <a:ln w="34925" cap="rnd">
              <a:solidFill>
                <a:schemeClr val="accent2">
                  <a:lumMod val="75000"/>
                </a:schemeClr>
              </a:solidFill>
              <a:round/>
            </a:ln>
            <a:effectLst>
              <a:outerShdw blurRad="57150" dist="19050" dir="5400000" algn="ctr" rotWithShape="0">
                <a:srgbClr val="000000">
                  <a:alpha val="63000"/>
                </a:srgbClr>
              </a:outerShdw>
            </a:effectLst>
          </c:spPr>
          <c:marker>
            <c:symbol val="none"/>
          </c:marker>
          <c:cat>
            <c:strRef>
              <c:f>'[13]MDM-3'!$D$46:$E$46</c:f>
              <c:strCache>
                <c:ptCount val="2"/>
                <c:pt idx="0">
                  <c:v>JUNIO</c:v>
                </c:pt>
                <c:pt idx="1">
                  <c:v>DICIEMBRE</c:v>
                </c:pt>
              </c:strCache>
            </c:strRef>
          </c:cat>
          <c:val>
            <c:numRef>
              <c:f>'MDM-3 '!$D$49:$E$49</c:f>
              <c:numCache>
                <c:formatCode>0%</c:formatCode>
                <c:ptCount val="2"/>
                <c:pt idx="0">
                  <c:v>0.43478260869565216</c:v>
                </c:pt>
                <c:pt idx="1">
                  <c:v>0</c:v>
                </c:pt>
              </c:numCache>
            </c:numRef>
          </c:val>
          <c:smooth val="0"/>
          <c:extLst>
            <c:ext xmlns:c16="http://schemas.microsoft.com/office/drawing/2014/chart" uri="{C3380CC4-5D6E-409C-BE32-E72D297353CC}">
              <c16:uniqueId val="{00000000-227F-4DC3-8EEB-3CBBB8E4B9F2}"/>
            </c:ext>
          </c:extLst>
        </c:ser>
        <c:ser>
          <c:idx val="1"/>
          <c:order val="1"/>
          <c:tx>
            <c:strRef>
              <c:f>'[13]MDM-3'!$C$50</c:f>
              <c:strCache>
                <c:ptCount val="1"/>
                <c:pt idx="0">
                  <c:v>META PONDERADA</c:v>
                </c:pt>
              </c:strCache>
            </c:strRef>
          </c:tx>
          <c:spPr>
            <a:ln w="34925" cap="rnd">
              <a:solidFill>
                <a:srgbClr val="00B050"/>
              </a:solidFill>
              <a:round/>
            </a:ln>
            <a:effectLst>
              <a:outerShdw blurRad="57150" dist="19050" dir="5400000" algn="ctr" rotWithShape="0">
                <a:srgbClr val="000000">
                  <a:alpha val="63000"/>
                </a:srgbClr>
              </a:outerShdw>
            </a:effectLst>
          </c:spPr>
          <c:marker>
            <c:symbol val="none"/>
          </c:marker>
          <c:cat>
            <c:strRef>
              <c:f>'[13]MDM-3'!$D$46:$E$46</c:f>
              <c:strCache>
                <c:ptCount val="2"/>
                <c:pt idx="0">
                  <c:v>JUNIO</c:v>
                </c:pt>
                <c:pt idx="1">
                  <c:v>DICIEMBRE</c:v>
                </c:pt>
              </c:strCache>
            </c:strRef>
          </c:cat>
          <c:val>
            <c:numRef>
              <c:f>'[13]MDM-3'!$D$50:$E$50</c:f>
              <c:numCache>
                <c:formatCode>General</c:formatCode>
                <c:ptCount val="2"/>
                <c:pt idx="0">
                  <c:v>0.1</c:v>
                </c:pt>
                <c:pt idx="1">
                  <c:v>0.2</c:v>
                </c:pt>
              </c:numCache>
            </c:numRef>
          </c:val>
          <c:smooth val="0"/>
          <c:extLst>
            <c:ext xmlns:c16="http://schemas.microsoft.com/office/drawing/2014/chart" uri="{C3380CC4-5D6E-409C-BE32-E72D297353CC}">
              <c16:uniqueId val="{00000001-227F-4DC3-8EEB-3CBBB8E4B9F2}"/>
            </c:ext>
          </c:extLst>
        </c:ser>
        <c:dLbls>
          <c:showLegendKey val="0"/>
          <c:showVal val="0"/>
          <c:showCatName val="0"/>
          <c:showSerName val="0"/>
          <c:showPercent val="0"/>
          <c:showBubbleSize val="0"/>
        </c:dLbls>
        <c:smooth val="0"/>
        <c:axId val="-1934748656"/>
        <c:axId val="-1934504976"/>
      </c:lineChart>
      <c:catAx>
        <c:axId val="-1934748656"/>
        <c:scaling>
          <c:orientation val="minMax"/>
        </c:scaling>
        <c:delete val="0"/>
        <c:axPos val="b"/>
        <c:numFmt formatCode="General" sourceLinked="0"/>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900" b="1"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crossAx val="-1934504976"/>
        <c:crosses val="autoZero"/>
        <c:auto val="1"/>
        <c:lblAlgn val="ctr"/>
        <c:lblOffset val="100"/>
        <c:noMultiLvlLbl val="0"/>
      </c:catAx>
      <c:valAx>
        <c:axId val="-193450497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crossAx val="-193474865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529800459079652E-2"/>
          <c:y val="4.140201385085554E-2"/>
          <c:w val="0.92138135544579924"/>
          <c:h val="0.75253302084741058"/>
        </c:manualLayout>
      </c:layout>
      <c:lineChart>
        <c:grouping val="standard"/>
        <c:varyColors val="0"/>
        <c:ser>
          <c:idx val="0"/>
          <c:order val="0"/>
          <c:tx>
            <c:strRef>
              <c:f>'SCI-3'!$C$52</c:f>
              <c:strCache>
                <c:ptCount val="1"/>
                <c:pt idx="0">
                  <c:v>VALOR </c:v>
                </c:pt>
              </c:strCache>
            </c:strRef>
          </c:tx>
          <c:spPr>
            <a:ln w="34925" cap="rnd">
              <a:solidFill>
                <a:schemeClr val="accent2">
                  <a:lumMod val="75000"/>
                </a:schemeClr>
              </a:solidFill>
              <a:round/>
            </a:ln>
            <a:effectLst>
              <a:outerShdw blurRad="57150" dist="19050" dir="5400000" algn="ctr" rotWithShape="0">
                <a:srgbClr val="000000">
                  <a:alpha val="63000"/>
                </a:srgbClr>
              </a:outerShdw>
            </a:effectLst>
          </c:spPr>
          <c:marker>
            <c:symbol val="none"/>
          </c:marker>
          <c:cat>
            <c:strRef>
              <c:f>'[14]SCI-3 '!$D$49:$E$49</c:f>
              <c:strCache>
                <c:ptCount val="2"/>
                <c:pt idx="0">
                  <c:v>JUNIO</c:v>
                </c:pt>
                <c:pt idx="1">
                  <c:v>DICIEMBRE</c:v>
                </c:pt>
              </c:strCache>
            </c:strRef>
          </c:cat>
          <c:val>
            <c:numRef>
              <c:f>'SCI-3'!$D$52:$E$52</c:f>
              <c:numCache>
                <c:formatCode>0%</c:formatCode>
                <c:ptCount val="2"/>
                <c:pt idx="0">
                  <c:v>1</c:v>
                </c:pt>
                <c:pt idx="1">
                  <c:v>0</c:v>
                </c:pt>
              </c:numCache>
            </c:numRef>
          </c:val>
          <c:smooth val="0"/>
          <c:extLst>
            <c:ext xmlns:c16="http://schemas.microsoft.com/office/drawing/2014/chart" uri="{C3380CC4-5D6E-409C-BE32-E72D297353CC}">
              <c16:uniqueId val="{00000000-E43C-4DB3-95F3-ECEB0496241E}"/>
            </c:ext>
          </c:extLst>
        </c:ser>
        <c:ser>
          <c:idx val="1"/>
          <c:order val="1"/>
          <c:tx>
            <c:strRef>
              <c:f>'SCI-3'!$C$53</c:f>
              <c:strCache>
                <c:ptCount val="1"/>
                <c:pt idx="0">
                  <c:v>META PONDERADA</c:v>
                </c:pt>
              </c:strCache>
            </c:strRef>
          </c:tx>
          <c:spPr>
            <a:ln w="34925" cap="rnd">
              <a:solidFill>
                <a:srgbClr val="00B050"/>
              </a:solidFill>
              <a:round/>
            </a:ln>
            <a:effectLst>
              <a:outerShdw blurRad="57150" dist="19050" dir="5400000" algn="ctr" rotWithShape="0">
                <a:srgbClr val="000000">
                  <a:alpha val="63000"/>
                </a:srgbClr>
              </a:outerShdw>
            </a:effectLst>
          </c:spPr>
          <c:marker>
            <c:symbol val="none"/>
          </c:marker>
          <c:cat>
            <c:strRef>
              <c:f>'[14]SCI-3 '!$D$49:$E$49</c:f>
              <c:strCache>
                <c:ptCount val="2"/>
                <c:pt idx="0">
                  <c:v>JUNIO</c:v>
                </c:pt>
                <c:pt idx="1">
                  <c:v>DICIEMBRE</c:v>
                </c:pt>
              </c:strCache>
            </c:strRef>
          </c:cat>
          <c:val>
            <c:numRef>
              <c:f>'SCI-3'!$D$53:$E$53</c:f>
              <c:numCache>
                <c:formatCode>0%</c:formatCode>
                <c:ptCount val="2"/>
                <c:pt idx="0">
                  <c:v>0.8</c:v>
                </c:pt>
                <c:pt idx="1">
                  <c:v>0.8</c:v>
                </c:pt>
              </c:numCache>
            </c:numRef>
          </c:val>
          <c:smooth val="0"/>
          <c:extLst>
            <c:ext xmlns:c16="http://schemas.microsoft.com/office/drawing/2014/chart" uri="{C3380CC4-5D6E-409C-BE32-E72D297353CC}">
              <c16:uniqueId val="{00000001-E43C-4DB3-95F3-ECEB0496241E}"/>
            </c:ext>
          </c:extLst>
        </c:ser>
        <c:dLbls>
          <c:showLegendKey val="0"/>
          <c:showVal val="0"/>
          <c:showCatName val="0"/>
          <c:showSerName val="0"/>
          <c:showPercent val="0"/>
          <c:showBubbleSize val="0"/>
        </c:dLbls>
        <c:smooth val="0"/>
        <c:axId val="-1895223744"/>
        <c:axId val="-1895220480"/>
      </c:lineChart>
      <c:catAx>
        <c:axId val="-1895223744"/>
        <c:scaling>
          <c:orientation val="minMax"/>
        </c:scaling>
        <c:delete val="0"/>
        <c:axPos val="b"/>
        <c:numFmt formatCode="General" sourceLinked="0"/>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900" b="1"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crossAx val="-1895220480"/>
        <c:crosses val="autoZero"/>
        <c:auto val="1"/>
        <c:lblAlgn val="ctr"/>
        <c:lblOffset val="100"/>
        <c:noMultiLvlLbl val="0"/>
      </c:catAx>
      <c:valAx>
        <c:axId val="-189522048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crossAx val="-18952237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716649059118565E-2"/>
          <c:y val="3.1619402181261913E-2"/>
          <c:w val="0.91228335094088142"/>
          <c:h val="0.91127005310231401"/>
        </c:manualLayout>
      </c:layout>
      <c:lineChart>
        <c:grouping val="standard"/>
        <c:varyColors val="0"/>
        <c:ser>
          <c:idx val="0"/>
          <c:order val="0"/>
          <c:tx>
            <c:strRef>
              <c:f>'SCI-6'!$C$49</c:f>
              <c:strCache>
                <c:ptCount val="1"/>
                <c:pt idx="0">
                  <c:v>VALOR </c:v>
                </c:pt>
              </c:strCache>
            </c:strRef>
          </c:tx>
          <c:spPr>
            <a:ln w="34925" cap="rnd">
              <a:solidFill>
                <a:schemeClr val="accent2">
                  <a:lumMod val="75000"/>
                </a:schemeClr>
              </a:solidFill>
              <a:round/>
            </a:ln>
            <a:effectLst>
              <a:outerShdw blurRad="57150" dist="19050" dir="5400000" algn="ctr" rotWithShape="0">
                <a:srgbClr val="000000">
                  <a:alpha val="63000"/>
                </a:srgbClr>
              </a:outerShdw>
            </a:effectLst>
          </c:spPr>
          <c:marker>
            <c:symbol val="none"/>
          </c:marker>
          <c:cat>
            <c:strRef>
              <c:f>'[14]SCI-6'!$D$46:$E$46</c:f>
              <c:strCache>
                <c:ptCount val="2"/>
                <c:pt idx="0">
                  <c:v>JUNIO</c:v>
                </c:pt>
                <c:pt idx="1">
                  <c:v>DICIEMBRE</c:v>
                </c:pt>
              </c:strCache>
            </c:strRef>
          </c:cat>
          <c:val>
            <c:numRef>
              <c:f>'SCI-6'!$D$49:$E$49</c:f>
              <c:numCache>
                <c:formatCode>0%</c:formatCode>
                <c:ptCount val="2"/>
                <c:pt idx="0">
                  <c:v>1</c:v>
                </c:pt>
                <c:pt idx="1">
                  <c:v>0</c:v>
                </c:pt>
              </c:numCache>
            </c:numRef>
          </c:val>
          <c:smooth val="0"/>
          <c:extLst>
            <c:ext xmlns:c16="http://schemas.microsoft.com/office/drawing/2014/chart" uri="{C3380CC4-5D6E-409C-BE32-E72D297353CC}">
              <c16:uniqueId val="{00000000-B4CE-45DA-89F8-4926C1CCF365}"/>
            </c:ext>
          </c:extLst>
        </c:ser>
        <c:ser>
          <c:idx val="1"/>
          <c:order val="1"/>
          <c:tx>
            <c:strRef>
              <c:f>'[14]SCI-6'!$C$50</c:f>
              <c:strCache>
                <c:ptCount val="1"/>
                <c:pt idx="0">
                  <c:v>META PONDERADA</c:v>
                </c:pt>
              </c:strCache>
            </c:strRef>
          </c:tx>
          <c:spPr>
            <a:ln w="34925" cap="rnd">
              <a:solidFill>
                <a:srgbClr val="00B050"/>
              </a:solidFill>
              <a:round/>
            </a:ln>
            <a:effectLst>
              <a:outerShdw blurRad="57150" dist="19050" dir="5400000" algn="ctr" rotWithShape="0">
                <a:srgbClr val="000000">
                  <a:alpha val="63000"/>
                </a:srgbClr>
              </a:outerShdw>
            </a:effectLst>
          </c:spPr>
          <c:marker>
            <c:symbol val="none"/>
          </c:marker>
          <c:cat>
            <c:strRef>
              <c:f>'[14]SCI-6'!$D$46:$E$46</c:f>
              <c:strCache>
                <c:ptCount val="2"/>
                <c:pt idx="0">
                  <c:v>JUNIO</c:v>
                </c:pt>
                <c:pt idx="1">
                  <c:v>DICIEMBRE</c:v>
                </c:pt>
              </c:strCache>
            </c:strRef>
          </c:cat>
          <c:val>
            <c:numRef>
              <c:f>'[14]SCI-6'!$D$50:$E$50</c:f>
              <c:numCache>
                <c:formatCode>General</c:formatCode>
                <c:ptCount val="2"/>
                <c:pt idx="0">
                  <c:v>0.9</c:v>
                </c:pt>
                <c:pt idx="1">
                  <c:v>0.9</c:v>
                </c:pt>
              </c:numCache>
            </c:numRef>
          </c:val>
          <c:smooth val="0"/>
          <c:extLst>
            <c:ext xmlns:c16="http://schemas.microsoft.com/office/drawing/2014/chart" uri="{C3380CC4-5D6E-409C-BE32-E72D297353CC}">
              <c16:uniqueId val="{00000001-B4CE-45DA-89F8-4926C1CCF365}"/>
            </c:ext>
          </c:extLst>
        </c:ser>
        <c:dLbls>
          <c:showLegendKey val="0"/>
          <c:showVal val="0"/>
          <c:showCatName val="0"/>
          <c:showSerName val="0"/>
          <c:showPercent val="0"/>
          <c:showBubbleSize val="0"/>
        </c:dLbls>
        <c:smooth val="0"/>
        <c:axId val="-1895228096"/>
        <c:axId val="-1895228640"/>
      </c:lineChart>
      <c:catAx>
        <c:axId val="-1895228096"/>
        <c:scaling>
          <c:orientation val="minMax"/>
        </c:scaling>
        <c:delete val="0"/>
        <c:axPos val="b"/>
        <c:numFmt formatCode="General" sourceLinked="0"/>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900" b="1"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crossAx val="-1895228640"/>
        <c:crosses val="autoZero"/>
        <c:auto val="1"/>
        <c:lblAlgn val="ctr"/>
        <c:lblOffset val="100"/>
        <c:noMultiLvlLbl val="0"/>
      </c:catAx>
      <c:valAx>
        <c:axId val="-18952286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crossAx val="-18952280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618644554200784E-2"/>
          <c:y val="2.1899077479091252E-2"/>
          <c:w val="0.92138135544579924"/>
          <c:h val="0.87031416130901218"/>
        </c:manualLayout>
      </c:layout>
      <c:lineChart>
        <c:grouping val="standard"/>
        <c:varyColors val="0"/>
        <c:ser>
          <c:idx val="0"/>
          <c:order val="0"/>
          <c:tx>
            <c:strRef>
              <c:f>'INS-2'!$C$54</c:f>
              <c:strCache>
                <c:ptCount val="1"/>
                <c:pt idx="0">
                  <c:v>VALOR </c:v>
                </c:pt>
              </c:strCache>
            </c:strRef>
          </c:tx>
          <c:spPr>
            <a:ln w="34925" cap="rnd">
              <a:solidFill>
                <a:schemeClr val="accent2">
                  <a:lumMod val="75000"/>
                </a:schemeClr>
              </a:solidFill>
              <a:round/>
            </a:ln>
            <a:effectLst>
              <a:outerShdw blurRad="57150" dist="19050" dir="5400000" algn="ctr" rotWithShape="0">
                <a:srgbClr val="000000">
                  <a:alpha val="63000"/>
                </a:srgbClr>
              </a:outerShdw>
            </a:effectLst>
          </c:spPr>
          <c:marker>
            <c:symbol val="none"/>
          </c:marker>
          <c:cat>
            <c:strRef>
              <c:f>'[14]INS-2 '!$D$51:$G$51</c:f>
              <c:strCache>
                <c:ptCount val="4"/>
                <c:pt idx="0">
                  <c:v>MARZO</c:v>
                </c:pt>
                <c:pt idx="1">
                  <c:v>JUNIO</c:v>
                </c:pt>
                <c:pt idx="2">
                  <c:v>SEPTIEMBRE</c:v>
                </c:pt>
                <c:pt idx="3">
                  <c:v>DICIEMBRE</c:v>
                </c:pt>
              </c:strCache>
            </c:strRef>
          </c:cat>
          <c:val>
            <c:numRef>
              <c:f>'INS-2'!$D$54:$I$54</c:f>
              <c:numCache>
                <c:formatCode>0%</c:formatCode>
                <c:ptCount val="6"/>
                <c:pt idx="0">
                  <c:v>0.57401812688821752</c:v>
                </c:pt>
                <c:pt idx="1">
                  <c:v>0.58309037900874638</c:v>
                </c:pt>
                <c:pt idx="2">
                  <c:v>0</c:v>
                </c:pt>
                <c:pt idx="3">
                  <c:v>0</c:v>
                </c:pt>
                <c:pt idx="4">
                  <c:v>0</c:v>
                </c:pt>
                <c:pt idx="5">
                  <c:v>0</c:v>
                </c:pt>
              </c:numCache>
            </c:numRef>
          </c:val>
          <c:smooth val="0"/>
          <c:extLst>
            <c:ext xmlns:c16="http://schemas.microsoft.com/office/drawing/2014/chart" uri="{C3380CC4-5D6E-409C-BE32-E72D297353CC}">
              <c16:uniqueId val="{00000000-5F8E-4758-B28C-C4C0E27FA78C}"/>
            </c:ext>
          </c:extLst>
        </c:ser>
        <c:ser>
          <c:idx val="1"/>
          <c:order val="1"/>
          <c:tx>
            <c:strRef>
              <c:f>'[14]INS-2 '!$C$55</c:f>
              <c:strCache>
                <c:ptCount val="1"/>
                <c:pt idx="0">
                  <c:v>META PONDERADA</c:v>
                </c:pt>
              </c:strCache>
            </c:strRef>
          </c:tx>
          <c:spPr>
            <a:ln w="34925" cap="rnd">
              <a:solidFill>
                <a:srgbClr val="00B050"/>
              </a:solidFill>
              <a:round/>
            </a:ln>
            <a:effectLst>
              <a:outerShdw blurRad="57150" dist="19050" dir="5400000" algn="ctr" rotWithShape="0">
                <a:srgbClr val="000000">
                  <a:alpha val="63000"/>
                </a:srgbClr>
              </a:outerShdw>
            </a:effectLst>
          </c:spPr>
          <c:marker>
            <c:symbol val="none"/>
          </c:marker>
          <c:cat>
            <c:strRef>
              <c:f>'[14]INS-2 '!$D$51:$G$51</c:f>
              <c:strCache>
                <c:ptCount val="4"/>
                <c:pt idx="0">
                  <c:v>MARZO</c:v>
                </c:pt>
                <c:pt idx="1">
                  <c:v>JUNIO</c:v>
                </c:pt>
                <c:pt idx="2">
                  <c:v>SEPTIEMBRE</c:v>
                </c:pt>
                <c:pt idx="3">
                  <c:v>DICIEMBRE</c:v>
                </c:pt>
              </c:strCache>
            </c:strRef>
          </c:cat>
          <c:val>
            <c:numRef>
              <c:f>'[14]INS-2 '!$D$55:$G$55</c:f>
              <c:numCache>
                <c:formatCode>General</c:formatCode>
                <c:ptCount val="4"/>
                <c:pt idx="0">
                  <c:v>0.8</c:v>
                </c:pt>
                <c:pt idx="1">
                  <c:v>0.8</c:v>
                </c:pt>
                <c:pt idx="2">
                  <c:v>0.8</c:v>
                </c:pt>
                <c:pt idx="3">
                  <c:v>0.8</c:v>
                </c:pt>
              </c:numCache>
            </c:numRef>
          </c:val>
          <c:smooth val="0"/>
          <c:extLst>
            <c:ext xmlns:c16="http://schemas.microsoft.com/office/drawing/2014/chart" uri="{C3380CC4-5D6E-409C-BE32-E72D297353CC}">
              <c16:uniqueId val="{00000001-5F8E-4758-B28C-C4C0E27FA78C}"/>
            </c:ext>
          </c:extLst>
        </c:ser>
        <c:dLbls>
          <c:showLegendKey val="0"/>
          <c:showVal val="0"/>
          <c:showCatName val="0"/>
          <c:showSerName val="0"/>
          <c:showPercent val="0"/>
          <c:showBubbleSize val="0"/>
        </c:dLbls>
        <c:smooth val="0"/>
        <c:axId val="-1895227552"/>
        <c:axId val="-1895221024"/>
      </c:lineChart>
      <c:catAx>
        <c:axId val="-1895227552"/>
        <c:scaling>
          <c:orientation val="minMax"/>
        </c:scaling>
        <c:delete val="0"/>
        <c:axPos val="b"/>
        <c:numFmt formatCode="General" sourceLinked="0"/>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900" b="1"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crossAx val="-1895221024"/>
        <c:crosses val="autoZero"/>
        <c:auto val="1"/>
        <c:lblAlgn val="ctr"/>
        <c:lblOffset val="100"/>
        <c:noMultiLvlLbl val="0"/>
      </c:catAx>
      <c:valAx>
        <c:axId val="-189522102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crossAx val="-18952275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4983106916152342E-2"/>
          <c:y val="1.7699112303577406E-2"/>
          <c:w val="0.92138135544579924"/>
          <c:h val="0.87070031965247185"/>
        </c:manualLayout>
      </c:layout>
      <c:lineChart>
        <c:grouping val="standard"/>
        <c:varyColors val="0"/>
        <c:ser>
          <c:idx val="0"/>
          <c:order val="0"/>
          <c:tx>
            <c:strRef>
              <c:f>'INS-5'!$C$45</c:f>
              <c:strCache>
                <c:ptCount val="1"/>
                <c:pt idx="0">
                  <c:v>VALOR </c:v>
                </c:pt>
              </c:strCache>
            </c:strRef>
          </c:tx>
          <c:spPr>
            <a:ln w="44450">
              <a:prstDash val="solid"/>
            </a:ln>
          </c:spPr>
          <c:marker>
            <c:symbol val="none"/>
          </c:marker>
          <c:cat>
            <c:strRef>
              <c:f>'[14]INS-5  '!$D$46:$E$46</c:f>
              <c:strCache>
                <c:ptCount val="2"/>
                <c:pt idx="0">
                  <c:v>JUNIO</c:v>
                </c:pt>
                <c:pt idx="1">
                  <c:v>DICIEMBRE</c:v>
                </c:pt>
              </c:strCache>
            </c:strRef>
          </c:cat>
          <c:val>
            <c:numRef>
              <c:f>'INS-5'!$D$45:$E$45</c:f>
              <c:numCache>
                <c:formatCode>0%</c:formatCode>
                <c:ptCount val="2"/>
                <c:pt idx="0">
                  <c:v>0.45454545454545453</c:v>
                </c:pt>
                <c:pt idx="1">
                  <c:v>0</c:v>
                </c:pt>
              </c:numCache>
            </c:numRef>
          </c:val>
          <c:smooth val="0"/>
          <c:extLst>
            <c:ext xmlns:c16="http://schemas.microsoft.com/office/drawing/2014/chart" uri="{C3380CC4-5D6E-409C-BE32-E72D297353CC}">
              <c16:uniqueId val="{00000000-C886-4599-A8F8-070045A0C7F5}"/>
            </c:ext>
          </c:extLst>
        </c:ser>
        <c:ser>
          <c:idx val="1"/>
          <c:order val="1"/>
          <c:tx>
            <c:strRef>
              <c:f>'[14]INS-5  '!$C$50</c:f>
              <c:strCache>
                <c:ptCount val="1"/>
                <c:pt idx="0">
                  <c:v>META PONDERADA</c:v>
                </c:pt>
              </c:strCache>
            </c:strRef>
          </c:tx>
          <c:spPr>
            <a:ln w="34925" cap="rnd">
              <a:solidFill>
                <a:srgbClr val="00B050"/>
              </a:solidFill>
              <a:round/>
            </a:ln>
            <a:effectLst>
              <a:outerShdw blurRad="57150" dist="19050" dir="5400000" algn="ctr" rotWithShape="0">
                <a:srgbClr val="000000">
                  <a:alpha val="63000"/>
                </a:srgbClr>
              </a:outerShdw>
            </a:effectLst>
          </c:spPr>
          <c:marker>
            <c:symbol val="none"/>
          </c:marker>
          <c:cat>
            <c:strRef>
              <c:f>'[14]INS-5  '!$D$46:$E$46</c:f>
              <c:strCache>
                <c:ptCount val="2"/>
                <c:pt idx="0">
                  <c:v>JUNIO</c:v>
                </c:pt>
                <c:pt idx="1">
                  <c:v>DICIEMBRE</c:v>
                </c:pt>
              </c:strCache>
            </c:strRef>
          </c:cat>
          <c:val>
            <c:numRef>
              <c:f>'[14]INS-5  '!$D$50:$E$50</c:f>
              <c:numCache>
                <c:formatCode>General</c:formatCode>
                <c:ptCount val="2"/>
                <c:pt idx="0">
                  <c:v>0.4</c:v>
                </c:pt>
                <c:pt idx="1">
                  <c:v>0.4</c:v>
                </c:pt>
              </c:numCache>
            </c:numRef>
          </c:val>
          <c:smooth val="0"/>
          <c:extLst>
            <c:ext xmlns:c16="http://schemas.microsoft.com/office/drawing/2014/chart" uri="{C3380CC4-5D6E-409C-BE32-E72D297353CC}">
              <c16:uniqueId val="{00000001-C886-4599-A8F8-070045A0C7F5}"/>
            </c:ext>
          </c:extLst>
        </c:ser>
        <c:dLbls>
          <c:showLegendKey val="0"/>
          <c:showVal val="0"/>
          <c:showCatName val="0"/>
          <c:showSerName val="0"/>
          <c:showPercent val="0"/>
          <c:showBubbleSize val="0"/>
        </c:dLbls>
        <c:smooth val="0"/>
        <c:axId val="-1895218304"/>
        <c:axId val="-1895225920"/>
      </c:lineChart>
      <c:catAx>
        <c:axId val="-1895218304"/>
        <c:scaling>
          <c:orientation val="minMax"/>
        </c:scaling>
        <c:delete val="0"/>
        <c:axPos val="b"/>
        <c:numFmt formatCode="General" sourceLinked="0"/>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900" b="1"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crossAx val="-1895225920"/>
        <c:crosses val="autoZero"/>
        <c:auto val="1"/>
        <c:lblAlgn val="ctr"/>
        <c:lblOffset val="100"/>
        <c:noMultiLvlLbl val="0"/>
      </c:catAx>
      <c:valAx>
        <c:axId val="-18952259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crossAx val="-18952183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'MGD-1'!$C$49</c:f>
              <c:strCache>
                <c:ptCount val="1"/>
                <c:pt idx="0">
                  <c:v>VALOR </c:v>
                </c:pt>
              </c:strCache>
            </c:strRef>
          </c:tx>
          <c:spPr>
            <a:ln w="34925" cap="rnd">
              <a:solidFill>
                <a:schemeClr val="accent2">
                  <a:lumMod val="75000"/>
                </a:schemeClr>
              </a:solidFill>
              <a:round/>
            </a:ln>
            <a:effectLst>
              <a:outerShdw blurRad="57150" dist="19050" dir="5400000" algn="ctr" rotWithShape="0">
                <a:srgbClr val="000000">
                  <a:alpha val="63000"/>
                </a:srgbClr>
              </a:outerShdw>
            </a:effectLst>
          </c:spPr>
          <c:marker>
            <c:symbol val="none"/>
          </c:marker>
          <c:cat>
            <c:strRef>
              <c:extLst>
                <c:ext xmlns:c15="http://schemas.microsoft.com/office/drawing/2012/chart" uri="{02D57815-91ED-43cb-92C2-25804820EDAC}">
                  <c15:fullRef>
                    <c15:sqref>'MGD-1'!$D$46:$O$46</c15:sqref>
                  </c15:fullRef>
                </c:ext>
              </c:extLst>
              <c:f>'MGD-1'!$D$46:$G$46</c:f>
              <c:strCache>
                <c:ptCount val="2"/>
                <c:pt idx="0">
                  <c:v>JUNIO</c:v>
                </c:pt>
                <c:pt idx="1">
                  <c:v>DICIEMBRE</c:v>
                </c:pt>
              </c:strCache>
            </c:strRef>
          </c:cat>
          <c:val>
            <c:numRef>
              <c:extLst>
                <c:ext xmlns:c15="http://schemas.microsoft.com/office/drawing/2012/chart" uri="{02D57815-91ED-43cb-92C2-25804820EDAC}">
                  <c15:fullRef>
                    <c15:sqref>'MGD-1'!$D$49:$O$49</c15:sqref>
                  </c15:fullRef>
                </c:ext>
              </c:extLst>
              <c:f>'MGD-1'!$D$49:$G$49</c:f>
              <c:numCache>
                <c:formatCode>0%</c:formatCode>
                <c:ptCount val="4"/>
                <c:pt idx="0">
                  <c:v>0.3611464968152866</c:v>
                </c:pt>
                <c:pt idx="1">
                  <c:v>0</c:v>
                </c:pt>
                <c:pt idx="2">
                  <c:v>0</c:v>
                </c:pt>
                <c:pt idx="3">
                  <c:v>0</c:v>
                </c:pt>
              </c:numCache>
            </c:numRef>
          </c:val>
          <c:smooth val="0"/>
          <c:extLst>
            <c:ext xmlns:c16="http://schemas.microsoft.com/office/drawing/2014/chart" uri="{C3380CC4-5D6E-409C-BE32-E72D297353CC}">
              <c16:uniqueId val="{00000000-2268-4C55-B27F-F49E77F57039}"/>
            </c:ext>
          </c:extLst>
        </c:ser>
        <c:ser>
          <c:idx val="1"/>
          <c:order val="1"/>
          <c:tx>
            <c:strRef>
              <c:f>'MGD-1'!$C$50</c:f>
              <c:strCache>
                <c:ptCount val="1"/>
                <c:pt idx="0">
                  <c:v>META PONDERADA</c:v>
                </c:pt>
              </c:strCache>
            </c:strRef>
          </c:tx>
          <c:spPr>
            <a:ln w="34925" cap="rnd">
              <a:solidFill>
                <a:srgbClr val="00B050"/>
              </a:solidFill>
              <a:round/>
            </a:ln>
            <a:effectLst>
              <a:outerShdw blurRad="57150" dist="19050" dir="5400000" algn="ctr" rotWithShape="0">
                <a:srgbClr val="000000">
                  <a:alpha val="63000"/>
                </a:srgbClr>
              </a:outerShdw>
            </a:effectLst>
          </c:spPr>
          <c:marker>
            <c:symbol val="none"/>
          </c:marker>
          <c:cat>
            <c:strRef>
              <c:extLst>
                <c:ext xmlns:c15="http://schemas.microsoft.com/office/drawing/2012/chart" uri="{02D57815-91ED-43cb-92C2-25804820EDAC}">
                  <c15:fullRef>
                    <c15:sqref>'MGD-1'!$D$46:$O$46</c15:sqref>
                  </c15:fullRef>
                </c:ext>
              </c:extLst>
              <c:f>'MGD-1'!$D$46:$G$46</c:f>
              <c:strCache>
                <c:ptCount val="2"/>
                <c:pt idx="0">
                  <c:v>JUNIO</c:v>
                </c:pt>
                <c:pt idx="1">
                  <c:v>DICIEMBRE</c:v>
                </c:pt>
              </c:strCache>
            </c:strRef>
          </c:cat>
          <c:val>
            <c:numRef>
              <c:extLst>
                <c:ext xmlns:c15="http://schemas.microsoft.com/office/drawing/2012/chart" uri="{02D57815-91ED-43cb-92C2-25804820EDAC}">
                  <c15:fullRef>
                    <c15:sqref>'MGD-1'!$D$50:$O$50</c15:sqref>
                  </c15:fullRef>
                </c:ext>
              </c:extLst>
              <c:f>'MGD-1'!$D$50:$G$50</c:f>
              <c:numCache>
                <c:formatCode>0%</c:formatCode>
                <c:ptCount val="4"/>
                <c:pt idx="0">
                  <c:v>0.3</c:v>
                </c:pt>
                <c:pt idx="1">
                  <c:v>0.6</c:v>
                </c:pt>
                <c:pt idx="2">
                  <c:v>0</c:v>
                </c:pt>
                <c:pt idx="3">
                  <c:v>0</c:v>
                </c:pt>
              </c:numCache>
            </c:numRef>
          </c:val>
          <c:smooth val="0"/>
          <c:extLst>
            <c:ext xmlns:c16="http://schemas.microsoft.com/office/drawing/2014/chart" uri="{C3380CC4-5D6E-409C-BE32-E72D297353CC}">
              <c16:uniqueId val="{00000001-2268-4C55-B27F-F49E77F57039}"/>
            </c:ext>
          </c:extLst>
        </c:ser>
        <c:dLbls>
          <c:showLegendKey val="0"/>
          <c:showVal val="0"/>
          <c:showCatName val="0"/>
          <c:showSerName val="0"/>
          <c:showPercent val="0"/>
          <c:showBubbleSize val="0"/>
        </c:dLbls>
        <c:smooth val="0"/>
        <c:axId val="109782144"/>
        <c:axId val="109809664"/>
      </c:lineChart>
      <c:catAx>
        <c:axId val="109782144"/>
        <c:scaling>
          <c:orientation val="minMax"/>
        </c:scaling>
        <c:delete val="0"/>
        <c:axPos val="b"/>
        <c:numFmt formatCode="General" sourceLinked="0"/>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900" b="1"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crossAx val="109809664"/>
        <c:crosses val="autoZero"/>
        <c:auto val="1"/>
        <c:lblAlgn val="ctr"/>
        <c:lblOffset val="100"/>
        <c:noMultiLvlLbl val="0"/>
      </c:catAx>
      <c:valAx>
        <c:axId val="1098096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crossAx val="1097821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'MGD-2'!$C$49</c:f>
              <c:strCache>
                <c:ptCount val="1"/>
                <c:pt idx="0">
                  <c:v>VALOR </c:v>
                </c:pt>
              </c:strCache>
            </c:strRef>
          </c:tx>
          <c:spPr>
            <a:ln w="34925" cap="rnd">
              <a:solidFill>
                <a:schemeClr val="accent2">
                  <a:lumMod val="75000"/>
                </a:schemeClr>
              </a:solidFill>
              <a:round/>
            </a:ln>
            <a:effectLst>
              <a:outerShdw blurRad="57150" dist="19050" dir="5400000" algn="ctr" rotWithShape="0">
                <a:srgbClr val="000000">
                  <a:alpha val="63000"/>
                </a:srgbClr>
              </a:outerShdw>
            </a:effectLst>
          </c:spPr>
          <c:marker>
            <c:symbol val="none"/>
          </c:marker>
          <c:cat>
            <c:strRef>
              <c:f>'MGD-2'!$D$46:$G$46</c:f>
              <c:strCache>
                <c:ptCount val="2"/>
                <c:pt idx="0">
                  <c:v>JUNIO</c:v>
                </c:pt>
                <c:pt idx="1">
                  <c:v>DICIEMBRE</c:v>
                </c:pt>
              </c:strCache>
            </c:strRef>
          </c:cat>
          <c:val>
            <c:numRef>
              <c:f>'MGD-2'!$D$49:$G$49</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0-1965-42CB-A131-429B2054E185}"/>
            </c:ext>
          </c:extLst>
        </c:ser>
        <c:ser>
          <c:idx val="1"/>
          <c:order val="1"/>
          <c:tx>
            <c:strRef>
              <c:f>'MGD-2'!$C$50</c:f>
              <c:strCache>
                <c:ptCount val="1"/>
                <c:pt idx="0">
                  <c:v>META PONDERADA</c:v>
                </c:pt>
              </c:strCache>
            </c:strRef>
          </c:tx>
          <c:spPr>
            <a:ln w="34925" cap="rnd">
              <a:solidFill>
                <a:srgbClr val="00B050"/>
              </a:solidFill>
              <a:round/>
            </a:ln>
            <a:effectLst>
              <a:outerShdw blurRad="57150" dist="19050" dir="5400000" algn="ctr" rotWithShape="0">
                <a:srgbClr val="000000">
                  <a:alpha val="63000"/>
                </a:srgbClr>
              </a:outerShdw>
            </a:effectLst>
          </c:spPr>
          <c:marker>
            <c:symbol val="none"/>
          </c:marker>
          <c:cat>
            <c:strRef>
              <c:f>'MGD-2'!$D$46:$G$46</c:f>
              <c:strCache>
                <c:ptCount val="2"/>
                <c:pt idx="0">
                  <c:v>JUNIO</c:v>
                </c:pt>
                <c:pt idx="1">
                  <c:v>DICIEMBRE</c:v>
                </c:pt>
              </c:strCache>
            </c:strRef>
          </c:cat>
          <c:val>
            <c:numRef>
              <c:f>'MGD-2'!$D$50:$G$50</c:f>
              <c:numCache>
                <c:formatCode>0%</c:formatCode>
                <c:ptCount val="4"/>
                <c:pt idx="0">
                  <c:v>0.3</c:v>
                </c:pt>
                <c:pt idx="1">
                  <c:v>0.6</c:v>
                </c:pt>
                <c:pt idx="2">
                  <c:v>0</c:v>
                </c:pt>
                <c:pt idx="3">
                  <c:v>0</c:v>
                </c:pt>
              </c:numCache>
            </c:numRef>
          </c:val>
          <c:smooth val="0"/>
          <c:extLst>
            <c:ext xmlns:c16="http://schemas.microsoft.com/office/drawing/2014/chart" uri="{C3380CC4-5D6E-409C-BE32-E72D297353CC}">
              <c16:uniqueId val="{00000001-1965-42CB-A131-429B2054E185}"/>
            </c:ext>
          </c:extLst>
        </c:ser>
        <c:dLbls>
          <c:showLegendKey val="0"/>
          <c:showVal val="0"/>
          <c:showCatName val="0"/>
          <c:showSerName val="0"/>
          <c:showPercent val="0"/>
          <c:showBubbleSize val="0"/>
        </c:dLbls>
        <c:smooth val="0"/>
        <c:axId val="189251968"/>
        <c:axId val="189727104"/>
      </c:lineChart>
      <c:catAx>
        <c:axId val="189251968"/>
        <c:scaling>
          <c:orientation val="minMax"/>
        </c:scaling>
        <c:delete val="0"/>
        <c:axPos val="b"/>
        <c:numFmt formatCode="General" sourceLinked="0"/>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900" b="1"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crossAx val="189727104"/>
        <c:crosses val="autoZero"/>
        <c:auto val="1"/>
        <c:lblAlgn val="ctr"/>
        <c:lblOffset val="100"/>
        <c:noMultiLvlLbl val="0"/>
      </c:catAx>
      <c:valAx>
        <c:axId val="18972710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crossAx val="1892519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248911826331438E-2"/>
          <c:y val="1.3871744292832961E-2"/>
          <c:w val="0.92175108817366858"/>
          <c:h val="0.81849855724556164"/>
        </c:manualLayout>
      </c:layout>
      <c:lineChart>
        <c:grouping val="standard"/>
        <c:varyColors val="0"/>
        <c:ser>
          <c:idx val="0"/>
          <c:order val="0"/>
          <c:tx>
            <c:strRef>
              <c:f>'MGD-3 '!$C$49</c:f>
              <c:strCache>
                <c:ptCount val="1"/>
                <c:pt idx="0">
                  <c:v>VALOR </c:v>
                </c:pt>
              </c:strCache>
            </c:strRef>
          </c:tx>
          <c:spPr>
            <a:ln w="34925" cap="rnd">
              <a:solidFill>
                <a:schemeClr val="accent2">
                  <a:lumMod val="75000"/>
                </a:schemeClr>
              </a:solidFill>
              <a:round/>
            </a:ln>
            <a:effectLst>
              <a:outerShdw blurRad="57150" dist="19050" dir="5400000" algn="ctr" rotWithShape="0">
                <a:srgbClr val="000000">
                  <a:alpha val="63000"/>
                </a:srgbClr>
              </a:outerShdw>
            </a:effectLst>
          </c:spPr>
          <c:marker>
            <c:symbol val="none"/>
          </c:marker>
          <c:cat>
            <c:strRef>
              <c:f>'MGD-3 '!$D$46:$G$46</c:f>
              <c:strCache>
                <c:ptCount val="2"/>
                <c:pt idx="0">
                  <c:v>JUNIO</c:v>
                </c:pt>
                <c:pt idx="1">
                  <c:v>DICIEMBRE</c:v>
                </c:pt>
              </c:strCache>
            </c:strRef>
          </c:cat>
          <c:val>
            <c:numRef>
              <c:f>'MGD-3 '!$D$49:$G$49</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0-AD2D-4667-82D0-46E160A26ADE}"/>
            </c:ext>
          </c:extLst>
        </c:ser>
        <c:ser>
          <c:idx val="1"/>
          <c:order val="1"/>
          <c:tx>
            <c:strRef>
              <c:f>'MGD-3 '!$C$50</c:f>
              <c:strCache>
                <c:ptCount val="1"/>
                <c:pt idx="0">
                  <c:v>META PONDERADA</c:v>
                </c:pt>
              </c:strCache>
            </c:strRef>
          </c:tx>
          <c:spPr>
            <a:ln w="34925" cap="rnd">
              <a:solidFill>
                <a:srgbClr val="00B050"/>
              </a:solidFill>
              <a:round/>
            </a:ln>
            <a:effectLst>
              <a:outerShdw blurRad="57150" dist="19050" dir="5400000" algn="ctr" rotWithShape="0">
                <a:srgbClr val="000000">
                  <a:alpha val="63000"/>
                </a:srgbClr>
              </a:outerShdw>
            </a:effectLst>
          </c:spPr>
          <c:marker>
            <c:symbol val="none"/>
          </c:marker>
          <c:cat>
            <c:strRef>
              <c:f>'MGD-3 '!$D$46:$G$46</c:f>
              <c:strCache>
                <c:ptCount val="2"/>
                <c:pt idx="0">
                  <c:v>JUNIO</c:v>
                </c:pt>
                <c:pt idx="1">
                  <c:v>DICIEMBRE</c:v>
                </c:pt>
              </c:strCache>
            </c:strRef>
          </c:cat>
          <c:val>
            <c:numRef>
              <c:f>'MGD-3 '!$D$50:$G$50</c:f>
              <c:numCache>
                <c:formatCode>0%</c:formatCode>
                <c:ptCount val="4"/>
                <c:pt idx="0">
                  <c:v>0.9</c:v>
                </c:pt>
                <c:pt idx="1">
                  <c:v>0.9</c:v>
                </c:pt>
                <c:pt idx="2">
                  <c:v>0</c:v>
                </c:pt>
                <c:pt idx="3">
                  <c:v>0</c:v>
                </c:pt>
              </c:numCache>
            </c:numRef>
          </c:val>
          <c:smooth val="0"/>
          <c:extLst>
            <c:ext xmlns:c16="http://schemas.microsoft.com/office/drawing/2014/chart" uri="{C3380CC4-5D6E-409C-BE32-E72D297353CC}">
              <c16:uniqueId val="{00000001-AD2D-4667-82D0-46E160A26ADE}"/>
            </c:ext>
          </c:extLst>
        </c:ser>
        <c:dLbls>
          <c:showLegendKey val="0"/>
          <c:showVal val="0"/>
          <c:showCatName val="0"/>
          <c:showSerName val="0"/>
          <c:showPercent val="0"/>
          <c:showBubbleSize val="0"/>
        </c:dLbls>
        <c:smooth val="0"/>
        <c:axId val="189251968"/>
        <c:axId val="189727104"/>
      </c:lineChart>
      <c:catAx>
        <c:axId val="189251968"/>
        <c:scaling>
          <c:orientation val="minMax"/>
        </c:scaling>
        <c:delete val="0"/>
        <c:axPos val="b"/>
        <c:numFmt formatCode="General" sourceLinked="0"/>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900" b="1"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crossAx val="189727104"/>
        <c:crosses val="autoZero"/>
        <c:auto val="1"/>
        <c:lblAlgn val="ctr"/>
        <c:lblOffset val="100"/>
        <c:noMultiLvlLbl val="0"/>
      </c:catAx>
      <c:valAx>
        <c:axId val="18972710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crossAx val="1892519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'MGD-4'!$C$49</c:f>
              <c:strCache>
                <c:ptCount val="1"/>
                <c:pt idx="0">
                  <c:v>VALOR </c:v>
                </c:pt>
              </c:strCache>
            </c:strRef>
          </c:tx>
          <c:spPr>
            <a:ln w="34925" cap="rnd">
              <a:solidFill>
                <a:schemeClr val="accent2">
                  <a:lumMod val="75000"/>
                </a:schemeClr>
              </a:solidFill>
              <a:round/>
            </a:ln>
            <a:effectLst>
              <a:outerShdw blurRad="57150" dist="19050" dir="5400000" algn="ctr" rotWithShape="0">
                <a:srgbClr val="000000">
                  <a:alpha val="63000"/>
                </a:srgbClr>
              </a:outerShdw>
            </a:effectLst>
          </c:spPr>
          <c:marker>
            <c:symbol val="none"/>
          </c:marker>
          <c:cat>
            <c:strRef>
              <c:f>'MGD-4'!$D$46:$G$46</c:f>
              <c:strCache>
                <c:ptCount val="2"/>
                <c:pt idx="0">
                  <c:v>JUNIO</c:v>
                </c:pt>
                <c:pt idx="1">
                  <c:v>DICIEMBRE</c:v>
                </c:pt>
              </c:strCache>
            </c:strRef>
          </c:cat>
          <c:val>
            <c:numRef>
              <c:f>'MGD-4'!$D$49:$G$49</c:f>
              <c:numCache>
                <c:formatCode>0%</c:formatCode>
                <c:ptCount val="4"/>
                <c:pt idx="0">
                  <c:v>0.14496314496314497</c:v>
                </c:pt>
                <c:pt idx="1">
                  <c:v>0</c:v>
                </c:pt>
                <c:pt idx="2">
                  <c:v>0</c:v>
                </c:pt>
                <c:pt idx="3">
                  <c:v>0</c:v>
                </c:pt>
              </c:numCache>
            </c:numRef>
          </c:val>
          <c:smooth val="0"/>
          <c:extLst>
            <c:ext xmlns:c16="http://schemas.microsoft.com/office/drawing/2014/chart" uri="{C3380CC4-5D6E-409C-BE32-E72D297353CC}">
              <c16:uniqueId val="{00000000-CFF0-4107-8F4E-33816BFB020A}"/>
            </c:ext>
          </c:extLst>
        </c:ser>
        <c:ser>
          <c:idx val="1"/>
          <c:order val="1"/>
          <c:tx>
            <c:strRef>
              <c:f>'MGD-4'!$C$50</c:f>
              <c:strCache>
                <c:ptCount val="1"/>
                <c:pt idx="0">
                  <c:v>META PONDERADA</c:v>
                </c:pt>
              </c:strCache>
            </c:strRef>
          </c:tx>
          <c:spPr>
            <a:ln w="34925" cap="rnd">
              <a:solidFill>
                <a:srgbClr val="00B050"/>
              </a:solidFill>
              <a:round/>
            </a:ln>
            <a:effectLst>
              <a:outerShdw blurRad="57150" dist="19050" dir="5400000" algn="ctr" rotWithShape="0">
                <a:srgbClr val="000000">
                  <a:alpha val="63000"/>
                </a:srgbClr>
              </a:outerShdw>
            </a:effectLst>
          </c:spPr>
          <c:marker>
            <c:symbol val="none"/>
          </c:marker>
          <c:cat>
            <c:strRef>
              <c:f>'MGD-4'!$D$46:$G$46</c:f>
              <c:strCache>
                <c:ptCount val="2"/>
                <c:pt idx="0">
                  <c:v>JUNIO</c:v>
                </c:pt>
                <c:pt idx="1">
                  <c:v>DICIEMBRE</c:v>
                </c:pt>
              </c:strCache>
            </c:strRef>
          </c:cat>
          <c:val>
            <c:numRef>
              <c:f>'MGD-4'!$D$50:$G$50</c:f>
              <c:numCache>
                <c:formatCode>0%</c:formatCode>
                <c:ptCount val="4"/>
                <c:pt idx="0">
                  <c:v>0.2</c:v>
                </c:pt>
                <c:pt idx="1">
                  <c:v>0.2</c:v>
                </c:pt>
                <c:pt idx="2">
                  <c:v>0</c:v>
                </c:pt>
                <c:pt idx="3">
                  <c:v>0</c:v>
                </c:pt>
              </c:numCache>
            </c:numRef>
          </c:val>
          <c:smooth val="0"/>
          <c:extLst>
            <c:ext xmlns:c16="http://schemas.microsoft.com/office/drawing/2014/chart" uri="{C3380CC4-5D6E-409C-BE32-E72D297353CC}">
              <c16:uniqueId val="{00000001-CFF0-4107-8F4E-33816BFB020A}"/>
            </c:ext>
          </c:extLst>
        </c:ser>
        <c:dLbls>
          <c:showLegendKey val="0"/>
          <c:showVal val="0"/>
          <c:showCatName val="0"/>
          <c:showSerName val="0"/>
          <c:showPercent val="0"/>
          <c:showBubbleSize val="0"/>
        </c:dLbls>
        <c:smooth val="0"/>
        <c:axId val="189251968"/>
        <c:axId val="189727104"/>
      </c:lineChart>
      <c:catAx>
        <c:axId val="189251968"/>
        <c:scaling>
          <c:orientation val="minMax"/>
        </c:scaling>
        <c:delete val="0"/>
        <c:axPos val="b"/>
        <c:numFmt formatCode="General" sourceLinked="0"/>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900" b="1"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crossAx val="189727104"/>
        <c:crosses val="autoZero"/>
        <c:auto val="1"/>
        <c:lblAlgn val="ctr"/>
        <c:lblOffset val="100"/>
        <c:noMultiLvlLbl val="0"/>
      </c:catAx>
      <c:valAx>
        <c:axId val="18972710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crossAx val="1892519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4.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7.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8.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2.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trlProps/ctrlProp1.xml><?xml version="1.0" encoding="utf-8"?>
<formControlPr xmlns="http://schemas.microsoft.com/office/spreadsheetml/2009/9/main" objectType="Radio" checked="Checked" firstButton="1" fmlaLink="$E$17"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checked="Checked" firstButton="1" fmlaLink="$E$17"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checked="Checked" firstButton="1" fmlaLink="$E$17"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checked="Checked" firstButton="1" fmlaLink="$E$17"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checked="Checked" firstButton="1" fmlaLink="$E$17"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checked="Checked" firstButton="1" fmlaLink="$E$17"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firstButton="1" fmlaLink="$E$17" lockText="1" noThreeD="1"/>
</file>

<file path=xl/ctrlProps/ctrlProp25.xml><?xml version="1.0" encoding="utf-8"?>
<formControlPr xmlns="http://schemas.microsoft.com/office/spreadsheetml/2009/9/main" objectType="Radio" checked="Checked"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firstButton="1" fmlaLink="$E$17" lockText="1" noThreeD="1"/>
</file>

<file path=xl/ctrlProps/ctrlProp28.xml><?xml version="1.0" encoding="utf-8"?>
<formControlPr xmlns="http://schemas.microsoft.com/office/spreadsheetml/2009/9/main" objectType="Radio" checked="Checked"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firstButton="1" fmlaLink="$E$17" lockText="1" noThreeD="1"/>
</file>

<file path=xl/ctrlProps/ctrlProp31.xml><?xml version="1.0" encoding="utf-8"?>
<formControlPr xmlns="http://schemas.microsoft.com/office/spreadsheetml/2009/9/main" objectType="Radio" checked="Checked"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checked="Checked" firstButton="1" fmlaLink="$E$17"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checked="Checked" firstButton="1" fmlaLink="$E$17"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Radio" checked="Checked" firstButton="1" fmlaLink="$E$17"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firstButton="1" fmlaLink="$E$17"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Radio" checked="Checked" lockText="1" noThreeD="1"/>
</file>

<file path=xl/ctrlProps/ctrlProp45.xml><?xml version="1.0" encoding="utf-8"?>
<formControlPr xmlns="http://schemas.microsoft.com/office/spreadsheetml/2009/9/main" objectType="Radio" checked="Checked" firstButton="1" fmlaLink="$E$17"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Radio" checked="Checked" firstButton="1" fmlaLink="$E$17" lockText="1"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checked="Checked" firstButton="1" fmlaLink="$E$17"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Radio" checked="Checked" firstButton="1" fmlaLink="$E$17"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Radio" checked="Checked" firstButton="1" fmlaLink="$E$17"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Radio" lockText="1" noThreeD="1"/>
</file>

<file path=xl/ctrlProps/ctrlProp60.xml><?xml version="1.0" encoding="utf-8"?>
<formControlPr xmlns="http://schemas.microsoft.com/office/spreadsheetml/2009/9/main" objectType="Radio" checked="Checked" firstButton="1" fmlaLink="$E$17"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Radio" checked="Checked" firstButton="1" fmlaLink="$E$17"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checked="Checked" firstButton="1" fmlaLink="$E$17"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checked="Checked" firstButton="1" fmlaLink="$E$17"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MGD-1'!A1"/><Relationship Id="rId1" Type="http://schemas.openxmlformats.org/officeDocument/2006/relationships/image" Target="../media/image1.png"/><Relationship Id="rId4" Type="http://schemas.openxmlformats.org/officeDocument/2006/relationships/hyperlink" Target="#'MGD-4'!A1"/></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MATRIZ DE INDICADORES'!A1"/><Relationship Id="rId1" Type="http://schemas.openxmlformats.org/officeDocument/2006/relationships/chart" Target="../charts/chart1.xml"/><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MATRIZ DE INDICADORES'!A1"/><Relationship Id="rId1" Type="http://schemas.openxmlformats.org/officeDocument/2006/relationships/chart" Target="../charts/chart2.xml"/><Relationship Id="rId4"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MATRIZ DE INDICADORES'!A1"/><Relationship Id="rId1" Type="http://schemas.openxmlformats.org/officeDocument/2006/relationships/chart" Target="../charts/chart3.xml"/><Relationship Id="rId4"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MATRIZ DE INDICADORES'!A1"/><Relationship Id="rId1" Type="http://schemas.openxmlformats.org/officeDocument/2006/relationships/chart" Target="../charts/chart4.xml"/><Relationship Id="rId4" Type="http://schemas.openxmlformats.org/officeDocument/2006/relationships/image" Target="../media/image4.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MATRIZ DE INDICADORES'!A1"/><Relationship Id="rId1" Type="http://schemas.openxmlformats.org/officeDocument/2006/relationships/chart" Target="../charts/chart5.xml"/><Relationship Id="rId4"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MATRIZ DE INDICADORES'!A1"/><Relationship Id="rId1" Type="http://schemas.openxmlformats.org/officeDocument/2006/relationships/chart" Target="../charts/chart6.xml"/><Relationship Id="rId4" Type="http://schemas.openxmlformats.org/officeDocument/2006/relationships/image" Target="../media/image4.png"/></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MATRIZ DE INDICADORES'!A1"/><Relationship Id="rId1" Type="http://schemas.openxmlformats.org/officeDocument/2006/relationships/chart" Target="../charts/chart7.xml"/><Relationship Id="rId4"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MATRIZ DE INDICADORES'!A1"/><Relationship Id="rId1" Type="http://schemas.openxmlformats.org/officeDocument/2006/relationships/chart" Target="../charts/chart8.xml"/><Relationship Id="rId4" Type="http://schemas.openxmlformats.org/officeDocument/2006/relationships/image" Target="../media/image1.png"/></Relationships>
</file>

<file path=xl/drawings/_rels/drawing1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MATRIZ DE INDICADORES'!A1"/><Relationship Id="rId1" Type="http://schemas.openxmlformats.org/officeDocument/2006/relationships/chart" Target="../charts/chart9.xml"/><Relationship Id="rId4" Type="http://schemas.openxmlformats.org/officeDocument/2006/relationships/image" Target="../media/image1.png"/></Relationships>
</file>

<file path=xl/drawings/_rels/drawing1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MATRIZ DE INDICADORES'!A1"/><Relationship Id="rId1" Type="http://schemas.openxmlformats.org/officeDocument/2006/relationships/chart" Target="../charts/chart10.xml"/><Relationship Id="rId4" Type="http://schemas.openxmlformats.org/officeDocument/2006/relationships/image" Target="../media/image4.png"/></Relationships>
</file>

<file path=xl/drawings/_rels/drawing1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MATRIZ DE INDICADORES'!A1"/><Relationship Id="rId1" Type="http://schemas.openxmlformats.org/officeDocument/2006/relationships/chart" Target="../charts/chart11.xml"/><Relationship Id="rId4" Type="http://schemas.openxmlformats.org/officeDocument/2006/relationships/image" Target="../media/image4.png"/></Relationships>
</file>

<file path=xl/drawings/_rels/drawing1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MATRIZ DE INDICADORES'!A1"/><Relationship Id="rId1" Type="http://schemas.openxmlformats.org/officeDocument/2006/relationships/chart" Target="../charts/chart12.xml"/><Relationship Id="rId4" Type="http://schemas.openxmlformats.org/officeDocument/2006/relationships/image" Target="../media/image4.png"/></Relationships>
</file>

<file path=xl/drawings/_rels/drawing1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MATRIZ DE INDICADORES'!A1"/><Relationship Id="rId1" Type="http://schemas.openxmlformats.org/officeDocument/2006/relationships/chart" Target="../charts/chart13.xml"/><Relationship Id="rId4" Type="http://schemas.openxmlformats.org/officeDocument/2006/relationships/image" Target="../media/image1.png"/></Relationships>
</file>

<file path=xl/drawings/_rels/drawing1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MATRIZ DE INDICADORES'!A1"/><Relationship Id="rId1" Type="http://schemas.openxmlformats.org/officeDocument/2006/relationships/chart" Target="../charts/chart14.xml"/><Relationship Id="rId4" Type="http://schemas.openxmlformats.org/officeDocument/2006/relationships/image" Target="../media/image4.png"/></Relationships>
</file>

<file path=xl/drawings/_rels/drawing1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MATRIZ DE INDICADORES'!A1"/><Relationship Id="rId1" Type="http://schemas.openxmlformats.org/officeDocument/2006/relationships/chart" Target="../charts/chart15.xml"/><Relationship Id="rId4" Type="http://schemas.openxmlformats.org/officeDocument/2006/relationships/image" Target="../media/image4.png"/></Relationships>
</file>

<file path=xl/drawings/_rels/drawing1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MATRIZ DE INDICADORES'!A1"/><Relationship Id="rId1" Type="http://schemas.openxmlformats.org/officeDocument/2006/relationships/chart" Target="../charts/chart16.xml"/><Relationship Id="rId4" Type="http://schemas.openxmlformats.org/officeDocument/2006/relationships/image" Target="../media/image4.png"/></Relationships>
</file>

<file path=xl/drawings/_rels/drawing1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MATRIZ DE INDICADORES'!A1"/><Relationship Id="rId1" Type="http://schemas.openxmlformats.org/officeDocument/2006/relationships/chart" Target="../charts/chart17.xml"/><Relationship Id="rId4" Type="http://schemas.openxmlformats.org/officeDocument/2006/relationships/image" Target="../media/image4.png"/></Relationships>
</file>

<file path=xl/drawings/_rels/drawing1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MATRIZ DE INDICADORES'!A1"/><Relationship Id="rId1" Type="http://schemas.openxmlformats.org/officeDocument/2006/relationships/chart" Target="../charts/chart18.xml"/><Relationship Id="rId4" Type="http://schemas.openxmlformats.org/officeDocument/2006/relationships/image" Target="../media/image4.png"/></Relationships>
</file>

<file path=xl/drawings/_rels/drawing2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MATRIZ DE INDICADORES'!A1"/><Relationship Id="rId1" Type="http://schemas.openxmlformats.org/officeDocument/2006/relationships/chart" Target="../charts/chart19.xml"/><Relationship Id="rId4" Type="http://schemas.openxmlformats.org/officeDocument/2006/relationships/image" Target="../media/image4.png"/></Relationships>
</file>

<file path=xl/drawings/_rels/drawing2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MATRIZ DE INDICADORES'!A1"/><Relationship Id="rId1" Type="http://schemas.openxmlformats.org/officeDocument/2006/relationships/chart" Target="../charts/chart20.xml"/><Relationship Id="rId4" Type="http://schemas.openxmlformats.org/officeDocument/2006/relationships/image" Target="../media/image4.png"/></Relationships>
</file>

<file path=xl/drawings/_rels/drawing2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MATRIZ DE INDICADORES'!A1"/><Relationship Id="rId1" Type="http://schemas.openxmlformats.org/officeDocument/2006/relationships/chart" Target="../charts/chart21.xml"/><Relationship Id="rId4" Type="http://schemas.openxmlformats.org/officeDocument/2006/relationships/image" Target="../media/image4.png"/></Relationships>
</file>

<file path=xl/drawings/_rels/drawing2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MATRIZ DE INDICADORES'!A1"/><Relationship Id="rId1" Type="http://schemas.openxmlformats.org/officeDocument/2006/relationships/chart" Target="../charts/chart22.xml"/><Relationship Id="rId4" Type="http://schemas.openxmlformats.org/officeDocument/2006/relationships/image" Target="../media/image4.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1202532</xdr:colOff>
      <xdr:row>1</xdr:row>
      <xdr:rowOff>35718</xdr:rowOff>
    </xdr:from>
    <xdr:to>
      <xdr:col>2</xdr:col>
      <xdr:colOff>161767</xdr:colOff>
      <xdr:row>4</xdr:row>
      <xdr:rowOff>184218</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97782" y="226218"/>
          <a:ext cx="387985" cy="720000"/>
        </a:xfrm>
        <a:prstGeom prst="rect">
          <a:avLst/>
        </a:prstGeom>
        <a:noFill/>
        <a:ln>
          <a:noFill/>
        </a:ln>
        <a:extLst>
          <a:ext uri="{53640926-AAD7-44D8-BBD7-CCE9431645EC}">
            <a14:shadowObscured xmlns:a14="http://schemas.microsoft.com/office/drawing/2010/main"/>
          </a:ext>
        </a:extLst>
      </xdr:spPr>
    </xdr:pic>
    <xdr:clientData/>
  </xdr:twoCellAnchor>
  <xdr:oneCellAnchor>
    <xdr:from>
      <xdr:col>20</xdr:col>
      <xdr:colOff>231630</xdr:colOff>
      <xdr:row>19</xdr:row>
      <xdr:rowOff>755505</xdr:rowOff>
    </xdr:from>
    <xdr:ext cx="440373" cy="440373"/>
    <xdr:pic>
      <xdr:nvPicPr>
        <xdr:cNvPr id="3" name="Imagen 2">
          <a:hlinkClick xmlns:r="http://schemas.openxmlformats.org/officeDocument/2006/relationships" r:id="rId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8116068" y="7161068"/>
          <a:ext cx="440373" cy="440373"/>
        </a:xfrm>
        <a:prstGeom prst="rect">
          <a:avLst/>
        </a:prstGeom>
      </xdr:spPr>
    </xdr:pic>
    <xdr:clientData/>
  </xdr:oneCellAnchor>
  <xdr:oneCellAnchor>
    <xdr:from>
      <xdr:col>20</xdr:col>
      <xdr:colOff>235527</xdr:colOff>
      <xdr:row>33</xdr:row>
      <xdr:rowOff>131617</xdr:rowOff>
    </xdr:from>
    <xdr:ext cx="440373" cy="440373"/>
    <xdr:pic>
      <xdr:nvPicPr>
        <xdr:cNvPr id="5" name="Imagen 4">
          <a:hlinkClick xmlns:r="http://schemas.openxmlformats.org/officeDocument/2006/relationships" r:id="rId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6489891" y="12514117"/>
          <a:ext cx="440373" cy="440373"/>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2</xdr:col>
      <xdr:colOff>9525</xdr:colOff>
      <xdr:row>26</xdr:row>
      <xdr:rowOff>42861</xdr:rowOff>
    </xdr:from>
    <xdr:to>
      <xdr:col>8</xdr:col>
      <xdr:colOff>781049</xdr:colOff>
      <xdr:row>42</xdr:row>
      <xdr:rowOff>142874</xdr:rowOff>
    </xdr:to>
    <xdr:graphicFrame macro="">
      <xdr:nvGraphicFramePr>
        <xdr:cNvPr id="2" name="3 Gráfico">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5</xdr:col>
          <xdr:colOff>28575</xdr:colOff>
          <xdr:row>16</xdr:row>
          <xdr:rowOff>142875</xdr:rowOff>
        </xdr:from>
        <xdr:to>
          <xdr:col>5</xdr:col>
          <xdr:colOff>895350</xdr:colOff>
          <xdr:row>16</xdr:row>
          <xdr:rowOff>333375</xdr:rowOff>
        </xdr:to>
        <xdr:sp macro="" textlink="">
          <xdr:nvSpPr>
            <xdr:cNvPr id="418817" name="Option Button 1" hidden="1">
              <a:extLst>
                <a:ext uri="{63B3BB69-23CF-44E3-9099-C40C66FF867C}">
                  <a14:compatExt spid="_x0000_s418817"/>
                </a:ext>
                <a:ext uri="{FF2B5EF4-FFF2-40B4-BE49-F238E27FC236}">
                  <a16:creationId xmlns:a16="http://schemas.microsoft.com/office/drawing/2014/main" id="{00000000-0008-0000-0100-0000016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PORCENTAJE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16</xdr:row>
          <xdr:rowOff>123825</xdr:rowOff>
        </xdr:from>
        <xdr:to>
          <xdr:col>5</xdr:col>
          <xdr:colOff>47625</xdr:colOff>
          <xdr:row>16</xdr:row>
          <xdr:rowOff>333375</xdr:rowOff>
        </xdr:to>
        <xdr:sp macro="" textlink="">
          <xdr:nvSpPr>
            <xdr:cNvPr id="418818" name="Option Button 2" hidden="1">
              <a:extLst>
                <a:ext uri="{63B3BB69-23CF-44E3-9099-C40C66FF867C}">
                  <a14:compatExt spid="_x0000_s418818"/>
                </a:ext>
                <a:ext uri="{FF2B5EF4-FFF2-40B4-BE49-F238E27FC236}">
                  <a16:creationId xmlns:a16="http://schemas.microsoft.com/office/drawing/2014/main" id="{00000000-0008-0000-0100-0000026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NÚMERO</a:t>
              </a:r>
            </a:p>
          </xdr:txBody>
        </xdr:sp>
        <xdr:clientData/>
      </xdr:twoCellAnchor>
    </mc:Choice>
    <mc:Fallback/>
  </mc:AlternateContent>
  <xdr:twoCellAnchor editAs="oneCell">
    <xdr:from>
      <xdr:col>1</xdr:col>
      <xdr:colOff>82316</xdr:colOff>
      <xdr:row>1</xdr:row>
      <xdr:rowOff>58797</xdr:rowOff>
    </xdr:from>
    <xdr:to>
      <xdr:col>2</xdr:col>
      <xdr:colOff>294701</xdr:colOff>
      <xdr:row>3</xdr:row>
      <xdr:rowOff>105832</xdr:rowOff>
    </xdr:to>
    <xdr:pic>
      <xdr:nvPicPr>
        <xdr:cNvPr id="5" name="Imagen 4">
          <a:hlinkClick xmlns:r="http://schemas.openxmlformats.org/officeDocument/2006/relationships" r:id="rId2"/>
          <a:extLst>
            <a:ext uri="{FF2B5EF4-FFF2-40B4-BE49-F238E27FC236}">
              <a16:creationId xmlns:a16="http://schemas.microsoft.com/office/drawing/2014/main" id="{00000000-0008-0000-0100-000005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3967" t="17147" r="23775" b="16493"/>
        <a:stretch/>
      </xdr:blipFill>
      <xdr:spPr>
        <a:xfrm>
          <a:off x="349016" y="163572"/>
          <a:ext cx="660060" cy="447085"/>
        </a:xfrm>
        <a:prstGeom prst="rect">
          <a:avLst/>
        </a:prstGeom>
      </xdr:spPr>
    </xdr:pic>
    <xdr:clientData/>
  </xdr:twoCellAnchor>
  <xdr:twoCellAnchor editAs="oneCell">
    <xdr:from>
      <xdr:col>2</xdr:col>
      <xdr:colOff>1119188</xdr:colOff>
      <xdr:row>4</xdr:row>
      <xdr:rowOff>35719</xdr:rowOff>
    </xdr:from>
    <xdr:to>
      <xdr:col>2</xdr:col>
      <xdr:colOff>1526572</xdr:colOff>
      <xdr:row>7</xdr:row>
      <xdr:rowOff>184500</xdr:rowOff>
    </xdr:to>
    <xdr:pic>
      <xdr:nvPicPr>
        <xdr:cNvPr id="6" name="Imagen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bwMode="auto">
        <a:xfrm>
          <a:off x="1833563" y="731044"/>
          <a:ext cx="407384" cy="748856"/>
        </a:xfrm>
        <a:prstGeom prst="rect">
          <a:avLst/>
        </a:prstGeom>
        <a:noFill/>
        <a:ln>
          <a:noFill/>
        </a:ln>
        <a:extLst>
          <a:ext uri="{53640926-AAD7-44D8-BBD7-CCE9431645EC}">
            <a14:shadowObscured xmlns:a14="http://schemas.microsoft.com/office/drawing/2010/main"/>
          </a:ext>
        </a:extLst>
      </xdr:spPr>
    </xdr:pic>
    <xdr:clientData/>
  </xdr:twoCellAnchor>
  <mc:AlternateContent xmlns:mc="http://schemas.openxmlformats.org/markup-compatibility/2006">
    <mc:Choice xmlns:a14="http://schemas.microsoft.com/office/drawing/2010/main" Requires="a14">
      <xdr:twoCellAnchor editAs="oneCell">
        <xdr:from>
          <xdr:col>5</xdr:col>
          <xdr:colOff>895350</xdr:colOff>
          <xdr:row>16</xdr:row>
          <xdr:rowOff>123825</xdr:rowOff>
        </xdr:from>
        <xdr:to>
          <xdr:col>7</xdr:col>
          <xdr:colOff>104775</xdr:colOff>
          <xdr:row>16</xdr:row>
          <xdr:rowOff>333375</xdr:rowOff>
        </xdr:to>
        <xdr:sp macro="" textlink="">
          <xdr:nvSpPr>
            <xdr:cNvPr id="418819" name="Option Button 3" hidden="1">
              <a:extLst>
                <a:ext uri="{63B3BB69-23CF-44E3-9099-C40C66FF867C}">
                  <a14:compatExt spid="_x0000_s418819"/>
                </a:ext>
                <a:ext uri="{FF2B5EF4-FFF2-40B4-BE49-F238E27FC236}">
                  <a16:creationId xmlns:a16="http://schemas.microsoft.com/office/drawing/2014/main" id="{00000000-0008-0000-0100-0000036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RELATIVO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895350</xdr:colOff>
          <xdr:row>16</xdr:row>
          <xdr:rowOff>123825</xdr:rowOff>
        </xdr:from>
        <xdr:to>
          <xdr:col>7</xdr:col>
          <xdr:colOff>95250</xdr:colOff>
          <xdr:row>17</xdr:row>
          <xdr:rowOff>152400</xdr:rowOff>
        </xdr:to>
        <xdr:sp macro="" textlink="">
          <xdr:nvSpPr>
            <xdr:cNvPr id="418822" name="Option Button 6" hidden="1">
              <a:extLst>
                <a:ext uri="{63B3BB69-23CF-44E3-9099-C40C66FF867C}">
                  <a14:compatExt spid="_x0000_s418822"/>
                </a:ext>
                <a:ext uri="{FF2B5EF4-FFF2-40B4-BE49-F238E27FC236}">
                  <a16:creationId xmlns:a16="http://schemas.microsoft.com/office/drawing/2014/main" id="{00000000-0008-0000-0100-0000066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RELATIVO</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xdr:col>
      <xdr:colOff>9525</xdr:colOff>
      <xdr:row>26</xdr:row>
      <xdr:rowOff>42861</xdr:rowOff>
    </xdr:from>
    <xdr:to>
      <xdr:col>8</xdr:col>
      <xdr:colOff>781049</xdr:colOff>
      <xdr:row>42</xdr:row>
      <xdr:rowOff>142874</xdr:rowOff>
    </xdr:to>
    <xdr:graphicFrame macro="">
      <xdr:nvGraphicFramePr>
        <xdr:cNvPr id="2" name="3 Gráfico">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5</xdr:col>
          <xdr:colOff>28575</xdr:colOff>
          <xdr:row>16</xdr:row>
          <xdr:rowOff>142875</xdr:rowOff>
        </xdr:from>
        <xdr:to>
          <xdr:col>5</xdr:col>
          <xdr:colOff>895350</xdr:colOff>
          <xdr:row>16</xdr:row>
          <xdr:rowOff>333375</xdr:rowOff>
        </xdr:to>
        <xdr:sp macro="" textlink="">
          <xdr:nvSpPr>
            <xdr:cNvPr id="422913" name="Option Button 1" hidden="1">
              <a:extLst>
                <a:ext uri="{63B3BB69-23CF-44E3-9099-C40C66FF867C}">
                  <a14:compatExt spid="_x0000_s422913"/>
                </a:ext>
                <a:ext uri="{FF2B5EF4-FFF2-40B4-BE49-F238E27FC236}">
                  <a16:creationId xmlns:a16="http://schemas.microsoft.com/office/drawing/2014/main" id="{00000000-0008-0000-0200-0000017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PORCENTAJE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16</xdr:row>
          <xdr:rowOff>123825</xdr:rowOff>
        </xdr:from>
        <xdr:to>
          <xdr:col>5</xdr:col>
          <xdr:colOff>47625</xdr:colOff>
          <xdr:row>16</xdr:row>
          <xdr:rowOff>333375</xdr:rowOff>
        </xdr:to>
        <xdr:sp macro="" textlink="">
          <xdr:nvSpPr>
            <xdr:cNvPr id="422914" name="Option Button 2" hidden="1">
              <a:extLst>
                <a:ext uri="{63B3BB69-23CF-44E3-9099-C40C66FF867C}">
                  <a14:compatExt spid="_x0000_s422914"/>
                </a:ext>
                <a:ext uri="{FF2B5EF4-FFF2-40B4-BE49-F238E27FC236}">
                  <a16:creationId xmlns:a16="http://schemas.microsoft.com/office/drawing/2014/main" id="{00000000-0008-0000-0200-0000027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NÚMERO</a:t>
              </a:r>
            </a:p>
          </xdr:txBody>
        </xdr:sp>
        <xdr:clientData/>
      </xdr:twoCellAnchor>
    </mc:Choice>
    <mc:Fallback/>
  </mc:AlternateContent>
  <xdr:twoCellAnchor editAs="oneCell">
    <xdr:from>
      <xdr:col>1</xdr:col>
      <xdr:colOff>82316</xdr:colOff>
      <xdr:row>1</xdr:row>
      <xdr:rowOff>58797</xdr:rowOff>
    </xdr:from>
    <xdr:to>
      <xdr:col>2</xdr:col>
      <xdr:colOff>294701</xdr:colOff>
      <xdr:row>3</xdr:row>
      <xdr:rowOff>105832</xdr:rowOff>
    </xdr:to>
    <xdr:pic>
      <xdr:nvPicPr>
        <xdr:cNvPr id="5" name="Imagen 4">
          <a:hlinkClick xmlns:r="http://schemas.openxmlformats.org/officeDocument/2006/relationships" r:id="rId2"/>
          <a:extLst>
            <a:ext uri="{FF2B5EF4-FFF2-40B4-BE49-F238E27FC236}">
              <a16:creationId xmlns:a16="http://schemas.microsoft.com/office/drawing/2014/main" id="{00000000-0008-0000-0200-000005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3967" t="17147" r="23775" b="16493"/>
        <a:stretch/>
      </xdr:blipFill>
      <xdr:spPr>
        <a:xfrm>
          <a:off x="349016" y="163572"/>
          <a:ext cx="660060" cy="447085"/>
        </a:xfrm>
        <a:prstGeom prst="rect">
          <a:avLst/>
        </a:prstGeom>
      </xdr:spPr>
    </xdr:pic>
    <xdr:clientData/>
  </xdr:twoCellAnchor>
  <xdr:twoCellAnchor editAs="oneCell">
    <xdr:from>
      <xdr:col>2</xdr:col>
      <xdr:colOff>1119188</xdr:colOff>
      <xdr:row>4</xdr:row>
      <xdr:rowOff>35719</xdr:rowOff>
    </xdr:from>
    <xdr:to>
      <xdr:col>2</xdr:col>
      <xdr:colOff>1526572</xdr:colOff>
      <xdr:row>7</xdr:row>
      <xdr:rowOff>184500</xdr:rowOff>
    </xdr:to>
    <xdr:pic>
      <xdr:nvPicPr>
        <xdr:cNvPr id="6" name="Imagen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bwMode="auto">
        <a:xfrm>
          <a:off x="1833563" y="731044"/>
          <a:ext cx="407384" cy="748856"/>
        </a:xfrm>
        <a:prstGeom prst="rect">
          <a:avLst/>
        </a:prstGeom>
        <a:noFill/>
        <a:ln>
          <a:noFill/>
        </a:ln>
        <a:extLst>
          <a:ext uri="{53640926-AAD7-44D8-BBD7-CCE9431645EC}">
            <a14:shadowObscured xmlns:a14="http://schemas.microsoft.com/office/drawing/2010/main"/>
          </a:ext>
        </a:extLst>
      </xdr:spPr>
    </xdr:pic>
    <xdr:clientData/>
  </xdr:twoCellAnchor>
  <mc:AlternateContent xmlns:mc="http://schemas.openxmlformats.org/markup-compatibility/2006">
    <mc:Choice xmlns:a14="http://schemas.microsoft.com/office/drawing/2010/main" Requires="a14">
      <xdr:twoCellAnchor editAs="oneCell">
        <xdr:from>
          <xdr:col>5</xdr:col>
          <xdr:colOff>895350</xdr:colOff>
          <xdr:row>16</xdr:row>
          <xdr:rowOff>123825</xdr:rowOff>
        </xdr:from>
        <xdr:to>
          <xdr:col>7</xdr:col>
          <xdr:colOff>104775</xdr:colOff>
          <xdr:row>16</xdr:row>
          <xdr:rowOff>333375</xdr:rowOff>
        </xdr:to>
        <xdr:sp macro="" textlink="">
          <xdr:nvSpPr>
            <xdr:cNvPr id="422915" name="Option Button 3" hidden="1">
              <a:extLst>
                <a:ext uri="{63B3BB69-23CF-44E3-9099-C40C66FF867C}">
                  <a14:compatExt spid="_x0000_s422915"/>
                </a:ext>
                <a:ext uri="{FF2B5EF4-FFF2-40B4-BE49-F238E27FC236}">
                  <a16:creationId xmlns:a16="http://schemas.microsoft.com/office/drawing/2014/main" id="{00000000-0008-0000-0200-0000037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RELATIVO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895350</xdr:colOff>
          <xdr:row>16</xdr:row>
          <xdr:rowOff>123825</xdr:rowOff>
        </xdr:from>
        <xdr:to>
          <xdr:col>7</xdr:col>
          <xdr:colOff>95250</xdr:colOff>
          <xdr:row>17</xdr:row>
          <xdr:rowOff>152400</xdr:rowOff>
        </xdr:to>
        <xdr:sp macro="" textlink="">
          <xdr:nvSpPr>
            <xdr:cNvPr id="422918" name="Option Button 6" hidden="1">
              <a:extLst>
                <a:ext uri="{63B3BB69-23CF-44E3-9099-C40C66FF867C}">
                  <a14:compatExt spid="_x0000_s422918"/>
                </a:ext>
                <a:ext uri="{FF2B5EF4-FFF2-40B4-BE49-F238E27FC236}">
                  <a16:creationId xmlns:a16="http://schemas.microsoft.com/office/drawing/2014/main" id="{00000000-0008-0000-0200-0000067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RELATIVO</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2</xdr:col>
      <xdr:colOff>9525</xdr:colOff>
      <xdr:row>26</xdr:row>
      <xdr:rowOff>42861</xdr:rowOff>
    </xdr:from>
    <xdr:to>
      <xdr:col>8</xdr:col>
      <xdr:colOff>781049</xdr:colOff>
      <xdr:row>42</xdr:row>
      <xdr:rowOff>142874</xdr:rowOff>
    </xdr:to>
    <xdr:graphicFrame macro="">
      <xdr:nvGraphicFramePr>
        <xdr:cNvPr id="2" name="3 Gráfico">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5</xdr:col>
          <xdr:colOff>28575</xdr:colOff>
          <xdr:row>16</xdr:row>
          <xdr:rowOff>142875</xdr:rowOff>
        </xdr:from>
        <xdr:to>
          <xdr:col>5</xdr:col>
          <xdr:colOff>895350</xdr:colOff>
          <xdr:row>16</xdr:row>
          <xdr:rowOff>333375</xdr:rowOff>
        </xdr:to>
        <xdr:sp macro="" textlink="">
          <xdr:nvSpPr>
            <xdr:cNvPr id="423937" name="Option Button 1" hidden="1">
              <a:extLst>
                <a:ext uri="{63B3BB69-23CF-44E3-9099-C40C66FF867C}">
                  <a14:compatExt spid="_x0000_s423937"/>
                </a:ext>
                <a:ext uri="{FF2B5EF4-FFF2-40B4-BE49-F238E27FC236}">
                  <a16:creationId xmlns:a16="http://schemas.microsoft.com/office/drawing/2014/main" id="{00000000-0008-0000-0300-0000017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PORCENTAJE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16</xdr:row>
          <xdr:rowOff>123825</xdr:rowOff>
        </xdr:from>
        <xdr:to>
          <xdr:col>5</xdr:col>
          <xdr:colOff>47625</xdr:colOff>
          <xdr:row>16</xdr:row>
          <xdr:rowOff>333375</xdr:rowOff>
        </xdr:to>
        <xdr:sp macro="" textlink="">
          <xdr:nvSpPr>
            <xdr:cNvPr id="423938" name="Option Button 2" hidden="1">
              <a:extLst>
                <a:ext uri="{63B3BB69-23CF-44E3-9099-C40C66FF867C}">
                  <a14:compatExt spid="_x0000_s423938"/>
                </a:ext>
                <a:ext uri="{FF2B5EF4-FFF2-40B4-BE49-F238E27FC236}">
                  <a16:creationId xmlns:a16="http://schemas.microsoft.com/office/drawing/2014/main" id="{00000000-0008-0000-0300-0000027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NÚMERO</a:t>
              </a:r>
            </a:p>
          </xdr:txBody>
        </xdr:sp>
        <xdr:clientData/>
      </xdr:twoCellAnchor>
    </mc:Choice>
    <mc:Fallback/>
  </mc:AlternateContent>
  <xdr:twoCellAnchor editAs="oneCell">
    <xdr:from>
      <xdr:col>1</xdr:col>
      <xdr:colOff>82316</xdr:colOff>
      <xdr:row>1</xdr:row>
      <xdr:rowOff>58797</xdr:rowOff>
    </xdr:from>
    <xdr:to>
      <xdr:col>2</xdr:col>
      <xdr:colOff>294701</xdr:colOff>
      <xdr:row>3</xdr:row>
      <xdr:rowOff>105832</xdr:rowOff>
    </xdr:to>
    <xdr:pic>
      <xdr:nvPicPr>
        <xdr:cNvPr id="5" name="Imagen 4">
          <a:hlinkClick xmlns:r="http://schemas.openxmlformats.org/officeDocument/2006/relationships" r:id="rId2"/>
          <a:extLst>
            <a:ext uri="{FF2B5EF4-FFF2-40B4-BE49-F238E27FC236}">
              <a16:creationId xmlns:a16="http://schemas.microsoft.com/office/drawing/2014/main" id="{00000000-0008-0000-0300-000005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3967" t="17147" r="23775" b="16493"/>
        <a:stretch/>
      </xdr:blipFill>
      <xdr:spPr>
        <a:xfrm>
          <a:off x="349016" y="163572"/>
          <a:ext cx="660060" cy="447085"/>
        </a:xfrm>
        <a:prstGeom prst="rect">
          <a:avLst/>
        </a:prstGeom>
      </xdr:spPr>
    </xdr:pic>
    <xdr:clientData/>
  </xdr:twoCellAnchor>
  <xdr:twoCellAnchor editAs="oneCell">
    <xdr:from>
      <xdr:col>2</xdr:col>
      <xdr:colOff>1119188</xdr:colOff>
      <xdr:row>4</xdr:row>
      <xdr:rowOff>35719</xdr:rowOff>
    </xdr:from>
    <xdr:to>
      <xdr:col>2</xdr:col>
      <xdr:colOff>1526572</xdr:colOff>
      <xdr:row>7</xdr:row>
      <xdr:rowOff>184500</xdr:rowOff>
    </xdr:to>
    <xdr:pic>
      <xdr:nvPicPr>
        <xdr:cNvPr id="6" name="Imagen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bwMode="auto">
        <a:xfrm>
          <a:off x="1833563" y="731044"/>
          <a:ext cx="407384" cy="748856"/>
        </a:xfrm>
        <a:prstGeom prst="rect">
          <a:avLst/>
        </a:prstGeom>
        <a:noFill/>
        <a:ln>
          <a:noFill/>
        </a:ln>
        <a:extLst>
          <a:ext uri="{53640926-AAD7-44D8-BBD7-CCE9431645EC}">
            <a14:shadowObscured xmlns:a14="http://schemas.microsoft.com/office/drawing/2010/main"/>
          </a:ext>
        </a:extLst>
      </xdr:spPr>
    </xdr:pic>
    <xdr:clientData/>
  </xdr:twoCellAnchor>
  <mc:AlternateContent xmlns:mc="http://schemas.openxmlformats.org/markup-compatibility/2006">
    <mc:Choice xmlns:a14="http://schemas.microsoft.com/office/drawing/2010/main" Requires="a14">
      <xdr:twoCellAnchor editAs="oneCell">
        <xdr:from>
          <xdr:col>5</xdr:col>
          <xdr:colOff>895350</xdr:colOff>
          <xdr:row>16</xdr:row>
          <xdr:rowOff>123825</xdr:rowOff>
        </xdr:from>
        <xdr:to>
          <xdr:col>7</xdr:col>
          <xdr:colOff>104775</xdr:colOff>
          <xdr:row>16</xdr:row>
          <xdr:rowOff>333375</xdr:rowOff>
        </xdr:to>
        <xdr:sp macro="" textlink="">
          <xdr:nvSpPr>
            <xdr:cNvPr id="423939" name="Option Button 3" hidden="1">
              <a:extLst>
                <a:ext uri="{63B3BB69-23CF-44E3-9099-C40C66FF867C}">
                  <a14:compatExt spid="_x0000_s423939"/>
                </a:ext>
                <a:ext uri="{FF2B5EF4-FFF2-40B4-BE49-F238E27FC236}">
                  <a16:creationId xmlns:a16="http://schemas.microsoft.com/office/drawing/2014/main" id="{00000000-0008-0000-0300-0000037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RELATIVO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895350</xdr:colOff>
          <xdr:row>16</xdr:row>
          <xdr:rowOff>123825</xdr:rowOff>
        </xdr:from>
        <xdr:to>
          <xdr:col>7</xdr:col>
          <xdr:colOff>95250</xdr:colOff>
          <xdr:row>17</xdr:row>
          <xdr:rowOff>152400</xdr:rowOff>
        </xdr:to>
        <xdr:sp macro="" textlink="">
          <xdr:nvSpPr>
            <xdr:cNvPr id="423942" name="Option Button 6" hidden="1">
              <a:extLst>
                <a:ext uri="{63B3BB69-23CF-44E3-9099-C40C66FF867C}">
                  <a14:compatExt spid="_x0000_s423942"/>
                </a:ext>
                <a:ext uri="{FF2B5EF4-FFF2-40B4-BE49-F238E27FC236}">
                  <a16:creationId xmlns:a16="http://schemas.microsoft.com/office/drawing/2014/main" id="{00000000-0008-0000-0300-0000067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RELATIVO</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2</xdr:col>
      <xdr:colOff>9525</xdr:colOff>
      <xdr:row>26</xdr:row>
      <xdr:rowOff>42861</xdr:rowOff>
    </xdr:from>
    <xdr:to>
      <xdr:col>8</xdr:col>
      <xdr:colOff>781049</xdr:colOff>
      <xdr:row>47</xdr:row>
      <xdr:rowOff>142874</xdr:rowOff>
    </xdr:to>
    <xdr:graphicFrame macro="">
      <xdr:nvGraphicFramePr>
        <xdr:cNvPr id="2" name="3 Gráfico">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5</xdr:col>
          <xdr:colOff>28575</xdr:colOff>
          <xdr:row>16</xdr:row>
          <xdr:rowOff>142875</xdr:rowOff>
        </xdr:from>
        <xdr:to>
          <xdr:col>5</xdr:col>
          <xdr:colOff>895350</xdr:colOff>
          <xdr:row>17</xdr:row>
          <xdr:rowOff>152400</xdr:rowOff>
        </xdr:to>
        <xdr:sp macro="" textlink="">
          <xdr:nvSpPr>
            <xdr:cNvPr id="402433" name="Option Button 1" hidden="1">
              <a:extLst>
                <a:ext uri="{63B3BB69-23CF-44E3-9099-C40C66FF867C}">
                  <a14:compatExt spid="_x0000_s402433"/>
                </a:ext>
                <a:ext uri="{FF2B5EF4-FFF2-40B4-BE49-F238E27FC236}">
                  <a16:creationId xmlns:a16="http://schemas.microsoft.com/office/drawing/2014/main" id="{00000000-0008-0000-0400-0000012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PORCENTAJE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16</xdr:row>
          <xdr:rowOff>123825</xdr:rowOff>
        </xdr:from>
        <xdr:to>
          <xdr:col>4</xdr:col>
          <xdr:colOff>895350</xdr:colOff>
          <xdr:row>17</xdr:row>
          <xdr:rowOff>152400</xdr:rowOff>
        </xdr:to>
        <xdr:sp macro="" textlink="">
          <xdr:nvSpPr>
            <xdr:cNvPr id="402434" name="Option Button 2" hidden="1">
              <a:extLst>
                <a:ext uri="{63B3BB69-23CF-44E3-9099-C40C66FF867C}">
                  <a14:compatExt spid="_x0000_s402434"/>
                </a:ext>
                <a:ext uri="{FF2B5EF4-FFF2-40B4-BE49-F238E27FC236}">
                  <a16:creationId xmlns:a16="http://schemas.microsoft.com/office/drawing/2014/main" id="{00000000-0008-0000-0400-0000022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NÚMERO</a:t>
              </a:r>
            </a:p>
          </xdr:txBody>
        </xdr:sp>
        <xdr:clientData/>
      </xdr:twoCellAnchor>
    </mc:Choice>
    <mc:Fallback/>
  </mc:AlternateContent>
  <xdr:oneCellAnchor>
    <xdr:from>
      <xdr:col>1</xdr:col>
      <xdr:colOff>82316</xdr:colOff>
      <xdr:row>1</xdr:row>
      <xdr:rowOff>58797</xdr:rowOff>
    </xdr:from>
    <xdr:ext cx="664822" cy="451848"/>
    <xdr:pic>
      <xdr:nvPicPr>
        <xdr:cNvPr id="5" name="Imagen 5">
          <a:hlinkClick xmlns:r="http://schemas.openxmlformats.org/officeDocument/2006/relationships" r:id="rId2"/>
          <a:extLst>
            <a:ext uri="{FF2B5EF4-FFF2-40B4-BE49-F238E27FC236}">
              <a16:creationId xmlns:a16="http://schemas.microsoft.com/office/drawing/2014/main" id="{00000000-0008-0000-0400-000005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3967" t="17147" r="23775" b="16493"/>
        <a:stretch/>
      </xdr:blipFill>
      <xdr:spPr>
        <a:xfrm>
          <a:off x="349016" y="163572"/>
          <a:ext cx="664822" cy="451848"/>
        </a:xfrm>
        <a:prstGeom prst="rect">
          <a:avLst/>
        </a:prstGeom>
      </xdr:spPr>
    </xdr:pic>
    <xdr:clientData/>
  </xdr:oneCellAnchor>
  <xdr:oneCellAnchor>
    <xdr:from>
      <xdr:col>2</xdr:col>
      <xdr:colOff>1119188</xdr:colOff>
      <xdr:row>4</xdr:row>
      <xdr:rowOff>35719</xdr:rowOff>
    </xdr:from>
    <xdr:ext cx="407384" cy="756000"/>
    <xdr:pic>
      <xdr:nvPicPr>
        <xdr:cNvPr id="6" name="Imagen 6">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bwMode="auto">
        <a:xfrm>
          <a:off x="1833563" y="731044"/>
          <a:ext cx="407384" cy="756000"/>
        </a:xfrm>
        <a:prstGeom prst="rect">
          <a:avLst/>
        </a:prstGeom>
        <a:noFill/>
        <a:ln>
          <a:noFill/>
        </a:ln>
        <a:extLst>
          <a:ext uri="{53640926-AAD7-44D8-BBD7-CCE9431645EC}">
            <a14:shadowObscured xmlns:a14="http://schemas.microsoft.com/office/drawing/2010/main"/>
          </a:ext>
        </a:extLst>
      </xdr:spPr>
    </xdr:pic>
    <xdr:clientData/>
  </xdr:oneCellAnchor>
  <mc:AlternateContent xmlns:mc="http://schemas.openxmlformats.org/markup-compatibility/2006">
    <mc:Choice xmlns:a14="http://schemas.microsoft.com/office/drawing/2010/main" Requires="a14">
      <xdr:twoCellAnchor editAs="oneCell">
        <xdr:from>
          <xdr:col>5</xdr:col>
          <xdr:colOff>895350</xdr:colOff>
          <xdr:row>16</xdr:row>
          <xdr:rowOff>123825</xdr:rowOff>
        </xdr:from>
        <xdr:to>
          <xdr:col>6</xdr:col>
          <xdr:colOff>857250</xdr:colOff>
          <xdr:row>17</xdr:row>
          <xdr:rowOff>152400</xdr:rowOff>
        </xdr:to>
        <xdr:sp macro="" textlink="">
          <xdr:nvSpPr>
            <xdr:cNvPr id="402435" name="Option Button 3" hidden="1">
              <a:extLst>
                <a:ext uri="{63B3BB69-23CF-44E3-9099-C40C66FF867C}">
                  <a14:compatExt spid="_x0000_s402435"/>
                </a:ext>
                <a:ext uri="{FF2B5EF4-FFF2-40B4-BE49-F238E27FC236}">
                  <a16:creationId xmlns:a16="http://schemas.microsoft.com/office/drawing/2014/main" id="{00000000-0008-0000-0400-0000032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RELATIVO</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2</xdr:col>
      <xdr:colOff>9525</xdr:colOff>
      <xdr:row>26</xdr:row>
      <xdr:rowOff>42861</xdr:rowOff>
    </xdr:from>
    <xdr:to>
      <xdr:col>8</xdr:col>
      <xdr:colOff>781049</xdr:colOff>
      <xdr:row>42</xdr:row>
      <xdr:rowOff>142874</xdr:rowOff>
    </xdr:to>
    <xdr:graphicFrame macro="">
      <xdr:nvGraphicFramePr>
        <xdr:cNvPr id="2" name="3 Gráfico">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5</xdr:col>
          <xdr:colOff>28575</xdr:colOff>
          <xdr:row>16</xdr:row>
          <xdr:rowOff>142875</xdr:rowOff>
        </xdr:from>
        <xdr:to>
          <xdr:col>5</xdr:col>
          <xdr:colOff>895350</xdr:colOff>
          <xdr:row>16</xdr:row>
          <xdr:rowOff>333375</xdr:rowOff>
        </xdr:to>
        <xdr:sp macro="" textlink="">
          <xdr:nvSpPr>
            <xdr:cNvPr id="424961" name="Option Button 1" hidden="1">
              <a:extLst>
                <a:ext uri="{63B3BB69-23CF-44E3-9099-C40C66FF867C}">
                  <a14:compatExt spid="_x0000_s424961"/>
                </a:ext>
                <a:ext uri="{FF2B5EF4-FFF2-40B4-BE49-F238E27FC236}">
                  <a16:creationId xmlns:a16="http://schemas.microsoft.com/office/drawing/2014/main" id="{00000000-0008-0000-0500-0000017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PORCENTAJE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16</xdr:row>
          <xdr:rowOff>123825</xdr:rowOff>
        </xdr:from>
        <xdr:to>
          <xdr:col>5</xdr:col>
          <xdr:colOff>47625</xdr:colOff>
          <xdr:row>16</xdr:row>
          <xdr:rowOff>333375</xdr:rowOff>
        </xdr:to>
        <xdr:sp macro="" textlink="">
          <xdr:nvSpPr>
            <xdr:cNvPr id="424962" name="Option Button 2" hidden="1">
              <a:extLst>
                <a:ext uri="{63B3BB69-23CF-44E3-9099-C40C66FF867C}">
                  <a14:compatExt spid="_x0000_s424962"/>
                </a:ext>
                <a:ext uri="{FF2B5EF4-FFF2-40B4-BE49-F238E27FC236}">
                  <a16:creationId xmlns:a16="http://schemas.microsoft.com/office/drawing/2014/main" id="{00000000-0008-0000-0500-0000027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NÚMERO</a:t>
              </a:r>
            </a:p>
          </xdr:txBody>
        </xdr:sp>
        <xdr:clientData/>
      </xdr:twoCellAnchor>
    </mc:Choice>
    <mc:Fallback/>
  </mc:AlternateContent>
  <xdr:twoCellAnchor editAs="oneCell">
    <xdr:from>
      <xdr:col>1</xdr:col>
      <xdr:colOff>82316</xdr:colOff>
      <xdr:row>1</xdr:row>
      <xdr:rowOff>58797</xdr:rowOff>
    </xdr:from>
    <xdr:to>
      <xdr:col>2</xdr:col>
      <xdr:colOff>294701</xdr:colOff>
      <xdr:row>3</xdr:row>
      <xdr:rowOff>105832</xdr:rowOff>
    </xdr:to>
    <xdr:pic>
      <xdr:nvPicPr>
        <xdr:cNvPr id="5" name="Imagen 4">
          <a:hlinkClick xmlns:r="http://schemas.openxmlformats.org/officeDocument/2006/relationships" r:id="rId2"/>
          <a:extLst>
            <a:ext uri="{FF2B5EF4-FFF2-40B4-BE49-F238E27FC236}">
              <a16:creationId xmlns:a16="http://schemas.microsoft.com/office/drawing/2014/main" id="{00000000-0008-0000-0500-000005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3967" t="17147" r="23775" b="16493"/>
        <a:stretch/>
      </xdr:blipFill>
      <xdr:spPr>
        <a:xfrm>
          <a:off x="349016" y="163572"/>
          <a:ext cx="660060" cy="447085"/>
        </a:xfrm>
        <a:prstGeom prst="rect">
          <a:avLst/>
        </a:prstGeom>
      </xdr:spPr>
    </xdr:pic>
    <xdr:clientData/>
  </xdr:twoCellAnchor>
  <xdr:twoCellAnchor editAs="oneCell">
    <xdr:from>
      <xdr:col>2</xdr:col>
      <xdr:colOff>1119188</xdr:colOff>
      <xdr:row>4</xdr:row>
      <xdr:rowOff>35719</xdr:rowOff>
    </xdr:from>
    <xdr:to>
      <xdr:col>2</xdr:col>
      <xdr:colOff>1526572</xdr:colOff>
      <xdr:row>7</xdr:row>
      <xdr:rowOff>184500</xdr:rowOff>
    </xdr:to>
    <xdr:pic>
      <xdr:nvPicPr>
        <xdr:cNvPr id="6" name="Imagen 5">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bwMode="auto">
        <a:xfrm>
          <a:off x="1833563" y="731044"/>
          <a:ext cx="407384" cy="748856"/>
        </a:xfrm>
        <a:prstGeom prst="rect">
          <a:avLst/>
        </a:prstGeom>
        <a:noFill/>
        <a:ln>
          <a:noFill/>
        </a:ln>
        <a:extLst>
          <a:ext uri="{53640926-AAD7-44D8-BBD7-CCE9431645EC}">
            <a14:shadowObscured xmlns:a14="http://schemas.microsoft.com/office/drawing/2010/main"/>
          </a:ext>
        </a:extLst>
      </xdr:spPr>
    </xdr:pic>
    <xdr:clientData/>
  </xdr:twoCellAnchor>
  <mc:AlternateContent xmlns:mc="http://schemas.openxmlformats.org/markup-compatibility/2006">
    <mc:Choice xmlns:a14="http://schemas.microsoft.com/office/drawing/2010/main" Requires="a14">
      <xdr:twoCellAnchor editAs="oneCell">
        <xdr:from>
          <xdr:col>5</xdr:col>
          <xdr:colOff>895350</xdr:colOff>
          <xdr:row>16</xdr:row>
          <xdr:rowOff>123825</xdr:rowOff>
        </xdr:from>
        <xdr:to>
          <xdr:col>7</xdr:col>
          <xdr:colOff>104775</xdr:colOff>
          <xdr:row>16</xdr:row>
          <xdr:rowOff>333375</xdr:rowOff>
        </xdr:to>
        <xdr:sp macro="" textlink="">
          <xdr:nvSpPr>
            <xdr:cNvPr id="424963" name="Option Button 3" hidden="1">
              <a:extLst>
                <a:ext uri="{63B3BB69-23CF-44E3-9099-C40C66FF867C}">
                  <a14:compatExt spid="_x0000_s424963"/>
                </a:ext>
                <a:ext uri="{FF2B5EF4-FFF2-40B4-BE49-F238E27FC236}">
                  <a16:creationId xmlns:a16="http://schemas.microsoft.com/office/drawing/2014/main" id="{00000000-0008-0000-0500-0000037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RELATIVO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895350</xdr:colOff>
          <xdr:row>16</xdr:row>
          <xdr:rowOff>123825</xdr:rowOff>
        </xdr:from>
        <xdr:to>
          <xdr:col>7</xdr:col>
          <xdr:colOff>95250</xdr:colOff>
          <xdr:row>17</xdr:row>
          <xdr:rowOff>152400</xdr:rowOff>
        </xdr:to>
        <xdr:sp macro="" textlink="">
          <xdr:nvSpPr>
            <xdr:cNvPr id="424964" name="Option Button 4" hidden="1">
              <a:extLst>
                <a:ext uri="{63B3BB69-23CF-44E3-9099-C40C66FF867C}">
                  <a14:compatExt spid="_x0000_s424964"/>
                </a:ext>
                <a:ext uri="{FF2B5EF4-FFF2-40B4-BE49-F238E27FC236}">
                  <a16:creationId xmlns:a16="http://schemas.microsoft.com/office/drawing/2014/main" id="{00000000-0008-0000-0500-0000047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RELATIVO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895350</xdr:colOff>
          <xdr:row>16</xdr:row>
          <xdr:rowOff>123825</xdr:rowOff>
        </xdr:from>
        <xdr:to>
          <xdr:col>7</xdr:col>
          <xdr:colOff>95250</xdr:colOff>
          <xdr:row>17</xdr:row>
          <xdr:rowOff>152400</xdr:rowOff>
        </xdr:to>
        <xdr:sp macro="" textlink="">
          <xdr:nvSpPr>
            <xdr:cNvPr id="424966" name="Option Button 6" hidden="1">
              <a:extLst>
                <a:ext uri="{63B3BB69-23CF-44E3-9099-C40C66FF867C}">
                  <a14:compatExt spid="_x0000_s424966"/>
                </a:ext>
                <a:ext uri="{FF2B5EF4-FFF2-40B4-BE49-F238E27FC236}">
                  <a16:creationId xmlns:a16="http://schemas.microsoft.com/office/drawing/2014/main" id="{00000000-0008-0000-0500-0000067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RELATIVO</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2</xdr:col>
      <xdr:colOff>9525</xdr:colOff>
      <xdr:row>26</xdr:row>
      <xdr:rowOff>42861</xdr:rowOff>
    </xdr:from>
    <xdr:to>
      <xdr:col>8</xdr:col>
      <xdr:colOff>781049</xdr:colOff>
      <xdr:row>43</xdr:row>
      <xdr:rowOff>142874</xdr:rowOff>
    </xdr:to>
    <xdr:graphicFrame macro="">
      <xdr:nvGraphicFramePr>
        <xdr:cNvPr id="2" name="3 Gráfico">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5</xdr:col>
          <xdr:colOff>28575</xdr:colOff>
          <xdr:row>16</xdr:row>
          <xdr:rowOff>142875</xdr:rowOff>
        </xdr:from>
        <xdr:to>
          <xdr:col>5</xdr:col>
          <xdr:colOff>895350</xdr:colOff>
          <xdr:row>17</xdr:row>
          <xdr:rowOff>152400</xdr:rowOff>
        </xdr:to>
        <xdr:sp macro="" textlink="">
          <xdr:nvSpPr>
            <xdr:cNvPr id="444417" name="Option Button 1" hidden="1">
              <a:extLst>
                <a:ext uri="{63B3BB69-23CF-44E3-9099-C40C66FF867C}">
                  <a14:compatExt spid="_x0000_s444417"/>
                </a:ext>
                <a:ext uri="{FF2B5EF4-FFF2-40B4-BE49-F238E27FC236}">
                  <a16:creationId xmlns:a16="http://schemas.microsoft.com/office/drawing/2014/main" id="{00000000-0008-0000-0600-000001C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PORCENTAJE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16</xdr:row>
          <xdr:rowOff>123825</xdr:rowOff>
        </xdr:from>
        <xdr:to>
          <xdr:col>5</xdr:col>
          <xdr:colOff>38100</xdr:colOff>
          <xdr:row>17</xdr:row>
          <xdr:rowOff>152400</xdr:rowOff>
        </xdr:to>
        <xdr:sp macro="" textlink="">
          <xdr:nvSpPr>
            <xdr:cNvPr id="444418" name="Option Button 2" hidden="1">
              <a:extLst>
                <a:ext uri="{63B3BB69-23CF-44E3-9099-C40C66FF867C}">
                  <a14:compatExt spid="_x0000_s444418"/>
                </a:ext>
                <a:ext uri="{FF2B5EF4-FFF2-40B4-BE49-F238E27FC236}">
                  <a16:creationId xmlns:a16="http://schemas.microsoft.com/office/drawing/2014/main" id="{00000000-0008-0000-0600-000002C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NÚMERO</a:t>
              </a:r>
            </a:p>
          </xdr:txBody>
        </xdr:sp>
        <xdr:clientData/>
      </xdr:twoCellAnchor>
    </mc:Choice>
    <mc:Fallback/>
  </mc:AlternateContent>
  <xdr:oneCellAnchor>
    <xdr:from>
      <xdr:col>1</xdr:col>
      <xdr:colOff>82316</xdr:colOff>
      <xdr:row>1</xdr:row>
      <xdr:rowOff>58797</xdr:rowOff>
    </xdr:from>
    <xdr:ext cx="664822" cy="451848"/>
    <xdr:pic>
      <xdr:nvPicPr>
        <xdr:cNvPr id="5" name="Imagen 5">
          <a:hlinkClick xmlns:r="http://schemas.openxmlformats.org/officeDocument/2006/relationships" r:id="rId2"/>
          <a:extLst>
            <a:ext uri="{FF2B5EF4-FFF2-40B4-BE49-F238E27FC236}">
              <a16:creationId xmlns:a16="http://schemas.microsoft.com/office/drawing/2014/main" id="{00000000-0008-0000-0600-000005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3967" t="17147" r="23775" b="16493"/>
        <a:stretch/>
      </xdr:blipFill>
      <xdr:spPr>
        <a:xfrm>
          <a:off x="349016" y="163572"/>
          <a:ext cx="664822" cy="451848"/>
        </a:xfrm>
        <a:prstGeom prst="rect">
          <a:avLst/>
        </a:prstGeom>
      </xdr:spPr>
    </xdr:pic>
    <xdr:clientData/>
  </xdr:oneCellAnchor>
  <xdr:oneCellAnchor>
    <xdr:from>
      <xdr:col>2</xdr:col>
      <xdr:colOff>1119188</xdr:colOff>
      <xdr:row>4</xdr:row>
      <xdr:rowOff>35719</xdr:rowOff>
    </xdr:from>
    <xdr:ext cx="407384" cy="756000"/>
    <xdr:pic>
      <xdr:nvPicPr>
        <xdr:cNvPr id="6" name="Imagen 6">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bwMode="auto">
        <a:xfrm>
          <a:off x="1833563" y="731044"/>
          <a:ext cx="407384" cy="756000"/>
        </a:xfrm>
        <a:prstGeom prst="rect">
          <a:avLst/>
        </a:prstGeom>
        <a:noFill/>
        <a:ln>
          <a:noFill/>
        </a:ln>
        <a:extLst>
          <a:ext uri="{53640926-AAD7-44D8-BBD7-CCE9431645EC}">
            <a14:shadowObscured xmlns:a14="http://schemas.microsoft.com/office/drawing/2010/main"/>
          </a:ext>
        </a:extLst>
      </xdr:spPr>
    </xdr:pic>
    <xdr:clientData/>
  </xdr:oneCellAnchor>
  <mc:AlternateContent xmlns:mc="http://schemas.openxmlformats.org/markup-compatibility/2006">
    <mc:Choice xmlns:a14="http://schemas.microsoft.com/office/drawing/2010/main" Requires="a14">
      <xdr:twoCellAnchor editAs="oneCell">
        <xdr:from>
          <xdr:col>5</xdr:col>
          <xdr:colOff>895350</xdr:colOff>
          <xdr:row>16</xdr:row>
          <xdr:rowOff>123825</xdr:rowOff>
        </xdr:from>
        <xdr:to>
          <xdr:col>7</xdr:col>
          <xdr:colOff>95250</xdr:colOff>
          <xdr:row>17</xdr:row>
          <xdr:rowOff>152400</xdr:rowOff>
        </xdr:to>
        <xdr:sp macro="" textlink="">
          <xdr:nvSpPr>
            <xdr:cNvPr id="444419" name="Option Button 3" hidden="1">
              <a:extLst>
                <a:ext uri="{63B3BB69-23CF-44E3-9099-C40C66FF867C}">
                  <a14:compatExt spid="_x0000_s444419"/>
                </a:ext>
                <a:ext uri="{FF2B5EF4-FFF2-40B4-BE49-F238E27FC236}">
                  <a16:creationId xmlns:a16="http://schemas.microsoft.com/office/drawing/2014/main" id="{00000000-0008-0000-0600-000003C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RELATIVO</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2</xdr:col>
      <xdr:colOff>9525</xdr:colOff>
      <xdr:row>26</xdr:row>
      <xdr:rowOff>42861</xdr:rowOff>
    </xdr:from>
    <xdr:to>
      <xdr:col>8</xdr:col>
      <xdr:colOff>781049</xdr:colOff>
      <xdr:row>42</xdr:row>
      <xdr:rowOff>142874</xdr:rowOff>
    </xdr:to>
    <xdr:graphicFrame macro="">
      <xdr:nvGraphicFramePr>
        <xdr:cNvPr id="2" name="3 Gráfico">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82316</xdr:colOff>
      <xdr:row>1</xdr:row>
      <xdr:rowOff>58797</xdr:rowOff>
    </xdr:from>
    <xdr:ext cx="660060" cy="428035"/>
    <xdr:pic>
      <xdr:nvPicPr>
        <xdr:cNvPr id="3" name="Imagen 2">
          <a:hlinkClick xmlns:r="http://schemas.openxmlformats.org/officeDocument/2006/relationships" r:id="rId2"/>
          <a:extLst>
            <a:ext uri="{FF2B5EF4-FFF2-40B4-BE49-F238E27FC236}">
              <a16:creationId xmlns:a16="http://schemas.microsoft.com/office/drawing/2014/main" id="{00000000-0008-0000-0700-000003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3967" t="17147" r="23775" b="16493"/>
        <a:stretch/>
      </xdr:blipFill>
      <xdr:spPr>
        <a:xfrm>
          <a:off x="349016" y="192147"/>
          <a:ext cx="660060" cy="428035"/>
        </a:xfrm>
        <a:prstGeom prst="rect">
          <a:avLst/>
        </a:prstGeom>
      </xdr:spPr>
    </xdr:pic>
    <xdr:clientData/>
  </xdr:oneCellAnchor>
  <xdr:oneCellAnchor>
    <xdr:from>
      <xdr:col>2</xdr:col>
      <xdr:colOff>1131094</xdr:colOff>
      <xdr:row>4</xdr:row>
      <xdr:rowOff>23812</xdr:rowOff>
    </xdr:from>
    <xdr:ext cx="407384" cy="756000"/>
    <xdr:pic>
      <xdr:nvPicPr>
        <xdr:cNvPr id="4" name="Imagen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bwMode="auto">
        <a:xfrm>
          <a:off x="1826419" y="738187"/>
          <a:ext cx="407384" cy="756000"/>
        </a:xfrm>
        <a:prstGeom prst="rect">
          <a:avLst/>
        </a:prstGeom>
        <a:noFill/>
        <a:ln>
          <a:noFill/>
        </a:ln>
        <a:extLst>
          <a:ext uri="{53640926-AAD7-44D8-BBD7-CCE9431645EC}">
            <a14:shadowObscured xmlns:a14="http://schemas.microsoft.com/office/drawing/2010/main"/>
          </a:ext>
        </a:extLst>
      </xdr:spPr>
    </xdr:pic>
    <xdr:clientData/>
  </xdr:oneCellAnchor>
  <mc:AlternateContent xmlns:mc="http://schemas.openxmlformats.org/markup-compatibility/2006">
    <mc:Choice xmlns:a14="http://schemas.microsoft.com/office/drawing/2010/main" Requires="a14">
      <xdr:twoCellAnchor editAs="oneCell">
        <xdr:from>
          <xdr:col>5</xdr:col>
          <xdr:colOff>28575</xdr:colOff>
          <xdr:row>16</xdr:row>
          <xdr:rowOff>142875</xdr:rowOff>
        </xdr:from>
        <xdr:to>
          <xdr:col>5</xdr:col>
          <xdr:colOff>895350</xdr:colOff>
          <xdr:row>17</xdr:row>
          <xdr:rowOff>142875</xdr:rowOff>
        </xdr:to>
        <xdr:sp macro="" textlink="">
          <xdr:nvSpPr>
            <xdr:cNvPr id="404481" name="Option Button 1" hidden="1">
              <a:extLst>
                <a:ext uri="{63B3BB69-23CF-44E3-9099-C40C66FF867C}">
                  <a14:compatExt spid="_x0000_s404481"/>
                </a:ext>
                <a:ext uri="{FF2B5EF4-FFF2-40B4-BE49-F238E27FC236}">
                  <a16:creationId xmlns:a16="http://schemas.microsoft.com/office/drawing/2014/main" id="{00000000-0008-0000-0700-0000012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PORCENTAJE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16</xdr:row>
          <xdr:rowOff>123825</xdr:rowOff>
        </xdr:from>
        <xdr:to>
          <xdr:col>5</xdr:col>
          <xdr:colOff>38100</xdr:colOff>
          <xdr:row>17</xdr:row>
          <xdr:rowOff>142875</xdr:rowOff>
        </xdr:to>
        <xdr:sp macro="" textlink="">
          <xdr:nvSpPr>
            <xdr:cNvPr id="404482" name="Option Button 2" hidden="1">
              <a:extLst>
                <a:ext uri="{63B3BB69-23CF-44E3-9099-C40C66FF867C}">
                  <a14:compatExt spid="_x0000_s404482"/>
                </a:ext>
                <a:ext uri="{FF2B5EF4-FFF2-40B4-BE49-F238E27FC236}">
                  <a16:creationId xmlns:a16="http://schemas.microsoft.com/office/drawing/2014/main" id="{00000000-0008-0000-0700-0000022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NÚMERO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895350</xdr:colOff>
          <xdr:row>16</xdr:row>
          <xdr:rowOff>123825</xdr:rowOff>
        </xdr:from>
        <xdr:to>
          <xdr:col>7</xdr:col>
          <xdr:colOff>95250</xdr:colOff>
          <xdr:row>17</xdr:row>
          <xdr:rowOff>142875</xdr:rowOff>
        </xdr:to>
        <xdr:sp macro="" textlink="">
          <xdr:nvSpPr>
            <xdr:cNvPr id="404483" name="Option Button 3" hidden="1">
              <a:extLst>
                <a:ext uri="{63B3BB69-23CF-44E3-9099-C40C66FF867C}">
                  <a14:compatExt spid="_x0000_s404483"/>
                </a:ext>
                <a:ext uri="{FF2B5EF4-FFF2-40B4-BE49-F238E27FC236}">
                  <a16:creationId xmlns:a16="http://schemas.microsoft.com/office/drawing/2014/main" id="{00000000-0008-0000-0700-0000032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RELATIVO</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2</xdr:col>
      <xdr:colOff>9525</xdr:colOff>
      <xdr:row>26</xdr:row>
      <xdr:rowOff>42861</xdr:rowOff>
    </xdr:from>
    <xdr:to>
      <xdr:col>8</xdr:col>
      <xdr:colOff>781049</xdr:colOff>
      <xdr:row>42</xdr:row>
      <xdr:rowOff>142874</xdr:rowOff>
    </xdr:to>
    <xdr:graphicFrame macro="">
      <xdr:nvGraphicFramePr>
        <xdr:cNvPr id="2" name="3 Gráfico">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82316</xdr:colOff>
      <xdr:row>1</xdr:row>
      <xdr:rowOff>58797</xdr:rowOff>
    </xdr:from>
    <xdr:ext cx="660060" cy="428035"/>
    <xdr:pic>
      <xdr:nvPicPr>
        <xdr:cNvPr id="3" name="Imagen 2">
          <a:hlinkClick xmlns:r="http://schemas.openxmlformats.org/officeDocument/2006/relationships" r:id="rId2"/>
          <a:extLst>
            <a:ext uri="{FF2B5EF4-FFF2-40B4-BE49-F238E27FC236}">
              <a16:creationId xmlns:a16="http://schemas.microsoft.com/office/drawing/2014/main" id="{00000000-0008-0000-0800-000003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3967" t="17147" r="23775" b="16493"/>
        <a:stretch/>
      </xdr:blipFill>
      <xdr:spPr>
        <a:xfrm>
          <a:off x="349016" y="192147"/>
          <a:ext cx="660060" cy="428035"/>
        </a:xfrm>
        <a:prstGeom prst="rect">
          <a:avLst/>
        </a:prstGeom>
      </xdr:spPr>
    </xdr:pic>
    <xdr:clientData/>
  </xdr:oneCellAnchor>
  <xdr:oneCellAnchor>
    <xdr:from>
      <xdr:col>2</xdr:col>
      <xdr:colOff>1131094</xdr:colOff>
      <xdr:row>4</xdr:row>
      <xdr:rowOff>23812</xdr:rowOff>
    </xdr:from>
    <xdr:ext cx="407384" cy="756000"/>
    <xdr:pic>
      <xdr:nvPicPr>
        <xdr:cNvPr id="4" name="Imagen 3">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bwMode="auto">
        <a:xfrm>
          <a:off x="1826419" y="738187"/>
          <a:ext cx="407384" cy="756000"/>
        </a:xfrm>
        <a:prstGeom prst="rect">
          <a:avLst/>
        </a:prstGeom>
        <a:noFill/>
        <a:ln>
          <a:noFill/>
        </a:ln>
        <a:extLst>
          <a:ext uri="{53640926-AAD7-44D8-BBD7-CCE9431645EC}">
            <a14:shadowObscured xmlns:a14="http://schemas.microsoft.com/office/drawing/2010/main"/>
          </a:ext>
        </a:extLst>
      </xdr:spPr>
    </xdr:pic>
    <xdr:clientData/>
  </xdr:oneCellAnchor>
  <mc:AlternateContent xmlns:mc="http://schemas.openxmlformats.org/markup-compatibility/2006">
    <mc:Choice xmlns:a14="http://schemas.microsoft.com/office/drawing/2010/main" Requires="a14">
      <xdr:twoCellAnchor editAs="oneCell">
        <xdr:from>
          <xdr:col>5</xdr:col>
          <xdr:colOff>28575</xdr:colOff>
          <xdr:row>16</xdr:row>
          <xdr:rowOff>142875</xdr:rowOff>
        </xdr:from>
        <xdr:to>
          <xdr:col>5</xdr:col>
          <xdr:colOff>895350</xdr:colOff>
          <xdr:row>17</xdr:row>
          <xdr:rowOff>142875</xdr:rowOff>
        </xdr:to>
        <xdr:sp macro="" textlink="">
          <xdr:nvSpPr>
            <xdr:cNvPr id="405505" name="Option Button 1" hidden="1">
              <a:extLst>
                <a:ext uri="{63B3BB69-23CF-44E3-9099-C40C66FF867C}">
                  <a14:compatExt spid="_x0000_s405505"/>
                </a:ext>
                <a:ext uri="{FF2B5EF4-FFF2-40B4-BE49-F238E27FC236}">
                  <a16:creationId xmlns:a16="http://schemas.microsoft.com/office/drawing/2014/main" id="{00000000-0008-0000-0800-0000013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PORCENTAJE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16</xdr:row>
          <xdr:rowOff>123825</xdr:rowOff>
        </xdr:from>
        <xdr:to>
          <xdr:col>5</xdr:col>
          <xdr:colOff>38100</xdr:colOff>
          <xdr:row>17</xdr:row>
          <xdr:rowOff>142875</xdr:rowOff>
        </xdr:to>
        <xdr:sp macro="" textlink="">
          <xdr:nvSpPr>
            <xdr:cNvPr id="405506" name="Option Button 2" hidden="1">
              <a:extLst>
                <a:ext uri="{63B3BB69-23CF-44E3-9099-C40C66FF867C}">
                  <a14:compatExt spid="_x0000_s405506"/>
                </a:ext>
                <a:ext uri="{FF2B5EF4-FFF2-40B4-BE49-F238E27FC236}">
                  <a16:creationId xmlns:a16="http://schemas.microsoft.com/office/drawing/2014/main" id="{00000000-0008-0000-0800-0000023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NÚMERO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895350</xdr:colOff>
          <xdr:row>16</xdr:row>
          <xdr:rowOff>123825</xdr:rowOff>
        </xdr:from>
        <xdr:to>
          <xdr:col>7</xdr:col>
          <xdr:colOff>95250</xdr:colOff>
          <xdr:row>17</xdr:row>
          <xdr:rowOff>142875</xdr:rowOff>
        </xdr:to>
        <xdr:sp macro="" textlink="">
          <xdr:nvSpPr>
            <xdr:cNvPr id="405507" name="Option Button 3" hidden="1">
              <a:extLst>
                <a:ext uri="{63B3BB69-23CF-44E3-9099-C40C66FF867C}">
                  <a14:compatExt spid="_x0000_s405507"/>
                </a:ext>
                <a:ext uri="{FF2B5EF4-FFF2-40B4-BE49-F238E27FC236}">
                  <a16:creationId xmlns:a16="http://schemas.microsoft.com/office/drawing/2014/main" id="{00000000-0008-0000-0800-0000033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RELATIVO</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2</xdr:col>
      <xdr:colOff>9525</xdr:colOff>
      <xdr:row>26</xdr:row>
      <xdr:rowOff>42861</xdr:rowOff>
    </xdr:from>
    <xdr:to>
      <xdr:col>8</xdr:col>
      <xdr:colOff>781049</xdr:colOff>
      <xdr:row>42</xdr:row>
      <xdr:rowOff>142874</xdr:rowOff>
    </xdr:to>
    <xdr:graphicFrame macro="">
      <xdr:nvGraphicFramePr>
        <xdr:cNvPr id="2" name="3 Gráfico">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82316</xdr:colOff>
      <xdr:row>1</xdr:row>
      <xdr:rowOff>58797</xdr:rowOff>
    </xdr:from>
    <xdr:ext cx="656043" cy="437216"/>
    <xdr:pic>
      <xdr:nvPicPr>
        <xdr:cNvPr id="3" name="Imagen 2">
          <a:hlinkClick xmlns:r="http://schemas.openxmlformats.org/officeDocument/2006/relationships" r:id="rId2"/>
          <a:extLst>
            <a:ext uri="{FF2B5EF4-FFF2-40B4-BE49-F238E27FC236}">
              <a16:creationId xmlns:a16="http://schemas.microsoft.com/office/drawing/2014/main" id="{00000000-0008-0000-0900-000003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3967" t="17147" r="23775" b="16493"/>
        <a:stretch/>
      </xdr:blipFill>
      <xdr:spPr>
        <a:xfrm>
          <a:off x="349016" y="192147"/>
          <a:ext cx="656043" cy="437216"/>
        </a:xfrm>
        <a:prstGeom prst="rect">
          <a:avLst/>
        </a:prstGeom>
      </xdr:spPr>
    </xdr:pic>
    <xdr:clientData/>
  </xdr:oneCellAnchor>
  <xdr:oneCellAnchor>
    <xdr:from>
      <xdr:col>2</xdr:col>
      <xdr:colOff>1131094</xdr:colOff>
      <xdr:row>4</xdr:row>
      <xdr:rowOff>23812</xdr:rowOff>
    </xdr:from>
    <xdr:ext cx="407384" cy="745958"/>
    <xdr:pic>
      <xdr:nvPicPr>
        <xdr:cNvPr id="4" name="Imagen 3">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bwMode="auto">
        <a:xfrm>
          <a:off x="1826419" y="738187"/>
          <a:ext cx="407384" cy="745958"/>
        </a:xfrm>
        <a:prstGeom prst="rect">
          <a:avLst/>
        </a:prstGeom>
        <a:noFill/>
        <a:ln>
          <a:noFill/>
        </a:ln>
        <a:extLst>
          <a:ext uri="{53640926-AAD7-44D8-BBD7-CCE9431645EC}">
            <a14:shadowObscured xmlns:a14="http://schemas.microsoft.com/office/drawing/2010/main"/>
          </a:ext>
        </a:extLst>
      </xdr:spPr>
    </xdr:pic>
    <xdr:clientData/>
  </xdr:oneCellAnchor>
  <mc:AlternateContent xmlns:mc="http://schemas.openxmlformats.org/markup-compatibility/2006">
    <mc:Choice xmlns:a14="http://schemas.microsoft.com/office/drawing/2010/main" Requires="a14">
      <xdr:twoCellAnchor editAs="oneCell">
        <xdr:from>
          <xdr:col>5</xdr:col>
          <xdr:colOff>28575</xdr:colOff>
          <xdr:row>16</xdr:row>
          <xdr:rowOff>142875</xdr:rowOff>
        </xdr:from>
        <xdr:to>
          <xdr:col>5</xdr:col>
          <xdr:colOff>895350</xdr:colOff>
          <xdr:row>17</xdr:row>
          <xdr:rowOff>152400</xdr:rowOff>
        </xdr:to>
        <xdr:sp macro="" textlink="">
          <xdr:nvSpPr>
            <xdr:cNvPr id="406529" name="Option Button 1" hidden="1">
              <a:extLst>
                <a:ext uri="{63B3BB69-23CF-44E3-9099-C40C66FF867C}">
                  <a14:compatExt spid="_x0000_s406529"/>
                </a:ext>
                <a:ext uri="{FF2B5EF4-FFF2-40B4-BE49-F238E27FC236}">
                  <a16:creationId xmlns:a16="http://schemas.microsoft.com/office/drawing/2014/main" id="{00000000-0008-0000-0900-0000013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PORCENTAJE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16</xdr:row>
          <xdr:rowOff>123825</xdr:rowOff>
        </xdr:from>
        <xdr:to>
          <xdr:col>5</xdr:col>
          <xdr:colOff>38100</xdr:colOff>
          <xdr:row>17</xdr:row>
          <xdr:rowOff>152400</xdr:rowOff>
        </xdr:to>
        <xdr:sp macro="" textlink="">
          <xdr:nvSpPr>
            <xdr:cNvPr id="406530" name="Option Button 2" hidden="1">
              <a:extLst>
                <a:ext uri="{63B3BB69-23CF-44E3-9099-C40C66FF867C}">
                  <a14:compatExt spid="_x0000_s406530"/>
                </a:ext>
                <a:ext uri="{FF2B5EF4-FFF2-40B4-BE49-F238E27FC236}">
                  <a16:creationId xmlns:a16="http://schemas.microsoft.com/office/drawing/2014/main" id="{00000000-0008-0000-0900-0000023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NÚMERO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895350</xdr:colOff>
          <xdr:row>16</xdr:row>
          <xdr:rowOff>123825</xdr:rowOff>
        </xdr:from>
        <xdr:to>
          <xdr:col>7</xdr:col>
          <xdr:colOff>95250</xdr:colOff>
          <xdr:row>17</xdr:row>
          <xdr:rowOff>152400</xdr:rowOff>
        </xdr:to>
        <xdr:sp macro="" textlink="">
          <xdr:nvSpPr>
            <xdr:cNvPr id="406531" name="Option Button 3" hidden="1">
              <a:extLst>
                <a:ext uri="{63B3BB69-23CF-44E3-9099-C40C66FF867C}">
                  <a14:compatExt spid="_x0000_s406531"/>
                </a:ext>
                <a:ext uri="{FF2B5EF4-FFF2-40B4-BE49-F238E27FC236}">
                  <a16:creationId xmlns:a16="http://schemas.microsoft.com/office/drawing/2014/main" id="{00000000-0008-0000-0900-0000033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RELATIVO</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2</xdr:col>
      <xdr:colOff>9525</xdr:colOff>
      <xdr:row>26</xdr:row>
      <xdr:rowOff>42861</xdr:rowOff>
    </xdr:from>
    <xdr:to>
      <xdr:col>8</xdr:col>
      <xdr:colOff>781049</xdr:colOff>
      <xdr:row>42</xdr:row>
      <xdr:rowOff>142874</xdr:rowOff>
    </xdr:to>
    <xdr:graphicFrame macro="">
      <xdr:nvGraphicFramePr>
        <xdr:cNvPr id="2" name="3 Gráfico">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5</xdr:col>
          <xdr:colOff>28575</xdr:colOff>
          <xdr:row>16</xdr:row>
          <xdr:rowOff>142875</xdr:rowOff>
        </xdr:from>
        <xdr:to>
          <xdr:col>5</xdr:col>
          <xdr:colOff>895350</xdr:colOff>
          <xdr:row>17</xdr:row>
          <xdr:rowOff>152400</xdr:rowOff>
        </xdr:to>
        <xdr:sp macro="" textlink="">
          <xdr:nvSpPr>
            <xdr:cNvPr id="407553" name="Option Button 1" hidden="1">
              <a:extLst>
                <a:ext uri="{63B3BB69-23CF-44E3-9099-C40C66FF867C}">
                  <a14:compatExt spid="_x0000_s407553"/>
                </a:ext>
                <a:ext uri="{FF2B5EF4-FFF2-40B4-BE49-F238E27FC236}">
                  <a16:creationId xmlns:a16="http://schemas.microsoft.com/office/drawing/2014/main" id="{00000000-0008-0000-0A00-0000013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PORCENTAJE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16</xdr:row>
          <xdr:rowOff>123825</xdr:rowOff>
        </xdr:from>
        <xdr:to>
          <xdr:col>5</xdr:col>
          <xdr:colOff>38100</xdr:colOff>
          <xdr:row>17</xdr:row>
          <xdr:rowOff>152400</xdr:rowOff>
        </xdr:to>
        <xdr:sp macro="" textlink="">
          <xdr:nvSpPr>
            <xdr:cNvPr id="407554" name="Option Button 2" hidden="1">
              <a:extLst>
                <a:ext uri="{63B3BB69-23CF-44E3-9099-C40C66FF867C}">
                  <a14:compatExt spid="_x0000_s407554"/>
                </a:ext>
                <a:ext uri="{FF2B5EF4-FFF2-40B4-BE49-F238E27FC236}">
                  <a16:creationId xmlns:a16="http://schemas.microsoft.com/office/drawing/2014/main" id="{00000000-0008-0000-0A00-0000023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NÚMERO</a:t>
              </a:r>
            </a:p>
          </xdr:txBody>
        </xdr:sp>
        <xdr:clientData/>
      </xdr:twoCellAnchor>
    </mc:Choice>
    <mc:Fallback/>
  </mc:AlternateContent>
  <xdr:oneCellAnchor>
    <xdr:from>
      <xdr:col>1</xdr:col>
      <xdr:colOff>82316</xdr:colOff>
      <xdr:row>1</xdr:row>
      <xdr:rowOff>58797</xdr:rowOff>
    </xdr:from>
    <xdr:ext cx="664822" cy="451848"/>
    <xdr:pic>
      <xdr:nvPicPr>
        <xdr:cNvPr id="5" name="Imagen 5">
          <a:hlinkClick xmlns:r="http://schemas.openxmlformats.org/officeDocument/2006/relationships" r:id="rId2"/>
          <a:extLst>
            <a:ext uri="{FF2B5EF4-FFF2-40B4-BE49-F238E27FC236}">
              <a16:creationId xmlns:a16="http://schemas.microsoft.com/office/drawing/2014/main" id="{00000000-0008-0000-0A00-000005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3967" t="17147" r="23775" b="16493"/>
        <a:stretch/>
      </xdr:blipFill>
      <xdr:spPr>
        <a:xfrm>
          <a:off x="349016" y="163572"/>
          <a:ext cx="664822" cy="451848"/>
        </a:xfrm>
        <a:prstGeom prst="rect">
          <a:avLst/>
        </a:prstGeom>
      </xdr:spPr>
    </xdr:pic>
    <xdr:clientData/>
  </xdr:oneCellAnchor>
  <xdr:oneCellAnchor>
    <xdr:from>
      <xdr:col>2</xdr:col>
      <xdr:colOff>1119188</xdr:colOff>
      <xdr:row>4</xdr:row>
      <xdr:rowOff>35719</xdr:rowOff>
    </xdr:from>
    <xdr:ext cx="407384" cy="756000"/>
    <xdr:pic>
      <xdr:nvPicPr>
        <xdr:cNvPr id="6" name="Imagen 6">
          <a:extLst>
            <a:ext uri="{FF2B5EF4-FFF2-40B4-BE49-F238E27FC236}">
              <a16:creationId xmlns:a16="http://schemas.microsoft.com/office/drawing/2014/main" id="{00000000-0008-0000-0A00-00000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bwMode="auto">
        <a:xfrm>
          <a:off x="1833563" y="731044"/>
          <a:ext cx="407384" cy="756000"/>
        </a:xfrm>
        <a:prstGeom prst="rect">
          <a:avLst/>
        </a:prstGeom>
        <a:noFill/>
        <a:ln>
          <a:noFill/>
        </a:ln>
        <a:extLst>
          <a:ext uri="{53640926-AAD7-44D8-BBD7-CCE9431645EC}">
            <a14:shadowObscured xmlns:a14="http://schemas.microsoft.com/office/drawing/2010/main"/>
          </a:ext>
        </a:extLst>
      </xdr:spPr>
    </xdr:pic>
    <xdr:clientData/>
  </xdr:oneCellAnchor>
  <mc:AlternateContent xmlns:mc="http://schemas.openxmlformats.org/markup-compatibility/2006">
    <mc:Choice xmlns:a14="http://schemas.microsoft.com/office/drawing/2010/main" Requires="a14">
      <xdr:twoCellAnchor editAs="oneCell">
        <xdr:from>
          <xdr:col>5</xdr:col>
          <xdr:colOff>895350</xdr:colOff>
          <xdr:row>16</xdr:row>
          <xdr:rowOff>123825</xdr:rowOff>
        </xdr:from>
        <xdr:to>
          <xdr:col>7</xdr:col>
          <xdr:colOff>95250</xdr:colOff>
          <xdr:row>17</xdr:row>
          <xdr:rowOff>152400</xdr:rowOff>
        </xdr:to>
        <xdr:sp macro="" textlink="">
          <xdr:nvSpPr>
            <xdr:cNvPr id="407555" name="Option Button 3" hidden="1">
              <a:extLst>
                <a:ext uri="{63B3BB69-23CF-44E3-9099-C40C66FF867C}">
                  <a14:compatExt spid="_x0000_s407555"/>
                </a:ext>
                <a:ext uri="{FF2B5EF4-FFF2-40B4-BE49-F238E27FC236}">
                  <a16:creationId xmlns:a16="http://schemas.microsoft.com/office/drawing/2014/main" id="{00000000-0008-0000-0A00-0000033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RELATIVO</a:t>
              </a:r>
            </a:p>
          </xdr:txBody>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2</xdr:col>
      <xdr:colOff>9525</xdr:colOff>
      <xdr:row>26</xdr:row>
      <xdr:rowOff>42861</xdr:rowOff>
    </xdr:from>
    <xdr:to>
      <xdr:col>8</xdr:col>
      <xdr:colOff>781049</xdr:colOff>
      <xdr:row>42</xdr:row>
      <xdr:rowOff>142874</xdr:rowOff>
    </xdr:to>
    <xdr:graphicFrame macro="">
      <xdr:nvGraphicFramePr>
        <xdr:cNvPr id="2" name="3 Gráfico">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5</xdr:col>
          <xdr:colOff>28575</xdr:colOff>
          <xdr:row>16</xdr:row>
          <xdr:rowOff>142875</xdr:rowOff>
        </xdr:from>
        <xdr:to>
          <xdr:col>5</xdr:col>
          <xdr:colOff>895350</xdr:colOff>
          <xdr:row>17</xdr:row>
          <xdr:rowOff>152400</xdr:rowOff>
        </xdr:to>
        <xdr:sp macro="" textlink="">
          <xdr:nvSpPr>
            <xdr:cNvPr id="408577" name="Option Button 1" hidden="1">
              <a:extLst>
                <a:ext uri="{63B3BB69-23CF-44E3-9099-C40C66FF867C}">
                  <a14:compatExt spid="_x0000_s408577"/>
                </a:ext>
                <a:ext uri="{FF2B5EF4-FFF2-40B4-BE49-F238E27FC236}">
                  <a16:creationId xmlns:a16="http://schemas.microsoft.com/office/drawing/2014/main" id="{00000000-0008-0000-0B00-0000013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PORCENTAJE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16</xdr:row>
          <xdr:rowOff>123825</xdr:rowOff>
        </xdr:from>
        <xdr:to>
          <xdr:col>5</xdr:col>
          <xdr:colOff>38100</xdr:colOff>
          <xdr:row>17</xdr:row>
          <xdr:rowOff>152400</xdr:rowOff>
        </xdr:to>
        <xdr:sp macro="" textlink="">
          <xdr:nvSpPr>
            <xdr:cNvPr id="408578" name="Option Button 2" hidden="1">
              <a:extLst>
                <a:ext uri="{63B3BB69-23CF-44E3-9099-C40C66FF867C}">
                  <a14:compatExt spid="_x0000_s408578"/>
                </a:ext>
                <a:ext uri="{FF2B5EF4-FFF2-40B4-BE49-F238E27FC236}">
                  <a16:creationId xmlns:a16="http://schemas.microsoft.com/office/drawing/2014/main" id="{00000000-0008-0000-0B00-0000023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NÚMERO</a:t>
              </a:r>
            </a:p>
          </xdr:txBody>
        </xdr:sp>
        <xdr:clientData/>
      </xdr:twoCellAnchor>
    </mc:Choice>
    <mc:Fallback/>
  </mc:AlternateContent>
  <xdr:oneCellAnchor>
    <xdr:from>
      <xdr:col>1</xdr:col>
      <xdr:colOff>82316</xdr:colOff>
      <xdr:row>1</xdr:row>
      <xdr:rowOff>58797</xdr:rowOff>
    </xdr:from>
    <xdr:ext cx="664822" cy="451848"/>
    <xdr:pic>
      <xdr:nvPicPr>
        <xdr:cNvPr id="5" name="Imagen 5">
          <a:hlinkClick xmlns:r="http://schemas.openxmlformats.org/officeDocument/2006/relationships" r:id="rId2"/>
          <a:extLst>
            <a:ext uri="{FF2B5EF4-FFF2-40B4-BE49-F238E27FC236}">
              <a16:creationId xmlns:a16="http://schemas.microsoft.com/office/drawing/2014/main" id="{00000000-0008-0000-0B00-000005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3967" t="17147" r="23775" b="16493"/>
        <a:stretch/>
      </xdr:blipFill>
      <xdr:spPr>
        <a:xfrm>
          <a:off x="349016" y="163572"/>
          <a:ext cx="664822" cy="451848"/>
        </a:xfrm>
        <a:prstGeom prst="rect">
          <a:avLst/>
        </a:prstGeom>
      </xdr:spPr>
    </xdr:pic>
    <xdr:clientData/>
  </xdr:oneCellAnchor>
  <xdr:oneCellAnchor>
    <xdr:from>
      <xdr:col>2</xdr:col>
      <xdr:colOff>1119188</xdr:colOff>
      <xdr:row>4</xdr:row>
      <xdr:rowOff>35719</xdr:rowOff>
    </xdr:from>
    <xdr:ext cx="407384" cy="756000"/>
    <xdr:pic>
      <xdr:nvPicPr>
        <xdr:cNvPr id="6" name="Imagen 6">
          <a:extLst>
            <a:ext uri="{FF2B5EF4-FFF2-40B4-BE49-F238E27FC236}">
              <a16:creationId xmlns:a16="http://schemas.microsoft.com/office/drawing/2014/main" id="{00000000-0008-0000-0B00-00000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bwMode="auto">
        <a:xfrm>
          <a:off x="1833563" y="731044"/>
          <a:ext cx="407384" cy="756000"/>
        </a:xfrm>
        <a:prstGeom prst="rect">
          <a:avLst/>
        </a:prstGeom>
        <a:noFill/>
        <a:ln>
          <a:noFill/>
        </a:ln>
        <a:extLst>
          <a:ext uri="{53640926-AAD7-44D8-BBD7-CCE9431645EC}">
            <a14:shadowObscured xmlns:a14="http://schemas.microsoft.com/office/drawing/2010/main"/>
          </a:ext>
        </a:extLst>
      </xdr:spPr>
    </xdr:pic>
    <xdr:clientData/>
  </xdr:oneCellAnchor>
  <mc:AlternateContent xmlns:mc="http://schemas.openxmlformats.org/markup-compatibility/2006">
    <mc:Choice xmlns:a14="http://schemas.microsoft.com/office/drawing/2010/main" Requires="a14">
      <xdr:twoCellAnchor editAs="oneCell">
        <xdr:from>
          <xdr:col>5</xdr:col>
          <xdr:colOff>895350</xdr:colOff>
          <xdr:row>16</xdr:row>
          <xdr:rowOff>123825</xdr:rowOff>
        </xdr:from>
        <xdr:to>
          <xdr:col>7</xdr:col>
          <xdr:colOff>95250</xdr:colOff>
          <xdr:row>17</xdr:row>
          <xdr:rowOff>152400</xdr:rowOff>
        </xdr:to>
        <xdr:sp macro="" textlink="">
          <xdr:nvSpPr>
            <xdr:cNvPr id="408579" name="Option Button 3" hidden="1">
              <a:extLst>
                <a:ext uri="{63B3BB69-23CF-44E3-9099-C40C66FF867C}">
                  <a14:compatExt spid="_x0000_s408579"/>
                </a:ext>
                <a:ext uri="{FF2B5EF4-FFF2-40B4-BE49-F238E27FC236}">
                  <a16:creationId xmlns:a16="http://schemas.microsoft.com/office/drawing/2014/main" id="{00000000-0008-0000-0B00-0000033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RELATIVO</a:t>
              </a:r>
            </a:p>
          </xdr:txBody>
        </xdr:sp>
        <xdr:clientData/>
      </xdr:twoCellAnchor>
    </mc:Choice>
    <mc:Fallback/>
  </mc:AlternateContent>
</xdr:wsDr>
</file>

<file path=xl/drawings/drawing13.xml><?xml version="1.0" encoding="utf-8"?>
<xdr:wsDr xmlns:xdr="http://schemas.openxmlformats.org/drawingml/2006/spreadsheetDrawing" xmlns:a="http://schemas.openxmlformats.org/drawingml/2006/main">
  <xdr:twoCellAnchor>
    <xdr:from>
      <xdr:col>2</xdr:col>
      <xdr:colOff>9525</xdr:colOff>
      <xdr:row>26</xdr:row>
      <xdr:rowOff>42861</xdr:rowOff>
    </xdr:from>
    <xdr:to>
      <xdr:col>8</xdr:col>
      <xdr:colOff>781049</xdr:colOff>
      <xdr:row>42</xdr:row>
      <xdr:rowOff>142874</xdr:rowOff>
    </xdr:to>
    <xdr:graphicFrame macro="">
      <xdr:nvGraphicFramePr>
        <xdr:cNvPr id="2" name="3 Gráfico">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5</xdr:col>
          <xdr:colOff>28575</xdr:colOff>
          <xdr:row>16</xdr:row>
          <xdr:rowOff>142875</xdr:rowOff>
        </xdr:from>
        <xdr:to>
          <xdr:col>5</xdr:col>
          <xdr:colOff>895350</xdr:colOff>
          <xdr:row>17</xdr:row>
          <xdr:rowOff>152400</xdr:rowOff>
        </xdr:to>
        <xdr:sp macro="" textlink="">
          <xdr:nvSpPr>
            <xdr:cNvPr id="409601" name="Option Button 1" hidden="1">
              <a:extLst>
                <a:ext uri="{63B3BB69-23CF-44E3-9099-C40C66FF867C}">
                  <a14:compatExt spid="_x0000_s409601"/>
                </a:ext>
                <a:ext uri="{FF2B5EF4-FFF2-40B4-BE49-F238E27FC236}">
                  <a16:creationId xmlns:a16="http://schemas.microsoft.com/office/drawing/2014/main" id="{00000000-0008-0000-0C00-0000014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PORCENTAJE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16</xdr:row>
          <xdr:rowOff>123825</xdr:rowOff>
        </xdr:from>
        <xdr:to>
          <xdr:col>5</xdr:col>
          <xdr:colOff>38100</xdr:colOff>
          <xdr:row>17</xdr:row>
          <xdr:rowOff>152400</xdr:rowOff>
        </xdr:to>
        <xdr:sp macro="" textlink="">
          <xdr:nvSpPr>
            <xdr:cNvPr id="409602" name="Option Button 2" hidden="1">
              <a:extLst>
                <a:ext uri="{63B3BB69-23CF-44E3-9099-C40C66FF867C}">
                  <a14:compatExt spid="_x0000_s409602"/>
                </a:ext>
                <a:ext uri="{FF2B5EF4-FFF2-40B4-BE49-F238E27FC236}">
                  <a16:creationId xmlns:a16="http://schemas.microsoft.com/office/drawing/2014/main" id="{00000000-0008-0000-0C00-0000024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NÚMERO</a:t>
              </a:r>
            </a:p>
          </xdr:txBody>
        </xdr:sp>
        <xdr:clientData/>
      </xdr:twoCellAnchor>
    </mc:Choice>
    <mc:Fallback/>
  </mc:AlternateContent>
  <xdr:oneCellAnchor>
    <xdr:from>
      <xdr:col>1</xdr:col>
      <xdr:colOff>82316</xdr:colOff>
      <xdr:row>1</xdr:row>
      <xdr:rowOff>58797</xdr:rowOff>
    </xdr:from>
    <xdr:ext cx="664822" cy="451848"/>
    <xdr:pic>
      <xdr:nvPicPr>
        <xdr:cNvPr id="5" name="Imagen 5">
          <a:hlinkClick xmlns:r="http://schemas.openxmlformats.org/officeDocument/2006/relationships" r:id="rId2"/>
          <a:extLst>
            <a:ext uri="{FF2B5EF4-FFF2-40B4-BE49-F238E27FC236}">
              <a16:creationId xmlns:a16="http://schemas.microsoft.com/office/drawing/2014/main" id="{00000000-0008-0000-0C00-000005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3967" t="17147" r="23775" b="16493"/>
        <a:stretch/>
      </xdr:blipFill>
      <xdr:spPr>
        <a:xfrm>
          <a:off x="349016" y="163572"/>
          <a:ext cx="664822" cy="451848"/>
        </a:xfrm>
        <a:prstGeom prst="rect">
          <a:avLst/>
        </a:prstGeom>
      </xdr:spPr>
    </xdr:pic>
    <xdr:clientData/>
  </xdr:oneCellAnchor>
  <xdr:oneCellAnchor>
    <xdr:from>
      <xdr:col>2</xdr:col>
      <xdr:colOff>1119188</xdr:colOff>
      <xdr:row>4</xdr:row>
      <xdr:rowOff>35719</xdr:rowOff>
    </xdr:from>
    <xdr:ext cx="407384" cy="756000"/>
    <xdr:pic>
      <xdr:nvPicPr>
        <xdr:cNvPr id="6" name="Imagen 6">
          <a:extLst>
            <a:ext uri="{FF2B5EF4-FFF2-40B4-BE49-F238E27FC236}">
              <a16:creationId xmlns:a16="http://schemas.microsoft.com/office/drawing/2014/main" id="{00000000-0008-0000-0C00-00000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bwMode="auto">
        <a:xfrm>
          <a:off x="1833563" y="731044"/>
          <a:ext cx="407384" cy="756000"/>
        </a:xfrm>
        <a:prstGeom prst="rect">
          <a:avLst/>
        </a:prstGeom>
        <a:noFill/>
        <a:ln>
          <a:noFill/>
        </a:ln>
        <a:extLst>
          <a:ext uri="{53640926-AAD7-44D8-BBD7-CCE9431645EC}">
            <a14:shadowObscured xmlns:a14="http://schemas.microsoft.com/office/drawing/2010/main"/>
          </a:ext>
        </a:extLst>
      </xdr:spPr>
    </xdr:pic>
    <xdr:clientData/>
  </xdr:oneCellAnchor>
  <mc:AlternateContent xmlns:mc="http://schemas.openxmlformats.org/markup-compatibility/2006">
    <mc:Choice xmlns:a14="http://schemas.microsoft.com/office/drawing/2010/main" Requires="a14">
      <xdr:twoCellAnchor editAs="oneCell">
        <xdr:from>
          <xdr:col>5</xdr:col>
          <xdr:colOff>895350</xdr:colOff>
          <xdr:row>16</xdr:row>
          <xdr:rowOff>123825</xdr:rowOff>
        </xdr:from>
        <xdr:to>
          <xdr:col>7</xdr:col>
          <xdr:colOff>95250</xdr:colOff>
          <xdr:row>17</xdr:row>
          <xdr:rowOff>152400</xdr:rowOff>
        </xdr:to>
        <xdr:sp macro="" textlink="">
          <xdr:nvSpPr>
            <xdr:cNvPr id="409603" name="Option Button 3" hidden="1">
              <a:extLst>
                <a:ext uri="{63B3BB69-23CF-44E3-9099-C40C66FF867C}">
                  <a14:compatExt spid="_x0000_s409603"/>
                </a:ext>
                <a:ext uri="{FF2B5EF4-FFF2-40B4-BE49-F238E27FC236}">
                  <a16:creationId xmlns:a16="http://schemas.microsoft.com/office/drawing/2014/main" id="{00000000-0008-0000-0C00-0000034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RELATIVO</a:t>
              </a:r>
            </a:p>
          </xdr:txBody>
        </xdr:sp>
        <xdr:clientData/>
      </xdr:twoCellAnchor>
    </mc:Choice>
    <mc:Fallback/>
  </mc:AlternateContent>
</xdr:wsDr>
</file>

<file path=xl/drawings/drawing14.xml><?xml version="1.0" encoding="utf-8"?>
<xdr:wsDr xmlns:xdr="http://schemas.openxmlformats.org/drawingml/2006/spreadsheetDrawing" xmlns:a="http://schemas.openxmlformats.org/drawingml/2006/main">
  <xdr:twoCellAnchor>
    <xdr:from>
      <xdr:col>2</xdr:col>
      <xdr:colOff>9525</xdr:colOff>
      <xdr:row>26</xdr:row>
      <xdr:rowOff>42861</xdr:rowOff>
    </xdr:from>
    <xdr:to>
      <xdr:col>8</xdr:col>
      <xdr:colOff>781049</xdr:colOff>
      <xdr:row>42</xdr:row>
      <xdr:rowOff>142874</xdr:rowOff>
    </xdr:to>
    <xdr:graphicFrame macro="">
      <xdr:nvGraphicFramePr>
        <xdr:cNvPr id="2" name="3 Gráfico">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82316</xdr:colOff>
      <xdr:row>1</xdr:row>
      <xdr:rowOff>58797</xdr:rowOff>
    </xdr:from>
    <xdr:ext cx="660060" cy="428035"/>
    <xdr:pic>
      <xdr:nvPicPr>
        <xdr:cNvPr id="3" name="Imagen 2">
          <a:hlinkClick xmlns:r="http://schemas.openxmlformats.org/officeDocument/2006/relationships" r:id="rId2"/>
          <a:extLst>
            <a:ext uri="{FF2B5EF4-FFF2-40B4-BE49-F238E27FC236}">
              <a16:creationId xmlns:a16="http://schemas.microsoft.com/office/drawing/2014/main" id="{00000000-0008-0000-0D00-000003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3967" t="17147" r="23775" b="16493"/>
        <a:stretch/>
      </xdr:blipFill>
      <xdr:spPr>
        <a:xfrm>
          <a:off x="349016" y="192147"/>
          <a:ext cx="660060" cy="428035"/>
        </a:xfrm>
        <a:prstGeom prst="rect">
          <a:avLst/>
        </a:prstGeom>
      </xdr:spPr>
    </xdr:pic>
    <xdr:clientData/>
  </xdr:oneCellAnchor>
  <xdr:oneCellAnchor>
    <xdr:from>
      <xdr:col>2</xdr:col>
      <xdr:colOff>1131094</xdr:colOff>
      <xdr:row>4</xdr:row>
      <xdr:rowOff>23812</xdr:rowOff>
    </xdr:from>
    <xdr:ext cx="407384" cy="756000"/>
    <xdr:pic>
      <xdr:nvPicPr>
        <xdr:cNvPr id="4" name="Imagen 3">
          <a:extLst>
            <a:ext uri="{FF2B5EF4-FFF2-40B4-BE49-F238E27FC236}">
              <a16:creationId xmlns:a16="http://schemas.microsoft.com/office/drawing/2014/main" id="{00000000-0008-0000-0D00-000004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bwMode="auto">
        <a:xfrm>
          <a:off x="1826419" y="738187"/>
          <a:ext cx="407384" cy="756000"/>
        </a:xfrm>
        <a:prstGeom prst="rect">
          <a:avLst/>
        </a:prstGeom>
        <a:noFill/>
        <a:ln>
          <a:noFill/>
        </a:ln>
        <a:extLst>
          <a:ext uri="{53640926-AAD7-44D8-BBD7-CCE9431645EC}">
            <a14:shadowObscured xmlns:a14="http://schemas.microsoft.com/office/drawing/2010/main"/>
          </a:ext>
        </a:extLst>
      </xdr:spPr>
    </xdr:pic>
    <xdr:clientData/>
  </xdr:oneCellAnchor>
  <mc:AlternateContent xmlns:mc="http://schemas.openxmlformats.org/markup-compatibility/2006">
    <mc:Choice xmlns:a14="http://schemas.microsoft.com/office/drawing/2010/main" Requires="a14">
      <xdr:twoCellAnchor editAs="oneCell">
        <xdr:from>
          <xdr:col>5</xdr:col>
          <xdr:colOff>28575</xdr:colOff>
          <xdr:row>16</xdr:row>
          <xdr:rowOff>142875</xdr:rowOff>
        </xdr:from>
        <xdr:to>
          <xdr:col>5</xdr:col>
          <xdr:colOff>895350</xdr:colOff>
          <xdr:row>17</xdr:row>
          <xdr:rowOff>152400</xdr:rowOff>
        </xdr:to>
        <xdr:sp macro="" textlink="">
          <xdr:nvSpPr>
            <xdr:cNvPr id="410625" name="Option Button 1" hidden="1">
              <a:extLst>
                <a:ext uri="{63B3BB69-23CF-44E3-9099-C40C66FF867C}">
                  <a14:compatExt spid="_x0000_s410625"/>
                </a:ext>
                <a:ext uri="{FF2B5EF4-FFF2-40B4-BE49-F238E27FC236}">
                  <a16:creationId xmlns:a16="http://schemas.microsoft.com/office/drawing/2014/main" id="{00000000-0008-0000-0D00-0000014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PORCENTAJE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16</xdr:row>
          <xdr:rowOff>123825</xdr:rowOff>
        </xdr:from>
        <xdr:to>
          <xdr:col>5</xdr:col>
          <xdr:colOff>38100</xdr:colOff>
          <xdr:row>17</xdr:row>
          <xdr:rowOff>152400</xdr:rowOff>
        </xdr:to>
        <xdr:sp macro="" textlink="">
          <xdr:nvSpPr>
            <xdr:cNvPr id="410626" name="Option Button 2" hidden="1">
              <a:extLst>
                <a:ext uri="{63B3BB69-23CF-44E3-9099-C40C66FF867C}">
                  <a14:compatExt spid="_x0000_s410626"/>
                </a:ext>
                <a:ext uri="{FF2B5EF4-FFF2-40B4-BE49-F238E27FC236}">
                  <a16:creationId xmlns:a16="http://schemas.microsoft.com/office/drawing/2014/main" id="{00000000-0008-0000-0D00-0000024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NÚMERO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895350</xdr:colOff>
          <xdr:row>16</xdr:row>
          <xdr:rowOff>123825</xdr:rowOff>
        </xdr:from>
        <xdr:to>
          <xdr:col>7</xdr:col>
          <xdr:colOff>95250</xdr:colOff>
          <xdr:row>17</xdr:row>
          <xdr:rowOff>152400</xdr:rowOff>
        </xdr:to>
        <xdr:sp macro="" textlink="">
          <xdr:nvSpPr>
            <xdr:cNvPr id="410627" name="Option Button 3" hidden="1">
              <a:extLst>
                <a:ext uri="{63B3BB69-23CF-44E3-9099-C40C66FF867C}">
                  <a14:compatExt spid="_x0000_s410627"/>
                </a:ext>
                <a:ext uri="{FF2B5EF4-FFF2-40B4-BE49-F238E27FC236}">
                  <a16:creationId xmlns:a16="http://schemas.microsoft.com/office/drawing/2014/main" id="{00000000-0008-0000-0D00-0000034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RELATIVO</a:t>
              </a:r>
            </a:p>
          </xdr:txBody>
        </xdr:sp>
        <xdr:clientData/>
      </xdr:twoCellAnchor>
    </mc:Choice>
    <mc:Fallback/>
  </mc:AlternateContent>
</xdr:wsDr>
</file>

<file path=xl/drawings/drawing15.xml><?xml version="1.0" encoding="utf-8"?>
<xdr:wsDr xmlns:xdr="http://schemas.openxmlformats.org/drawingml/2006/spreadsheetDrawing" xmlns:a="http://schemas.openxmlformats.org/drawingml/2006/main">
  <xdr:twoCellAnchor>
    <xdr:from>
      <xdr:col>2</xdr:col>
      <xdr:colOff>9525</xdr:colOff>
      <xdr:row>26</xdr:row>
      <xdr:rowOff>42861</xdr:rowOff>
    </xdr:from>
    <xdr:to>
      <xdr:col>8</xdr:col>
      <xdr:colOff>781049</xdr:colOff>
      <xdr:row>42</xdr:row>
      <xdr:rowOff>142874</xdr:rowOff>
    </xdr:to>
    <xdr:graphicFrame macro="">
      <xdr:nvGraphicFramePr>
        <xdr:cNvPr id="2" name="3 Gráfico">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5</xdr:col>
          <xdr:colOff>28575</xdr:colOff>
          <xdr:row>16</xdr:row>
          <xdr:rowOff>142875</xdr:rowOff>
        </xdr:from>
        <xdr:to>
          <xdr:col>5</xdr:col>
          <xdr:colOff>895350</xdr:colOff>
          <xdr:row>17</xdr:row>
          <xdr:rowOff>142875</xdr:rowOff>
        </xdr:to>
        <xdr:sp macro="" textlink="">
          <xdr:nvSpPr>
            <xdr:cNvPr id="411649" name="Option Button 1" hidden="1">
              <a:extLst>
                <a:ext uri="{63B3BB69-23CF-44E3-9099-C40C66FF867C}">
                  <a14:compatExt spid="_x0000_s411649"/>
                </a:ext>
                <a:ext uri="{FF2B5EF4-FFF2-40B4-BE49-F238E27FC236}">
                  <a16:creationId xmlns:a16="http://schemas.microsoft.com/office/drawing/2014/main" id="{00000000-0008-0000-0E00-0000014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PORCENTAJE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16</xdr:row>
          <xdr:rowOff>123825</xdr:rowOff>
        </xdr:from>
        <xdr:to>
          <xdr:col>5</xdr:col>
          <xdr:colOff>38100</xdr:colOff>
          <xdr:row>17</xdr:row>
          <xdr:rowOff>142875</xdr:rowOff>
        </xdr:to>
        <xdr:sp macro="" textlink="">
          <xdr:nvSpPr>
            <xdr:cNvPr id="411650" name="Option Button 2" hidden="1">
              <a:extLst>
                <a:ext uri="{63B3BB69-23CF-44E3-9099-C40C66FF867C}">
                  <a14:compatExt spid="_x0000_s411650"/>
                </a:ext>
                <a:ext uri="{FF2B5EF4-FFF2-40B4-BE49-F238E27FC236}">
                  <a16:creationId xmlns:a16="http://schemas.microsoft.com/office/drawing/2014/main" id="{00000000-0008-0000-0E00-0000024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NÚMERO</a:t>
              </a:r>
            </a:p>
          </xdr:txBody>
        </xdr:sp>
        <xdr:clientData/>
      </xdr:twoCellAnchor>
    </mc:Choice>
    <mc:Fallback/>
  </mc:AlternateContent>
  <xdr:oneCellAnchor>
    <xdr:from>
      <xdr:col>1</xdr:col>
      <xdr:colOff>82316</xdr:colOff>
      <xdr:row>1</xdr:row>
      <xdr:rowOff>58797</xdr:rowOff>
    </xdr:from>
    <xdr:ext cx="664822" cy="451848"/>
    <xdr:pic>
      <xdr:nvPicPr>
        <xdr:cNvPr id="5" name="Imagen 5">
          <a:hlinkClick xmlns:r="http://schemas.openxmlformats.org/officeDocument/2006/relationships" r:id="rId2"/>
          <a:extLst>
            <a:ext uri="{FF2B5EF4-FFF2-40B4-BE49-F238E27FC236}">
              <a16:creationId xmlns:a16="http://schemas.microsoft.com/office/drawing/2014/main" id="{00000000-0008-0000-0E00-000005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3967" t="17147" r="23775" b="16493"/>
        <a:stretch/>
      </xdr:blipFill>
      <xdr:spPr>
        <a:xfrm>
          <a:off x="349016" y="163572"/>
          <a:ext cx="664822" cy="451848"/>
        </a:xfrm>
        <a:prstGeom prst="rect">
          <a:avLst/>
        </a:prstGeom>
      </xdr:spPr>
    </xdr:pic>
    <xdr:clientData/>
  </xdr:oneCellAnchor>
  <xdr:oneCellAnchor>
    <xdr:from>
      <xdr:col>2</xdr:col>
      <xdr:colOff>1119188</xdr:colOff>
      <xdr:row>4</xdr:row>
      <xdr:rowOff>35719</xdr:rowOff>
    </xdr:from>
    <xdr:ext cx="407384" cy="756000"/>
    <xdr:pic>
      <xdr:nvPicPr>
        <xdr:cNvPr id="6" name="Imagen 6">
          <a:extLst>
            <a:ext uri="{FF2B5EF4-FFF2-40B4-BE49-F238E27FC236}">
              <a16:creationId xmlns:a16="http://schemas.microsoft.com/office/drawing/2014/main" id="{00000000-0008-0000-0E00-00000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bwMode="auto">
        <a:xfrm>
          <a:off x="1833563" y="731044"/>
          <a:ext cx="407384" cy="756000"/>
        </a:xfrm>
        <a:prstGeom prst="rect">
          <a:avLst/>
        </a:prstGeom>
        <a:noFill/>
        <a:ln>
          <a:noFill/>
        </a:ln>
        <a:extLst>
          <a:ext uri="{53640926-AAD7-44D8-BBD7-CCE9431645EC}">
            <a14:shadowObscured xmlns:a14="http://schemas.microsoft.com/office/drawing/2010/main"/>
          </a:ext>
        </a:extLst>
      </xdr:spPr>
    </xdr:pic>
    <xdr:clientData/>
  </xdr:oneCellAnchor>
  <mc:AlternateContent xmlns:mc="http://schemas.openxmlformats.org/markup-compatibility/2006">
    <mc:Choice xmlns:a14="http://schemas.microsoft.com/office/drawing/2010/main" Requires="a14">
      <xdr:twoCellAnchor editAs="oneCell">
        <xdr:from>
          <xdr:col>5</xdr:col>
          <xdr:colOff>895350</xdr:colOff>
          <xdr:row>16</xdr:row>
          <xdr:rowOff>123825</xdr:rowOff>
        </xdr:from>
        <xdr:to>
          <xdr:col>7</xdr:col>
          <xdr:colOff>95250</xdr:colOff>
          <xdr:row>17</xdr:row>
          <xdr:rowOff>142875</xdr:rowOff>
        </xdr:to>
        <xdr:sp macro="" textlink="">
          <xdr:nvSpPr>
            <xdr:cNvPr id="411651" name="Option Button 3" hidden="1">
              <a:extLst>
                <a:ext uri="{63B3BB69-23CF-44E3-9099-C40C66FF867C}">
                  <a14:compatExt spid="_x0000_s411651"/>
                </a:ext>
                <a:ext uri="{FF2B5EF4-FFF2-40B4-BE49-F238E27FC236}">
                  <a16:creationId xmlns:a16="http://schemas.microsoft.com/office/drawing/2014/main" id="{00000000-0008-0000-0E00-0000034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RELATIVO</a:t>
              </a:r>
            </a:p>
          </xdr:txBody>
        </xdr:sp>
        <xdr:clientData/>
      </xdr:twoCellAnchor>
    </mc:Choice>
    <mc:Fallback/>
  </mc:AlternateContent>
</xdr:wsDr>
</file>

<file path=xl/drawings/drawing16.xml><?xml version="1.0" encoding="utf-8"?>
<xdr:wsDr xmlns:xdr="http://schemas.openxmlformats.org/drawingml/2006/spreadsheetDrawing" xmlns:a="http://schemas.openxmlformats.org/drawingml/2006/main">
  <xdr:twoCellAnchor>
    <xdr:from>
      <xdr:col>2</xdr:col>
      <xdr:colOff>336860</xdr:colOff>
      <xdr:row>26</xdr:row>
      <xdr:rowOff>42861</xdr:rowOff>
    </xdr:from>
    <xdr:to>
      <xdr:col>8</xdr:col>
      <xdr:colOff>781049</xdr:colOff>
      <xdr:row>43</xdr:row>
      <xdr:rowOff>127774</xdr:rowOff>
    </xdr:to>
    <xdr:graphicFrame macro="">
      <xdr:nvGraphicFramePr>
        <xdr:cNvPr id="2" name="3 Gráfico">
          <a:extLst>
            <a:ext uri="{FF2B5EF4-FFF2-40B4-BE49-F238E27FC236}">
              <a16:creationId xmlns:a16="http://schemas.microsoft.com/office/drawing/2014/main" id="{00000000-0008-0000-0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5</xdr:col>
          <xdr:colOff>28575</xdr:colOff>
          <xdr:row>16</xdr:row>
          <xdr:rowOff>142875</xdr:rowOff>
        </xdr:from>
        <xdr:to>
          <xdr:col>5</xdr:col>
          <xdr:colOff>895350</xdr:colOff>
          <xdr:row>17</xdr:row>
          <xdr:rowOff>114300</xdr:rowOff>
        </xdr:to>
        <xdr:sp macro="" textlink="">
          <xdr:nvSpPr>
            <xdr:cNvPr id="414721" name="Option Button 1" hidden="1">
              <a:extLst>
                <a:ext uri="{63B3BB69-23CF-44E3-9099-C40C66FF867C}">
                  <a14:compatExt spid="_x0000_s414721"/>
                </a:ext>
                <a:ext uri="{FF2B5EF4-FFF2-40B4-BE49-F238E27FC236}">
                  <a16:creationId xmlns:a16="http://schemas.microsoft.com/office/drawing/2014/main" id="{00000000-0008-0000-0F00-0000015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PORCENTAJE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16</xdr:row>
          <xdr:rowOff>123825</xdr:rowOff>
        </xdr:from>
        <xdr:to>
          <xdr:col>5</xdr:col>
          <xdr:colOff>38100</xdr:colOff>
          <xdr:row>17</xdr:row>
          <xdr:rowOff>114300</xdr:rowOff>
        </xdr:to>
        <xdr:sp macro="" textlink="">
          <xdr:nvSpPr>
            <xdr:cNvPr id="414722" name="Option Button 2" hidden="1">
              <a:extLst>
                <a:ext uri="{63B3BB69-23CF-44E3-9099-C40C66FF867C}">
                  <a14:compatExt spid="_x0000_s414722"/>
                </a:ext>
                <a:ext uri="{FF2B5EF4-FFF2-40B4-BE49-F238E27FC236}">
                  <a16:creationId xmlns:a16="http://schemas.microsoft.com/office/drawing/2014/main" id="{00000000-0008-0000-0F00-0000025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NÚMERO</a:t>
              </a:r>
            </a:p>
          </xdr:txBody>
        </xdr:sp>
        <xdr:clientData/>
      </xdr:twoCellAnchor>
    </mc:Choice>
    <mc:Fallback/>
  </mc:AlternateContent>
  <xdr:oneCellAnchor>
    <xdr:from>
      <xdr:col>1</xdr:col>
      <xdr:colOff>82316</xdr:colOff>
      <xdr:row>1</xdr:row>
      <xdr:rowOff>58797</xdr:rowOff>
    </xdr:from>
    <xdr:ext cx="664822" cy="451848"/>
    <xdr:pic>
      <xdr:nvPicPr>
        <xdr:cNvPr id="5" name="Imagen 5">
          <a:hlinkClick xmlns:r="http://schemas.openxmlformats.org/officeDocument/2006/relationships" r:id="rId2"/>
          <a:extLst>
            <a:ext uri="{FF2B5EF4-FFF2-40B4-BE49-F238E27FC236}">
              <a16:creationId xmlns:a16="http://schemas.microsoft.com/office/drawing/2014/main" id="{00000000-0008-0000-0F00-000005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3967" t="17147" r="23775" b="16493"/>
        <a:stretch/>
      </xdr:blipFill>
      <xdr:spPr>
        <a:xfrm>
          <a:off x="349016" y="163572"/>
          <a:ext cx="664822" cy="451848"/>
        </a:xfrm>
        <a:prstGeom prst="rect">
          <a:avLst/>
        </a:prstGeom>
      </xdr:spPr>
    </xdr:pic>
    <xdr:clientData/>
  </xdr:oneCellAnchor>
  <xdr:oneCellAnchor>
    <xdr:from>
      <xdr:col>2</xdr:col>
      <xdr:colOff>1119188</xdr:colOff>
      <xdr:row>4</xdr:row>
      <xdr:rowOff>35719</xdr:rowOff>
    </xdr:from>
    <xdr:ext cx="407384" cy="756000"/>
    <xdr:pic>
      <xdr:nvPicPr>
        <xdr:cNvPr id="6" name="Imagen 6">
          <a:extLst>
            <a:ext uri="{FF2B5EF4-FFF2-40B4-BE49-F238E27FC236}">
              <a16:creationId xmlns:a16="http://schemas.microsoft.com/office/drawing/2014/main" id="{00000000-0008-0000-0F00-00000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bwMode="auto">
        <a:xfrm>
          <a:off x="1833563" y="731044"/>
          <a:ext cx="407384" cy="756000"/>
        </a:xfrm>
        <a:prstGeom prst="rect">
          <a:avLst/>
        </a:prstGeom>
        <a:noFill/>
        <a:ln>
          <a:noFill/>
        </a:ln>
        <a:extLst>
          <a:ext uri="{53640926-AAD7-44D8-BBD7-CCE9431645EC}">
            <a14:shadowObscured xmlns:a14="http://schemas.microsoft.com/office/drawing/2010/main"/>
          </a:ext>
        </a:extLst>
      </xdr:spPr>
    </xdr:pic>
    <xdr:clientData/>
  </xdr:oneCellAnchor>
  <mc:AlternateContent xmlns:mc="http://schemas.openxmlformats.org/markup-compatibility/2006">
    <mc:Choice xmlns:a14="http://schemas.microsoft.com/office/drawing/2010/main" Requires="a14">
      <xdr:twoCellAnchor editAs="oneCell">
        <xdr:from>
          <xdr:col>5</xdr:col>
          <xdr:colOff>895350</xdr:colOff>
          <xdr:row>16</xdr:row>
          <xdr:rowOff>123825</xdr:rowOff>
        </xdr:from>
        <xdr:to>
          <xdr:col>7</xdr:col>
          <xdr:colOff>95250</xdr:colOff>
          <xdr:row>17</xdr:row>
          <xdr:rowOff>114300</xdr:rowOff>
        </xdr:to>
        <xdr:sp macro="" textlink="">
          <xdr:nvSpPr>
            <xdr:cNvPr id="414723" name="Option Button 3" hidden="1">
              <a:extLst>
                <a:ext uri="{63B3BB69-23CF-44E3-9099-C40C66FF867C}">
                  <a14:compatExt spid="_x0000_s414723"/>
                </a:ext>
                <a:ext uri="{FF2B5EF4-FFF2-40B4-BE49-F238E27FC236}">
                  <a16:creationId xmlns:a16="http://schemas.microsoft.com/office/drawing/2014/main" id="{00000000-0008-0000-0F00-0000035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RELATIVO</a:t>
              </a:r>
            </a:p>
          </xdr:txBody>
        </xdr:sp>
        <xdr:clientData/>
      </xdr:twoCellAnchor>
    </mc:Choice>
    <mc:Fallback/>
  </mc:AlternateContent>
</xdr:wsDr>
</file>

<file path=xl/drawings/drawing17.xml><?xml version="1.0" encoding="utf-8"?>
<xdr:wsDr xmlns:xdr="http://schemas.openxmlformats.org/drawingml/2006/spreadsheetDrawing" xmlns:a="http://schemas.openxmlformats.org/drawingml/2006/main">
  <xdr:twoCellAnchor>
    <xdr:from>
      <xdr:col>2</xdr:col>
      <xdr:colOff>9525</xdr:colOff>
      <xdr:row>26</xdr:row>
      <xdr:rowOff>42861</xdr:rowOff>
    </xdr:from>
    <xdr:to>
      <xdr:col>8</xdr:col>
      <xdr:colOff>781049</xdr:colOff>
      <xdr:row>42</xdr:row>
      <xdr:rowOff>142874</xdr:rowOff>
    </xdr:to>
    <xdr:graphicFrame macro="">
      <xdr:nvGraphicFramePr>
        <xdr:cNvPr id="2" name="3 Gráfico">
          <a:extLst>
            <a:ext uri="{FF2B5EF4-FFF2-40B4-BE49-F238E27FC236}">
              <a16:creationId xmlns:a16="http://schemas.microsoft.com/office/drawing/2014/main" id="{00000000-0008-0000-1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5</xdr:col>
          <xdr:colOff>28575</xdr:colOff>
          <xdr:row>16</xdr:row>
          <xdr:rowOff>142875</xdr:rowOff>
        </xdr:from>
        <xdr:to>
          <xdr:col>5</xdr:col>
          <xdr:colOff>895350</xdr:colOff>
          <xdr:row>17</xdr:row>
          <xdr:rowOff>152400</xdr:rowOff>
        </xdr:to>
        <xdr:sp macro="" textlink="">
          <xdr:nvSpPr>
            <xdr:cNvPr id="415745" name="Option Button 1" hidden="1">
              <a:extLst>
                <a:ext uri="{63B3BB69-23CF-44E3-9099-C40C66FF867C}">
                  <a14:compatExt spid="_x0000_s415745"/>
                </a:ext>
                <a:ext uri="{FF2B5EF4-FFF2-40B4-BE49-F238E27FC236}">
                  <a16:creationId xmlns:a16="http://schemas.microsoft.com/office/drawing/2014/main" id="{00000000-0008-0000-1000-0000015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PORCENTAJE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16</xdr:row>
          <xdr:rowOff>123825</xdr:rowOff>
        </xdr:from>
        <xdr:to>
          <xdr:col>5</xdr:col>
          <xdr:colOff>38100</xdr:colOff>
          <xdr:row>17</xdr:row>
          <xdr:rowOff>152400</xdr:rowOff>
        </xdr:to>
        <xdr:sp macro="" textlink="">
          <xdr:nvSpPr>
            <xdr:cNvPr id="415746" name="Option Button 2" hidden="1">
              <a:extLst>
                <a:ext uri="{63B3BB69-23CF-44E3-9099-C40C66FF867C}">
                  <a14:compatExt spid="_x0000_s415746"/>
                </a:ext>
                <a:ext uri="{FF2B5EF4-FFF2-40B4-BE49-F238E27FC236}">
                  <a16:creationId xmlns:a16="http://schemas.microsoft.com/office/drawing/2014/main" id="{00000000-0008-0000-1000-0000025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NÚMERO</a:t>
              </a:r>
            </a:p>
          </xdr:txBody>
        </xdr:sp>
        <xdr:clientData/>
      </xdr:twoCellAnchor>
    </mc:Choice>
    <mc:Fallback/>
  </mc:AlternateContent>
  <xdr:oneCellAnchor>
    <xdr:from>
      <xdr:col>1</xdr:col>
      <xdr:colOff>82316</xdr:colOff>
      <xdr:row>1</xdr:row>
      <xdr:rowOff>58797</xdr:rowOff>
    </xdr:from>
    <xdr:ext cx="664822" cy="451848"/>
    <xdr:pic>
      <xdr:nvPicPr>
        <xdr:cNvPr id="5" name="Imagen 5">
          <a:hlinkClick xmlns:r="http://schemas.openxmlformats.org/officeDocument/2006/relationships" r:id="rId2"/>
          <a:extLst>
            <a:ext uri="{FF2B5EF4-FFF2-40B4-BE49-F238E27FC236}">
              <a16:creationId xmlns:a16="http://schemas.microsoft.com/office/drawing/2014/main" id="{00000000-0008-0000-1000-000005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3967" t="17147" r="23775" b="16493"/>
        <a:stretch/>
      </xdr:blipFill>
      <xdr:spPr>
        <a:xfrm>
          <a:off x="349016" y="163572"/>
          <a:ext cx="664822" cy="451848"/>
        </a:xfrm>
        <a:prstGeom prst="rect">
          <a:avLst/>
        </a:prstGeom>
      </xdr:spPr>
    </xdr:pic>
    <xdr:clientData/>
  </xdr:oneCellAnchor>
  <xdr:oneCellAnchor>
    <xdr:from>
      <xdr:col>2</xdr:col>
      <xdr:colOff>1119188</xdr:colOff>
      <xdr:row>4</xdr:row>
      <xdr:rowOff>35719</xdr:rowOff>
    </xdr:from>
    <xdr:ext cx="407384" cy="756000"/>
    <xdr:pic>
      <xdr:nvPicPr>
        <xdr:cNvPr id="6" name="Imagen 6">
          <a:extLst>
            <a:ext uri="{FF2B5EF4-FFF2-40B4-BE49-F238E27FC236}">
              <a16:creationId xmlns:a16="http://schemas.microsoft.com/office/drawing/2014/main" id="{00000000-0008-0000-1000-00000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bwMode="auto">
        <a:xfrm>
          <a:off x="1833563" y="731044"/>
          <a:ext cx="407384" cy="756000"/>
        </a:xfrm>
        <a:prstGeom prst="rect">
          <a:avLst/>
        </a:prstGeom>
        <a:noFill/>
        <a:ln>
          <a:noFill/>
        </a:ln>
        <a:extLst>
          <a:ext uri="{53640926-AAD7-44D8-BBD7-CCE9431645EC}">
            <a14:shadowObscured xmlns:a14="http://schemas.microsoft.com/office/drawing/2010/main"/>
          </a:ext>
        </a:extLst>
      </xdr:spPr>
    </xdr:pic>
    <xdr:clientData/>
  </xdr:oneCellAnchor>
  <mc:AlternateContent xmlns:mc="http://schemas.openxmlformats.org/markup-compatibility/2006">
    <mc:Choice xmlns:a14="http://schemas.microsoft.com/office/drawing/2010/main" Requires="a14">
      <xdr:twoCellAnchor editAs="oneCell">
        <xdr:from>
          <xdr:col>5</xdr:col>
          <xdr:colOff>895350</xdr:colOff>
          <xdr:row>16</xdr:row>
          <xdr:rowOff>123825</xdr:rowOff>
        </xdr:from>
        <xdr:to>
          <xdr:col>7</xdr:col>
          <xdr:colOff>95250</xdr:colOff>
          <xdr:row>17</xdr:row>
          <xdr:rowOff>152400</xdr:rowOff>
        </xdr:to>
        <xdr:sp macro="" textlink="">
          <xdr:nvSpPr>
            <xdr:cNvPr id="415747" name="Option Button 3" hidden="1">
              <a:extLst>
                <a:ext uri="{63B3BB69-23CF-44E3-9099-C40C66FF867C}">
                  <a14:compatExt spid="_x0000_s415747"/>
                </a:ext>
                <a:ext uri="{FF2B5EF4-FFF2-40B4-BE49-F238E27FC236}">
                  <a16:creationId xmlns:a16="http://schemas.microsoft.com/office/drawing/2014/main" id="{00000000-0008-0000-1000-0000035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RELATIVO</a:t>
              </a:r>
            </a:p>
          </xdr:txBody>
        </xdr:sp>
        <xdr:clientData/>
      </xdr:twoCellAnchor>
    </mc:Choice>
    <mc:Fallback/>
  </mc:AlternateContent>
</xdr:wsDr>
</file>

<file path=xl/drawings/drawing18.xml><?xml version="1.0" encoding="utf-8"?>
<xdr:wsDr xmlns:xdr="http://schemas.openxmlformats.org/drawingml/2006/spreadsheetDrawing" xmlns:a="http://schemas.openxmlformats.org/drawingml/2006/main">
  <xdr:twoCellAnchor>
    <xdr:from>
      <xdr:col>2</xdr:col>
      <xdr:colOff>9525</xdr:colOff>
      <xdr:row>26</xdr:row>
      <xdr:rowOff>42861</xdr:rowOff>
    </xdr:from>
    <xdr:to>
      <xdr:col>8</xdr:col>
      <xdr:colOff>781049</xdr:colOff>
      <xdr:row>47</xdr:row>
      <xdr:rowOff>142874</xdr:rowOff>
    </xdr:to>
    <xdr:graphicFrame macro="">
      <xdr:nvGraphicFramePr>
        <xdr:cNvPr id="2" name="3 Gráfico">
          <a:extLst>
            <a:ext uri="{FF2B5EF4-FFF2-40B4-BE49-F238E27FC236}">
              <a16:creationId xmlns:a16="http://schemas.microsoft.com/office/drawing/2014/main" id="{00000000-0008-0000-1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5</xdr:col>
          <xdr:colOff>28575</xdr:colOff>
          <xdr:row>16</xdr:row>
          <xdr:rowOff>142875</xdr:rowOff>
        </xdr:from>
        <xdr:to>
          <xdr:col>5</xdr:col>
          <xdr:colOff>895350</xdr:colOff>
          <xdr:row>17</xdr:row>
          <xdr:rowOff>152400</xdr:rowOff>
        </xdr:to>
        <xdr:sp macro="" textlink="">
          <xdr:nvSpPr>
            <xdr:cNvPr id="416769" name="Option Button 1" hidden="1">
              <a:extLst>
                <a:ext uri="{63B3BB69-23CF-44E3-9099-C40C66FF867C}">
                  <a14:compatExt spid="_x0000_s416769"/>
                </a:ext>
                <a:ext uri="{FF2B5EF4-FFF2-40B4-BE49-F238E27FC236}">
                  <a16:creationId xmlns:a16="http://schemas.microsoft.com/office/drawing/2014/main" id="{00000000-0008-0000-1100-0000015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PORCENTAJE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16</xdr:row>
          <xdr:rowOff>123825</xdr:rowOff>
        </xdr:from>
        <xdr:to>
          <xdr:col>5</xdr:col>
          <xdr:colOff>38100</xdr:colOff>
          <xdr:row>17</xdr:row>
          <xdr:rowOff>152400</xdr:rowOff>
        </xdr:to>
        <xdr:sp macro="" textlink="">
          <xdr:nvSpPr>
            <xdr:cNvPr id="416770" name="Option Button 2" hidden="1">
              <a:extLst>
                <a:ext uri="{63B3BB69-23CF-44E3-9099-C40C66FF867C}">
                  <a14:compatExt spid="_x0000_s416770"/>
                </a:ext>
                <a:ext uri="{FF2B5EF4-FFF2-40B4-BE49-F238E27FC236}">
                  <a16:creationId xmlns:a16="http://schemas.microsoft.com/office/drawing/2014/main" id="{00000000-0008-0000-1100-0000025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NÚMERO</a:t>
              </a:r>
            </a:p>
          </xdr:txBody>
        </xdr:sp>
        <xdr:clientData/>
      </xdr:twoCellAnchor>
    </mc:Choice>
    <mc:Fallback/>
  </mc:AlternateContent>
  <xdr:oneCellAnchor>
    <xdr:from>
      <xdr:col>1</xdr:col>
      <xdr:colOff>82316</xdr:colOff>
      <xdr:row>1</xdr:row>
      <xdr:rowOff>58797</xdr:rowOff>
    </xdr:from>
    <xdr:ext cx="664822" cy="451848"/>
    <xdr:pic>
      <xdr:nvPicPr>
        <xdr:cNvPr id="5" name="Imagen 5">
          <a:hlinkClick xmlns:r="http://schemas.openxmlformats.org/officeDocument/2006/relationships" r:id="rId2"/>
          <a:extLst>
            <a:ext uri="{FF2B5EF4-FFF2-40B4-BE49-F238E27FC236}">
              <a16:creationId xmlns:a16="http://schemas.microsoft.com/office/drawing/2014/main" id="{00000000-0008-0000-1100-000005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3967" t="17147" r="23775" b="16493"/>
        <a:stretch/>
      </xdr:blipFill>
      <xdr:spPr>
        <a:xfrm>
          <a:off x="349016" y="163572"/>
          <a:ext cx="664822" cy="451848"/>
        </a:xfrm>
        <a:prstGeom prst="rect">
          <a:avLst/>
        </a:prstGeom>
      </xdr:spPr>
    </xdr:pic>
    <xdr:clientData/>
  </xdr:oneCellAnchor>
  <xdr:oneCellAnchor>
    <xdr:from>
      <xdr:col>2</xdr:col>
      <xdr:colOff>1119188</xdr:colOff>
      <xdr:row>4</xdr:row>
      <xdr:rowOff>35719</xdr:rowOff>
    </xdr:from>
    <xdr:ext cx="407384" cy="756000"/>
    <xdr:pic>
      <xdr:nvPicPr>
        <xdr:cNvPr id="6" name="Imagen 6">
          <a:extLst>
            <a:ext uri="{FF2B5EF4-FFF2-40B4-BE49-F238E27FC236}">
              <a16:creationId xmlns:a16="http://schemas.microsoft.com/office/drawing/2014/main" id="{00000000-0008-0000-1100-00000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bwMode="auto">
        <a:xfrm>
          <a:off x="1833563" y="731044"/>
          <a:ext cx="407384" cy="756000"/>
        </a:xfrm>
        <a:prstGeom prst="rect">
          <a:avLst/>
        </a:prstGeom>
        <a:noFill/>
        <a:ln>
          <a:noFill/>
        </a:ln>
        <a:extLst>
          <a:ext uri="{53640926-AAD7-44D8-BBD7-CCE9431645EC}">
            <a14:shadowObscured xmlns:a14="http://schemas.microsoft.com/office/drawing/2010/main"/>
          </a:ext>
        </a:extLst>
      </xdr:spPr>
    </xdr:pic>
    <xdr:clientData/>
  </xdr:oneCellAnchor>
  <mc:AlternateContent xmlns:mc="http://schemas.openxmlformats.org/markup-compatibility/2006">
    <mc:Choice xmlns:a14="http://schemas.microsoft.com/office/drawing/2010/main" Requires="a14">
      <xdr:twoCellAnchor editAs="oneCell">
        <xdr:from>
          <xdr:col>5</xdr:col>
          <xdr:colOff>895350</xdr:colOff>
          <xdr:row>16</xdr:row>
          <xdr:rowOff>123825</xdr:rowOff>
        </xdr:from>
        <xdr:to>
          <xdr:col>7</xdr:col>
          <xdr:colOff>95250</xdr:colOff>
          <xdr:row>17</xdr:row>
          <xdr:rowOff>152400</xdr:rowOff>
        </xdr:to>
        <xdr:sp macro="" textlink="">
          <xdr:nvSpPr>
            <xdr:cNvPr id="416771" name="Option Button 3" hidden="1">
              <a:extLst>
                <a:ext uri="{63B3BB69-23CF-44E3-9099-C40C66FF867C}">
                  <a14:compatExt spid="_x0000_s416771"/>
                </a:ext>
                <a:ext uri="{FF2B5EF4-FFF2-40B4-BE49-F238E27FC236}">
                  <a16:creationId xmlns:a16="http://schemas.microsoft.com/office/drawing/2014/main" id="{00000000-0008-0000-1100-0000035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RELATIVO</a:t>
              </a:r>
            </a:p>
          </xdr:txBody>
        </xdr:sp>
        <xdr:clientData/>
      </xdr:twoCellAnchor>
    </mc:Choice>
    <mc:Fallback/>
  </mc:AlternateContent>
</xdr:wsDr>
</file>

<file path=xl/drawings/drawing19.xml><?xml version="1.0" encoding="utf-8"?>
<xdr:wsDr xmlns:xdr="http://schemas.openxmlformats.org/drawingml/2006/spreadsheetDrawing" xmlns:a="http://schemas.openxmlformats.org/drawingml/2006/main">
  <xdr:twoCellAnchor>
    <xdr:from>
      <xdr:col>2</xdr:col>
      <xdr:colOff>9525</xdr:colOff>
      <xdr:row>26</xdr:row>
      <xdr:rowOff>42861</xdr:rowOff>
    </xdr:from>
    <xdr:to>
      <xdr:col>8</xdr:col>
      <xdr:colOff>781049</xdr:colOff>
      <xdr:row>38</xdr:row>
      <xdr:rowOff>142874</xdr:rowOff>
    </xdr:to>
    <xdr:graphicFrame macro="">
      <xdr:nvGraphicFramePr>
        <xdr:cNvPr id="2" name="3 Gráfico">
          <a:extLst>
            <a:ext uri="{FF2B5EF4-FFF2-40B4-BE49-F238E27FC236}">
              <a16:creationId xmlns:a16="http://schemas.microsoft.com/office/drawing/2014/main" id="{00000000-0008-0000-1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5</xdr:col>
          <xdr:colOff>28575</xdr:colOff>
          <xdr:row>16</xdr:row>
          <xdr:rowOff>142875</xdr:rowOff>
        </xdr:from>
        <xdr:to>
          <xdr:col>5</xdr:col>
          <xdr:colOff>895350</xdr:colOff>
          <xdr:row>17</xdr:row>
          <xdr:rowOff>152400</xdr:rowOff>
        </xdr:to>
        <xdr:sp macro="" textlink="">
          <xdr:nvSpPr>
            <xdr:cNvPr id="417793" name="Option Button 1" hidden="1">
              <a:extLst>
                <a:ext uri="{63B3BB69-23CF-44E3-9099-C40C66FF867C}">
                  <a14:compatExt spid="_x0000_s417793"/>
                </a:ext>
                <a:ext uri="{FF2B5EF4-FFF2-40B4-BE49-F238E27FC236}">
                  <a16:creationId xmlns:a16="http://schemas.microsoft.com/office/drawing/2014/main" id="{00000000-0008-0000-1200-0000016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PORCENTAJE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16</xdr:row>
          <xdr:rowOff>123825</xdr:rowOff>
        </xdr:from>
        <xdr:to>
          <xdr:col>5</xdr:col>
          <xdr:colOff>38100</xdr:colOff>
          <xdr:row>17</xdr:row>
          <xdr:rowOff>152400</xdr:rowOff>
        </xdr:to>
        <xdr:sp macro="" textlink="">
          <xdr:nvSpPr>
            <xdr:cNvPr id="417794" name="Option Button 2" hidden="1">
              <a:extLst>
                <a:ext uri="{63B3BB69-23CF-44E3-9099-C40C66FF867C}">
                  <a14:compatExt spid="_x0000_s417794"/>
                </a:ext>
                <a:ext uri="{FF2B5EF4-FFF2-40B4-BE49-F238E27FC236}">
                  <a16:creationId xmlns:a16="http://schemas.microsoft.com/office/drawing/2014/main" id="{00000000-0008-0000-1200-0000026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NÚMERO</a:t>
              </a:r>
            </a:p>
          </xdr:txBody>
        </xdr:sp>
        <xdr:clientData/>
      </xdr:twoCellAnchor>
    </mc:Choice>
    <mc:Fallback/>
  </mc:AlternateContent>
  <xdr:oneCellAnchor>
    <xdr:from>
      <xdr:col>1</xdr:col>
      <xdr:colOff>82316</xdr:colOff>
      <xdr:row>1</xdr:row>
      <xdr:rowOff>58797</xdr:rowOff>
    </xdr:from>
    <xdr:ext cx="664822" cy="451848"/>
    <xdr:pic>
      <xdr:nvPicPr>
        <xdr:cNvPr id="5" name="Imagen 5">
          <a:hlinkClick xmlns:r="http://schemas.openxmlformats.org/officeDocument/2006/relationships" r:id="rId2"/>
          <a:extLst>
            <a:ext uri="{FF2B5EF4-FFF2-40B4-BE49-F238E27FC236}">
              <a16:creationId xmlns:a16="http://schemas.microsoft.com/office/drawing/2014/main" id="{00000000-0008-0000-1200-000005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3967" t="17147" r="23775" b="16493"/>
        <a:stretch/>
      </xdr:blipFill>
      <xdr:spPr>
        <a:xfrm>
          <a:off x="349016" y="163572"/>
          <a:ext cx="664822" cy="451848"/>
        </a:xfrm>
        <a:prstGeom prst="rect">
          <a:avLst/>
        </a:prstGeom>
      </xdr:spPr>
    </xdr:pic>
    <xdr:clientData/>
  </xdr:oneCellAnchor>
  <xdr:oneCellAnchor>
    <xdr:from>
      <xdr:col>2</xdr:col>
      <xdr:colOff>1119188</xdr:colOff>
      <xdr:row>4</xdr:row>
      <xdr:rowOff>35719</xdr:rowOff>
    </xdr:from>
    <xdr:ext cx="407384" cy="756000"/>
    <xdr:pic>
      <xdr:nvPicPr>
        <xdr:cNvPr id="6" name="Imagen 6">
          <a:extLst>
            <a:ext uri="{FF2B5EF4-FFF2-40B4-BE49-F238E27FC236}">
              <a16:creationId xmlns:a16="http://schemas.microsoft.com/office/drawing/2014/main" id="{00000000-0008-0000-1200-00000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bwMode="auto">
        <a:xfrm>
          <a:off x="1833563" y="731044"/>
          <a:ext cx="407384" cy="756000"/>
        </a:xfrm>
        <a:prstGeom prst="rect">
          <a:avLst/>
        </a:prstGeom>
        <a:noFill/>
        <a:ln>
          <a:noFill/>
        </a:ln>
        <a:extLst>
          <a:ext uri="{53640926-AAD7-44D8-BBD7-CCE9431645EC}">
            <a14:shadowObscured xmlns:a14="http://schemas.microsoft.com/office/drawing/2010/main"/>
          </a:ext>
        </a:extLst>
      </xdr:spPr>
    </xdr:pic>
    <xdr:clientData/>
  </xdr:oneCellAnchor>
  <mc:AlternateContent xmlns:mc="http://schemas.openxmlformats.org/markup-compatibility/2006">
    <mc:Choice xmlns:a14="http://schemas.microsoft.com/office/drawing/2010/main" Requires="a14">
      <xdr:twoCellAnchor editAs="oneCell">
        <xdr:from>
          <xdr:col>5</xdr:col>
          <xdr:colOff>895350</xdr:colOff>
          <xdr:row>16</xdr:row>
          <xdr:rowOff>123825</xdr:rowOff>
        </xdr:from>
        <xdr:to>
          <xdr:col>7</xdr:col>
          <xdr:colOff>95250</xdr:colOff>
          <xdr:row>17</xdr:row>
          <xdr:rowOff>152400</xdr:rowOff>
        </xdr:to>
        <xdr:sp macro="" textlink="">
          <xdr:nvSpPr>
            <xdr:cNvPr id="417795" name="Option Button 3" hidden="1">
              <a:extLst>
                <a:ext uri="{63B3BB69-23CF-44E3-9099-C40C66FF867C}">
                  <a14:compatExt spid="_x0000_s417795"/>
                </a:ext>
                <a:ext uri="{FF2B5EF4-FFF2-40B4-BE49-F238E27FC236}">
                  <a16:creationId xmlns:a16="http://schemas.microsoft.com/office/drawing/2014/main" id="{00000000-0008-0000-1200-0000036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RELATIVO</a:t>
              </a:r>
            </a:p>
          </xdr:txBody>
        </xdr:sp>
        <xdr:clientData/>
      </xdr:twoCellAnchor>
    </mc:Choice>
    <mc:Fallback/>
  </mc:AlternateContent>
</xdr:wsDr>
</file>

<file path=xl/drawings/drawing20.xml><?xml version="1.0" encoding="utf-8"?>
<xdr:wsDr xmlns:xdr="http://schemas.openxmlformats.org/drawingml/2006/spreadsheetDrawing" xmlns:a="http://schemas.openxmlformats.org/drawingml/2006/main">
  <xdr:twoCellAnchor>
    <xdr:from>
      <xdr:col>2</xdr:col>
      <xdr:colOff>9525</xdr:colOff>
      <xdr:row>26</xdr:row>
      <xdr:rowOff>42861</xdr:rowOff>
    </xdr:from>
    <xdr:to>
      <xdr:col>8</xdr:col>
      <xdr:colOff>781049</xdr:colOff>
      <xdr:row>42</xdr:row>
      <xdr:rowOff>142874</xdr:rowOff>
    </xdr:to>
    <xdr:graphicFrame macro="">
      <xdr:nvGraphicFramePr>
        <xdr:cNvPr id="2" name="3 Gráfico">
          <a:extLst>
            <a:ext uri="{FF2B5EF4-FFF2-40B4-BE49-F238E27FC236}">
              <a16:creationId xmlns:a16="http://schemas.microsoft.com/office/drawing/2014/main" id="{00000000-0008-0000-1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5</xdr:col>
          <xdr:colOff>28575</xdr:colOff>
          <xdr:row>16</xdr:row>
          <xdr:rowOff>142875</xdr:rowOff>
        </xdr:from>
        <xdr:to>
          <xdr:col>5</xdr:col>
          <xdr:colOff>895350</xdr:colOff>
          <xdr:row>16</xdr:row>
          <xdr:rowOff>333375</xdr:rowOff>
        </xdr:to>
        <xdr:sp macro="" textlink="">
          <xdr:nvSpPr>
            <xdr:cNvPr id="427009" name="Option Button 1" hidden="1">
              <a:extLst>
                <a:ext uri="{63B3BB69-23CF-44E3-9099-C40C66FF867C}">
                  <a14:compatExt spid="_x0000_s427009"/>
                </a:ext>
                <a:ext uri="{FF2B5EF4-FFF2-40B4-BE49-F238E27FC236}">
                  <a16:creationId xmlns:a16="http://schemas.microsoft.com/office/drawing/2014/main" id="{00000000-0008-0000-1300-0000018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PORCENTAJE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16</xdr:row>
          <xdr:rowOff>123825</xdr:rowOff>
        </xdr:from>
        <xdr:to>
          <xdr:col>5</xdr:col>
          <xdr:colOff>47625</xdr:colOff>
          <xdr:row>16</xdr:row>
          <xdr:rowOff>333375</xdr:rowOff>
        </xdr:to>
        <xdr:sp macro="" textlink="">
          <xdr:nvSpPr>
            <xdr:cNvPr id="427010" name="Option Button 2" hidden="1">
              <a:extLst>
                <a:ext uri="{63B3BB69-23CF-44E3-9099-C40C66FF867C}">
                  <a14:compatExt spid="_x0000_s427010"/>
                </a:ext>
                <a:ext uri="{FF2B5EF4-FFF2-40B4-BE49-F238E27FC236}">
                  <a16:creationId xmlns:a16="http://schemas.microsoft.com/office/drawing/2014/main" id="{00000000-0008-0000-1300-0000028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NÚMERO</a:t>
              </a:r>
            </a:p>
          </xdr:txBody>
        </xdr:sp>
        <xdr:clientData/>
      </xdr:twoCellAnchor>
    </mc:Choice>
    <mc:Fallback/>
  </mc:AlternateContent>
  <xdr:twoCellAnchor editAs="oneCell">
    <xdr:from>
      <xdr:col>1</xdr:col>
      <xdr:colOff>82316</xdr:colOff>
      <xdr:row>1</xdr:row>
      <xdr:rowOff>58797</xdr:rowOff>
    </xdr:from>
    <xdr:to>
      <xdr:col>2</xdr:col>
      <xdr:colOff>294701</xdr:colOff>
      <xdr:row>3</xdr:row>
      <xdr:rowOff>105832</xdr:rowOff>
    </xdr:to>
    <xdr:pic>
      <xdr:nvPicPr>
        <xdr:cNvPr id="5" name="Imagen 4">
          <a:hlinkClick xmlns:r="http://schemas.openxmlformats.org/officeDocument/2006/relationships" r:id="rId2"/>
          <a:extLst>
            <a:ext uri="{FF2B5EF4-FFF2-40B4-BE49-F238E27FC236}">
              <a16:creationId xmlns:a16="http://schemas.microsoft.com/office/drawing/2014/main" id="{00000000-0008-0000-1300-000005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3967" t="17147" r="23775" b="16493"/>
        <a:stretch/>
      </xdr:blipFill>
      <xdr:spPr>
        <a:xfrm>
          <a:off x="349016" y="163572"/>
          <a:ext cx="660060" cy="447085"/>
        </a:xfrm>
        <a:prstGeom prst="rect">
          <a:avLst/>
        </a:prstGeom>
      </xdr:spPr>
    </xdr:pic>
    <xdr:clientData/>
  </xdr:twoCellAnchor>
  <xdr:twoCellAnchor editAs="oneCell">
    <xdr:from>
      <xdr:col>2</xdr:col>
      <xdr:colOff>1119188</xdr:colOff>
      <xdr:row>4</xdr:row>
      <xdr:rowOff>35719</xdr:rowOff>
    </xdr:from>
    <xdr:to>
      <xdr:col>2</xdr:col>
      <xdr:colOff>1526572</xdr:colOff>
      <xdr:row>7</xdr:row>
      <xdr:rowOff>184500</xdr:rowOff>
    </xdr:to>
    <xdr:pic>
      <xdr:nvPicPr>
        <xdr:cNvPr id="6" name="Imagen 5">
          <a:extLst>
            <a:ext uri="{FF2B5EF4-FFF2-40B4-BE49-F238E27FC236}">
              <a16:creationId xmlns:a16="http://schemas.microsoft.com/office/drawing/2014/main" id="{00000000-0008-0000-1300-00000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bwMode="auto">
        <a:xfrm>
          <a:off x="1833563" y="731044"/>
          <a:ext cx="407384" cy="748856"/>
        </a:xfrm>
        <a:prstGeom prst="rect">
          <a:avLst/>
        </a:prstGeom>
        <a:noFill/>
        <a:ln>
          <a:noFill/>
        </a:ln>
        <a:extLst>
          <a:ext uri="{53640926-AAD7-44D8-BBD7-CCE9431645EC}">
            <a14:shadowObscured xmlns:a14="http://schemas.microsoft.com/office/drawing/2010/main"/>
          </a:ext>
        </a:extLst>
      </xdr:spPr>
    </xdr:pic>
    <xdr:clientData/>
  </xdr:twoCellAnchor>
  <mc:AlternateContent xmlns:mc="http://schemas.openxmlformats.org/markup-compatibility/2006">
    <mc:Choice xmlns:a14="http://schemas.microsoft.com/office/drawing/2010/main" Requires="a14">
      <xdr:twoCellAnchor editAs="oneCell">
        <xdr:from>
          <xdr:col>5</xdr:col>
          <xdr:colOff>895350</xdr:colOff>
          <xdr:row>16</xdr:row>
          <xdr:rowOff>123825</xdr:rowOff>
        </xdr:from>
        <xdr:to>
          <xdr:col>7</xdr:col>
          <xdr:colOff>104775</xdr:colOff>
          <xdr:row>16</xdr:row>
          <xdr:rowOff>333375</xdr:rowOff>
        </xdr:to>
        <xdr:sp macro="" textlink="">
          <xdr:nvSpPr>
            <xdr:cNvPr id="427011" name="Option Button 3" hidden="1">
              <a:extLst>
                <a:ext uri="{63B3BB69-23CF-44E3-9099-C40C66FF867C}">
                  <a14:compatExt spid="_x0000_s427011"/>
                </a:ext>
                <a:ext uri="{FF2B5EF4-FFF2-40B4-BE49-F238E27FC236}">
                  <a16:creationId xmlns:a16="http://schemas.microsoft.com/office/drawing/2014/main" id="{00000000-0008-0000-1300-0000038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RELATIVO</a:t>
              </a:r>
            </a:p>
          </xdr:txBody>
        </xdr:sp>
        <xdr:clientData/>
      </xdr:twoCellAnchor>
    </mc:Choice>
    <mc:Fallback/>
  </mc:AlternateContent>
</xdr:wsDr>
</file>

<file path=xl/drawings/drawing21.xml><?xml version="1.0" encoding="utf-8"?>
<xdr:wsDr xmlns:xdr="http://schemas.openxmlformats.org/drawingml/2006/spreadsheetDrawing" xmlns:a="http://schemas.openxmlformats.org/drawingml/2006/main">
  <xdr:twoCellAnchor>
    <xdr:from>
      <xdr:col>2</xdr:col>
      <xdr:colOff>9525</xdr:colOff>
      <xdr:row>26</xdr:row>
      <xdr:rowOff>42861</xdr:rowOff>
    </xdr:from>
    <xdr:to>
      <xdr:col>8</xdr:col>
      <xdr:colOff>781049</xdr:colOff>
      <xdr:row>42</xdr:row>
      <xdr:rowOff>142874</xdr:rowOff>
    </xdr:to>
    <xdr:graphicFrame macro="">
      <xdr:nvGraphicFramePr>
        <xdr:cNvPr id="2" name="3 Gráfico">
          <a:extLst>
            <a:ext uri="{FF2B5EF4-FFF2-40B4-BE49-F238E27FC236}">
              <a16:creationId xmlns:a16="http://schemas.microsoft.com/office/drawing/2014/main" id="{00000000-0008-0000-1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5</xdr:col>
          <xdr:colOff>28575</xdr:colOff>
          <xdr:row>16</xdr:row>
          <xdr:rowOff>142875</xdr:rowOff>
        </xdr:from>
        <xdr:to>
          <xdr:col>5</xdr:col>
          <xdr:colOff>895350</xdr:colOff>
          <xdr:row>16</xdr:row>
          <xdr:rowOff>333375</xdr:rowOff>
        </xdr:to>
        <xdr:sp macro="" textlink="">
          <xdr:nvSpPr>
            <xdr:cNvPr id="428033" name="Option Button 1" hidden="1">
              <a:extLst>
                <a:ext uri="{63B3BB69-23CF-44E3-9099-C40C66FF867C}">
                  <a14:compatExt spid="_x0000_s428033"/>
                </a:ext>
                <a:ext uri="{FF2B5EF4-FFF2-40B4-BE49-F238E27FC236}">
                  <a16:creationId xmlns:a16="http://schemas.microsoft.com/office/drawing/2014/main" id="{00000000-0008-0000-1400-0000018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PORCENTAJE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16</xdr:row>
          <xdr:rowOff>123825</xdr:rowOff>
        </xdr:from>
        <xdr:to>
          <xdr:col>5</xdr:col>
          <xdr:colOff>47625</xdr:colOff>
          <xdr:row>16</xdr:row>
          <xdr:rowOff>333375</xdr:rowOff>
        </xdr:to>
        <xdr:sp macro="" textlink="">
          <xdr:nvSpPr>
            <xdr:cNvPr id="428034" name="Option Button 2" hidden="1">
              <a:extLst>
                <a:ext uri="{63B3BB69-23CF-44E3-9099-C40C66FF867C}">
                  <a14:compatExt spid="_x0000_s428034"/>
                </a:ext>
                <a:ext uri="{FF2B5EF4-FFF2-40B4-BE49-F238E27FC236}">
                  <a16:creationId xmlns:a16="http://schemas.microsoft.com/office/drawing/2014/main" id="{00000000-0008-0000-1400-0000028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NÚMERO</a:t>
              </a:r>
            </a:p>
          </xdr:txBody>
        </xdr:sp>
        <xdr:clientData/>
      </xdr:twoCellAnchor>
    </mc:Choice>
    <mc:Fallback/>
  </mc:AlternateContent>
  <xdr:twoCellAnchor editAs="oneCell">
    <xdr:from>
      <xdr:col>1</xdr:col>
      <xdr:colOff>82316</xdr:colOff>
      <xdr:row>1</xdr:row>
      <xdr:rowOff>58797</xdr:rowOff>
    </xdr:from>
    <xdr:to>
      <xdr:col>2</xdr:col>
      <xdr:colOff>294701</xdr:colOff>
      <xdr:row>3</xdr:row>
      <xdr:rowOff>105832</xdr:rowOff>
    </xdr:to>
    <xdr:pic>
      <xdr:nvPicPr>
        <xdr:cNvPr id="5" name="Imagen 5">
          <a:hlinkClick xmlns:r="http://schemas.openxmlformats.org/officeDocument/2006/relationships" r:id="rId2"/>
          <a:extLst>
            <a:ext uri="{FF2B5EF4-FFF2-40B4-BE49-F238E27FC236}">
              <a16:creationId xmlns:a16="http://schemas.microsoft.com/office/drawing/2014/main" id="{00000000-0008-0000-1400-000005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3967" t="17147" r="23775" b="16493"/>
        <a:stretch/>
      </xdr:blipFill>
      <xdr:spPr>
        <a:xfrm>
          <a:off x="349016" y="163572"/>
          <a:ext cx="660060" cy="447085"/>
        </a:xfrm>
        <a:prstGeom prst="rect">
          <a:avLst/>
        </a:prstGeom>
      </xdr:spPr>
    </xdr:pic>
    <xdr:clientData/>
  </xdr:twoCellAnchor>
  <xdr:twoCellAnchor editAs="oneCell">
    <xdr:from>
      <xdr:col>2</xdr:col>
      <xdr:colOff>1119188</xdr:colOff>
      <xdr:row>4</xdr:row>
      <xdr:rowOff>35719</xdr:rowOff>
    </xdr:from>
    <xdr:to>
      <xdr:col>2</xdr:col>
      <xdr:colOff>1526572</xdr:colOff>
      <xdr:row>7</xdr:row>
      <xdr:rowOff>184500</xdr:rowOff>
    </xdr:to>
    <xdr:pic>
      <xdr:nvPicPr>
        <xdr:cNvPr id="6" name="Imagen 6">
          <a:extLst>
            <a:ext uri="{FF2B5EF4-FFF2-40B4-BE49-F238E27FC236}">
              <a16:creationId xmlns:a16="http://schemas.microsoft.com/office/drawing/2014/main" id="{00000000-0008-0000-1400-00000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bwMode="auto">
        <a:xfrm>
          <a:off x="1833563" y="731044"/>
          <a:ext cx="407384" cy="748856"/>
        </a:xfrm>
        <a:prstGeom prst="rect">
          <a:avLst/>
        </a:prstGeom>
        <a:noFill/>
        <a:ln>
          <a:noFill/>
        </a:ln>
        <a:extLst>
          <a:ext uri="{53640926-AAD7-44D8-BBD7-CCE9431645EC}">
            <a14:shadowObscured xmlns:a14="http://schemas.microsoft.com/office/drawing/2010/main"/>
          </a:ext>
        </a:extLst>
      </xdr:spPr>
    </xdr:pic>
    <xdr:clientData/>
  </xdr:twoCellAnchor>
  <mc:AlternateContent xmlns:mc="http://schemas.openxmlformats.org/markup-compatibility/2006">
    <mc:Choice xmlns:a14="http://schemas.microsoft.com/office/drawing/2010/main" Requires="a14">
      <xdr:twoCellAnchor editAs="oneCell">
        <xdr:from>
          <xdr:col>5</xdr:col>
          <xdr:colOff>895350</xdr:colOff>
          <xdr:row>16</xdr:row>
          <xdr:rowOff>123825</xdr:rowOff>
        </xdr:from>
        <xdr:to>
          <xdr:col>7</xdr:col>
          <xdr:colOff>104775</xdr:colOff>
          <xdr:row>16</xdr:row>
          <xdr:rowOff>333375</xdr:rowOff>
        </xdr:to>
        <xdr:sp macro="" textlink="">
          <xdr:nvSpPr>
            <xdr:cNvPr id="428035" name="Option Button 3" hidden="1">
              <a:extLst>
                <a:ext uri="{63B3BB69-23CF-44E3-9099-C40C66FF867C}">
                  <a14:compatExt spid="_x0000_s428035"/>
                </a:ext>
                <a:ext uri="{FF2B5EF4-FFF2-40B4-BE49-F238E27FC236}">
                  <a16:creationId xmlns:a16="http://schemas.microsoft.com/office/drawing/2014/main" id="{00000000-0008-0000-1400-0000038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RELATIVO</a:t>
              </a:r>
            </a:p>
          </xdr:txBody>
        </xdr:sp>
        <xdr:clientData/>
      </xdr:twoCellAnchor>
    </mc:Choice>
    <mc:Fallback/>
  </mc:AlternateContent>
</xdr:wsDr>
</file>

<file path=xl/drawings/drawing22.xml><?xml version="1.0" encoding="utf-8"?>
<xdr:wsDr xmlns:xdr="http://schemas.openxmlformats.org/drawingml/2006/spreadsheetDrawing" xmlns:a="http://schemas.openxmlformats.org/drawingml/2006/main">
  <xdr:twoCellAnchor>
    <xdr:from>
      <xdr:col>2</xdr:col>
      <xdr:colOff>9525</xdr:colOff>
      <xdr:row>26</xdr:row>
      <xdr:rowOff>42861</xdr:rowOff>
    </xdr:from>
    <xdr:to>
      <xdr:col>8</xdr:col>
      <xdr:colOff>781049</xdr:colOff>
      <xdr:row>42</xdr:row>
      <xdr:rowOff>142874</xdr:rowOff>
    </xdr:to>
    <xdr:graphicFrame macro="">
      <xdr:nvGraphicFramePr>
        <xdr:cNvPr id="2" name="3 Gráfico">
          <a:extLst>
            <a:ext uri="{FF2B5EF4-FFF2-40B4-BE49-F238E27FC236}">
              <a16:creationId xmlns:a16="http://schemas.microsoft.com/office/drawing/2014/main" id="{00000000-0008-0000-1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5</xdr:col>
          <xdr:colOff>28575</xdr:colOff>
          <xdr:row>16</xdr:row>
          <xdr:rowOff>142875</xdr:rowOff>
        </xdr:from>
        <xdr:to>
          <xdr:col>5</xdr:col>
          <xdr:colOff>895350</xdr:colOff>
          <xdr:row>16</xdr:row>
          <xdr:rowOff>333375</xdr:rowOff>
        </xdr:to>
        <xdr:sp macro="" textlink="">
          <xdr:nvSpPr>
            <xdr:cNvPr id="459777" name="Option Button 1" hidden="1">
              <a:extLst>
                <a:ext uri="{63B3BB69-23CF-44E3-9099-C40C66FF867C}">
                  <a14:compatExt spid="_x0000_s459777"/>
                </a:ext>
                <a:ext uri="{FF2B5EF4-FFF2-40B4-BE49-F238E27FC236}">
                  <a16:creationId xmlns:a16="http://schemas.microsoft.com/office/drawing/2014/main" id="{00000000-0008-0000-1500-0000010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PORCENTAJE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16</xdr:row>
          <xdr:rowOff>123825</xdr:rowOff>
        </xdr:from>
        <xdr:to>
          <xdr:col>5</xdr:col>
          <xdr:colOff>47625</xdr:colOff>
          <xdr:row>16</xdr:row>
          <xdr:rowOff>333375</xdr:rowOff>
        </xdr:to>
        <xdr:sp macro="" textlink="">
          <xdr:nvSpPr>
            <xdr:cNvPr id="459778" name="Option Button 2" hidden="1">
              <a:extLst>
                <a:ext uri="{63B3BB69-23CF-44E3-9099-C40C66FF867C}">
                  <a14:compatExt spid="_x0000_s459778"/>
                </a:ext>
                <a:ext uri="{FF2B5EF4-FFF2-40B4-BE49-F238E27FC236}">
                  <a16:creationId xmlns:a16="http://schemas.microsoft.com/office/drawing/2014/main" id="{00000000-0008-0000-1500-0000020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NÚMERO</a:t>
              </a:r>
            </a:p>
          </xdr:txBody>
        </xdr:sp>
        <xdr:clientData/>
      </xdr:twoCellAnchor>
    </mc:Choice>
    <mc:Fallback/>
  </mc:AlternateContent>
  <xdr:twoCellAnchor editAs="oneCell">
    <xdr:from>
      <xdr:col>1</xdr:col>
      <xdr:colOff>82316</xdr:colOff>
      <xdr:row>1</xdr:row>
      <xdr:rowOff>58797</xdr:rowOff>
    </xdr:from>
    <xdr:to>
      <xdr:col>2</xdr:col>
      <xdr:colOff>294701</xdr:colOff>
      <xdr:row>3</xdr:row>
      <xdr:rowOff>105832</xdr:rowOff>
    </xdr:to>
    <xdr:pic>
      <xdr:nvPicPr>
        <xdr:cNvPr id="5" name="Imagen 5">
          <a:hlinkClick xmlns:r="http://schemas.openxmlformats.org/officeDocument/2006/relationships" r:id="rId2"/>
          <a:extLst>
            <a:ext uri="{FF2B5EF4-FFF2-40B4-BE49-F238E27FC236}">
              <a16:creationId xmlns:a16="http://schemas.microsoft.com/office/drawing/2014/main" id="{00000000-0008-0000-1500-000005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3967" t="17147" r="23775" b="16493"/>
        <a:stretch/>
      </xdr:blipFill>
      <xdr:spPr>
        <a:xfrm>
          <a:off x="349016" y="163572"/>
          <a:ext cx="660060" cy="447085"/>
        </a:xfrm>
        <a:prstGeom prst="rect">
          <a:avLst/>
        </a:prstGeom>
      </xdr:spPr>
    </xdr:pic>
    <xdr:clientData/>
  </xdr:twoCellAnchor>
  <xdr:twoCellAnchor editAs="oneCell">
    <xdr:from>
      <xdr:col>2</xdr:col>
      <xdr:colOff>1119188</xdr:colOff>
      <xdr:row>4</xdr:row>
      <xdr:rowOff>35719</xdr:rowOff>
    </xdr:from>
    <xdr:to>
      <xdr:col>2</xdr:col>
      <xdr:colOff>1526572</xdr:colOff>
      <xdr:row>7</xdr:row>
      <xdr:rowOff>184500</xdr:rowOff>
    </xdr:to>
    <xdr:pic>
      <xdr:nvPicPr>
        <xdr:cNvPr id="6" name="Imagen 6">
          <a:extLst>
            <a:ext uri="{FF2B5EF4-FFF2-40B4-BE49-F238E27FC236}">
              <a16:creationId xmlns:a16="http://schemas.microsoft.com/office/drawing/2014/main" id="{00000000-0008-0000-1500-00000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bwMode="auto">
        <a:xfrm>
          <a:off x="1833563" y="731044"/>
          <a:ext cx="407384" cy="748856"/>
        </a:xfrm>
        <a:prstGeom prst="rect">
          <a:avLst/>
        </a:prstGeom>
        <a:noFill/>
        <a:ln>
          <a:noFill/>
        </a:ln>
        <a:extLst>
          <a:ext uri="{53640926-AAD7-44D8-BBD7-CCE9431645EC}">
            <a14:shadowObscured xmlns:a14="http://schemas.microsoft.com/office/drawing/2010/main"/>
          </a:ext>
        </a:extLst>
      </xdr:spPr>
    </xdr:pic>
    <xdr:clientData/>
  </xdr:twoCellAnchor>
  <mc:AlternateContent xmlns:mc="http://schemas.openxmlformats.org/markup-compatibility/2006">
    <mc:Choice xmlns:a14="http://schemas.microsoft.com/office/drawing/2010/main" Requires="a14">
      <xdr:twoCellAnchor editAs="oneCell">
        <xdr:from>
          <xdr:col>5</xdr:col>
          <xdr:colOff>895350</xdr:colOff>
          <xdr:row>16</xdr:row>
          <xdr:rowOff>123825</xdr:rowOff>
        </xdr:from>
        <xdr:to>
          <xdr:col>7</xdr:col>
          <xdr:colOff>104775</xdr:colOff>
          <xdr:row>16</xdr:row>
          <xdr:rowOff>333375</xdr:rowOff>
        </xdr:to>
        <xdr:sp macro="" textlink="">
          <xdr:nvSpPr>
            <xdr:cNvPr id="459779" name="Option Button 3" hidden="1">
              <a:extLst>
                <a:ext uri="{63B3BB69-23CF-44E3-9099-C40C66FF867C}">
                  <a14:compatExt spid="_x0000_s459779"/>
                </a:ext>
                <a:ext uri="{FF2B5EF4-FFF2-40B4-BE49-F238E27FC236}">
                  <a16:creationId xmlns:a16="http://schemas.microsoft.com/office/drawing/2014/main" id="{00000000-0008-0000-1500-0000030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RELATIVO</a:t>
              </a:r>
            </a:p>
          </xdr:txBody>
        </xdr:sp>
        <xdr:clientData/>
      </xdr:twoCellAnchor>
    </mc:Choice>
    <mc:Fallback/>
  </mc:AlternateContent>
</xdr:wsDr>
</file>

<file path=xl/drawings/drawing23.xml><?xml version="1.0" encoding="utf-8"?>
<xdr:wsDr xmlns:xdr="http://schemas.openxmlformats.org/drawingml/2006/spreadsheetDrawing" xmlns:a="http://schemas.openxmlformats.org/drawingml/2006/main">
  <xdr:twoCellAnchor>
    <xdr:from>
      <xdr:col>2</xdr:col>
      <xdr:colOff>9525</xdr:colOff>
      <xdr:row>26</xdr:row>
      <xdr:rowOff>42861</xdr:rowOff>
    </xdr:from>
    <xdr:to>
      <xdr:col>8</xdr:col>
      <xdr:colOff>781049</xdr:colOff>
      <xdr:row>42</xdr:row>
      <xdr:rowOff>142874</xdr:rowOff>
    </xdr:to>
    <xdr:graphicFrame macro="">
      <xdr:nvGraphicFramePr>
        <xdr:cNvPr id="2" name="3 Gráfico">
          <a:extLst>
            <a:ext uri="{FF2B5EF4-FFF2-40B4-BE49-F238E27FC236}">
              <a16:creationId xmlns:a16="http://schemas.microsoft.com/office/drawing/2014/main" id="{00000000-0008-0000-1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5</xdr:col>
          <xdr:colOff>28575</xdr:colOff>
          <xdr:row>16</xdr:row>
          <xdr:rowOff>142875</xdr:rowOff>
        </xdr:from>
        <xdr:to>
          <xdr:col>5</xdr:col>
          <xdr:colOff>895350</xdr:colOff>
          <xdr:row>16</xdr:row>
          <xdr:rowOff>333375</xdr:rowOff>
        </xdr:to>
        <xdr:sp macro="" textlink="">
          <xdr:nvSpPr>
            <xdr:cNvPr id="462849" name="Option Button 1" hidden="1">
              <a:extLst>
                <a:ext uri="{63B3BB69-23CF-44E3-9099-C40C66FF867C}">
                  <a14:compatExt spid="_x0000_s462849"/>
                </a:ext>
                <a:ext uri="{FF2B5EF4-FFF2-40B4-BE49-F238E27FC236}">
                  <a16:creationId xmlns:a16="http://schemas.microsoft.com/office/drawing/2014/main" id="{00000000-0008-0000-1600-0000011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PORCENTAJE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16</xdr:row>
          <xdr:rowOff>123825</xdr:rowOff>
        </xdr:from>
        <xdr:to>
          <xdr:col>5</xdr:col>
          <xdr:colOff>47625</xdr:colOff>
          <xdr:row>16</xdr:row>
          <xdr:rowOff>333375</xdr:rowOff>
        </xdr:to>
        <xdr:sp macro="" textlink="">
          <xdr:nvSpPr>
            <xdr:cNvPr id="462850" name="Option Button 2" hidden="1">
              <a:extLst>
                <a:ext uri="{63B3BB69-23CF-44E3-9099-C40C66FF867C}">
                  <a14:compatExt spid="_x0000_s462850"/>
                </a:ext>
                <a:ext uri="{FF2B5EF4-FFF2-40B4-BE49-F238E27FC236}">
                  <a16:creationId xmlns:a16="http://schemas.microsoft.com/office/drawing/2014/main" id="{00000000-0008-0000-1600-0000021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NÚMERO</a:t>
              </a:r>
            </a:p>
          </xdr:txBody>
        </xdr:sp>
        <xdr:clientData/>
      </xdr:twoCellAnchor>
    </mc:Choice>
    <mc:Fallback/>
  </mc:AlternateContent>
  <xdr:twoCellAnchor editAs="oneCell">
    <xdr:from>
      <xdr:col>1</xdr:col>
      <xdr:colOff>82316</xdr:colOff>
      <xdr:row>1</xdr:row>
      <xdr:rowOff>58797</xdr:rowOff>
    </xdr:from>
    <xdr:to>
      <xdr:col>2</xdr:col>
      <xdr:colOff>294701</xdr:colOff>
      <xdr:row>3</xdr:row>
      <xdr:rowOff>105832</xdr:rowOff>
    </xdr:to>
    <xdr:pic>
      <xdr:nvPicPr>
        <xdr:cNvPr id="5" name="Imagen 5">
          <a:hlinkClick xmlns:r="http://schemas.openxmlformats.org/officeDocument/2006/relationships" r:id="rId2"/>
          <a:extLst>
            <a:ext uri="{FF2B5EF4-FFF2-40B4-BE49-F238E27FC236}">
              <a16:creationId xmlns:a16="http://schemas.microsoft.com/office/drawing/2014/main" id="{00000000-0008-0000-1600-000005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3967" t="17147" r="23775" b="16493"/>
        <a:stretch/>
      </xdr:blipFill>
      <xdr:spPr>
        <a:xfrm>
          <a:off x="349016" y="163572"/>
          <a:ext cx="660060" cy="447085"/>
        </a:xfrm>
        <a:prstGeom prst="rect">
          <a:avLst/>
        </a:prstGeom>
      </xdr:spPr>
    </xdr:pic>
    <xdr:clientData/>
  </xdr:twoCellAnchor>
  <xdr:twoCellAnchor editAs="oneCell">
    <xdr:from>
      <xdr:col>2</xdr:col>
      <xdr:colOff>1119188</xdr:colOff>
      <xdr:row>4</xdr:row>
      <xdr:rowOff>35719</xdr:rowOff>
    </xdr:from>
    <xdr:to>
      <xdr:col>2</xdr:col>
      <xdr:colOff>1526572</xdr:colOff>
      <xdr:row>7</xdr:row>
      <xdr:rowOff>184500</xdr:rowOff>
    </xdr:to>
    <xdr:pic>
      <xdr:nvPicPr>
        <xdr:cNvPr id="6" name="Imagen 6">
          <a:extLst>
            <a:ext uri="{FF2B5EF4-FFF2-40B4-BE49-F238E27FC236}">
              <a16:creationId xmlns:a16="http://schemas.microsoft.com/office/drawing/2014/main" id="{00000000-0008-0000-1600-00000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bwMode="auto">
        <a:xfrm>
          <a:off x="1833563" y="731044"/>
          <a:ext cx="407384" cy="748856"/>
        </a:xfrm>
        <a:prstGeom prst="rect">
          <a:avLst/>
        </a:prstGeom>
        <a:noFill/>
        <a:ln>
          <a:noFill/>
        </a:ln>
        <a:extLst>
          <a:ext uri="{53640926-AAD7-44D8-BBD7-CCE9431645EC}">
            <a14:shadowObscured xmlns:a14="http://schemas.microsoft.com/office/drawing/2010/main"/>
          </a:ext>
        </a:extLst>
      </xdr:spPr>
    </xdr:pic>
    <xdr:clientData/>
  </xdr:twoCellAnchor>
  <mc:AlternateContent xmlns:mc="http://schemas.openxmlformats.org/markup-compatibility/2006">
    <mc:Choice xmlns:a14="http://schemas.microsoft.com/office/drawing/2010/main" Requires="a14">
      <xdr:twoCellAnchor editAs="oneCell">
        <xdr:from>
          <xdr:col>5</xdr:col>
          <xdr:colOff>895350</xdr:colOff>
          <xdr:row>16</xdr:row>
          <xdr:rowOff>123825</xdr:rowOff>
        </xdr:from>
        <xdr:to>
          <xdr:col>7</xdr:col>
          <xdr:colOff>104775</xdr:colOff>
          <xdr:row>16</xdr:row>
          <xdr:rowOff>333375</xdr:rowOff>
        </xdr:to>
        <xdr:sp macro="" textlink="">
          <xdr:nvSpPr>
            <xdr:cNvPr id="462851" name="Option Button 3" hidden="1">
              <a:extLst>
                <a:ext uri="{63B3BB69-23CF-44E3-9099-C40C66FF867C}">
                  <a14:compatExt spid="_x0000_s462851"/>
                </a:ext>
                <a:ext uri="{FF2B5EF4-FFF2-40B4-BE49-F238E27FC236}">
                  <a16:creationId xmlns:a16="http://schemas.microsoft.com/office/drawing/2014/main" id="{00000000-0008-0000-1600-0000031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RELATIVO</a:t>
              </a:r>
            </a:p>
          </xdr:txBody>
        </xdr:sp>
        <xdr:clientData/>
      </xdr:twoCellAnchor>
    </mc:Choice>
    <mc:Fallback/>
  </mc:AlternateContent>
</xdr:wsDr>
</file>

<file path=xl/drawings/drawing24.xml><?xml version="1.0" encoding="utf-8"?>
<xdr:wsDr xmlns:xdr="http://schemas.openxmlformats.org/drawingml/2006/spreadsheetDrawing" xmlns:a="http://schemas.openxmlformats.org/drawingml/2006/main">
  <xdr:twoCellAnchor editAs="oneCell">
    <xdr:from>
      <xdr:col>1</xdr:col>
      <xdr:colOff>176893</xdr:colOff>
      <xdr:row>1</xdr:row>
      <xdr:rowOff>27215</xdr:rowOff>
    </xdr:from>
    <xdr:to>
      <xdr:col>1</xdr:col>
      <xdr:colOff>624568</xdr:colOff>
      <xdr:row>4</xdr:row>
      <xdr:rowOff>107541</xdr:rowOff>
    </xdr:to>
    <xdr:pic>
      <xdr:nvPicPr>
        <xdr:cNvPr id="2" name="Imagen 1">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8843" y="217715"/>
          <a:ext cx="447675" cy="8804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LIDAD/Downloads/ESGr027_V8%20(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HPcorei3/Downloads/ESGr027_V7.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UNIVERSIDAD%20DE%20CUNDINAMARCA\INDICADORES\TRIMESTRE%20II%202021\MGD%20ESGr027_2021_JUN.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UNIVERSIDAD%20DE%20CUNDINAMARCA\INDICADORES\TRIMESTRE%20II%202021\MGD%20ESGr027_2021_JUN%20(2).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DANNA%20RODRIGUEZ%20LEE/AppData/Local/Packages/Microsoft.MicrosoftEdge_8wekyb3d8bbwe/TempState/Downloads/ATH%20%20ESGr027_V7%20%20%20%20MARZO%20.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HP/Downloads/matriz%20de%20indicadores%20AFI%20ESGr027_V7%20CONSOLIDADO.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escargas/AFI/matriz%20de%20indicadores%20AFI%20ESGr027_V7-JUNIO%20consolidado.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Matriz%20de%20indicadores%20ANA&#205;%2016-02-2021/AFI%20ESGr027_2020_DIC%20CONSOLIDADO.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HPcorei3/Downloads/ESGr027_V7%20(2).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Matriz%20de%20indicadores%20ANA&#205;%2016-02-2021/MCT%20ESGr027_2020_DIC%20.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HP/Downloads/MCT%20%20ESGr027_V7%20%20CTI.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HP/Downloads/SCI%20%20ESGr027_V7%20.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Matriz%20de%20indicadores%20ANA&#205;%2016-02-2021/MDM%20ESGr027_2020_DIC%20FEBRERO%2005-2021.1v.2.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Matriz%20de%20indicadores%20ANA&#205;%2016-02-2021/SCI%20ESGr027_2020_DIC%20(2).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E:\Ajuste%20indicadores%20EPR%20-%20SCD%202020\SCI%20%20ESGr027_V7%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DE INDICADORES"/>
      <sheetName val="----1"/>
      <sheetName val="----2"/>
      <sheetName val="ACTUALIZACIONES"/>
      <sheetName val="ITEM"/>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DE INDICADORES"/>
      <sheetName val="----1"/>
      <sheetName val="----2"/>
      <sheetName val="ACTUALIZACIONES"/>
      <sheetName val="ITEM"/>
      <sheetName val="ESGr027_V7"/>
    </sheetNames>
    <definedNames>
      <definedName name="PORCENTAJE"/>
      <definedName name="RELATIVO"/>
    </definedNames>
    <sheetDataSet>
      <sheetData sheetId="0"/>
      <sheetData sheetId="1"/>
      <sheetData sheetId="2"/>
      <sheetData sheetId="3"/>
      <sheetData sheetId="4"/>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DE INDICADORES"/>
      <sheetName val="MGD-1"/>
      <sheetName val="MGD-2"/>
      <sheetName val="ACTUALIZACIONES"/>
      <sheetName val="ITEM"/>
      <sheetName val="MGD ESGr027_2021_JUN"/>
    </sheetNames>
    <definedNames>
      <definedName name="PORCENTAJE"/>
      <definedName name="RELATIVO"/>
    </definedNames>
    <sheetDataSet>
      <sheetData sheetId="0"/>
      <sheetData sheetId="1">
        <row r="46">
          <cell r="D46" t="str">
            <v>JUNIO</v>
          </cell>
        </row>
      </sheetData>
      <sheetData sheetId="2">
        <row r="46">
          <cell r="D46" t="str">
            <v>JUNIO</v>
          </cell>
        </row>
      </sheetData>
      <sheetData sheetId="3" refreshError="1"/>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DE INDICADORES"/>
      <sheetName val="MGD-1"/>
      <sheetName val="MGD-2"/>
      <sheetName val="MGD-3 "/>
      <sheetName val="MGD-3  (2)"/>
      <sheetName val="ACTUALIZACIONES"/>
      <sheetName val="ITEM"/>
    </sheetNames>
    <sheetDataSet>
      <sheetData sheetId="0"/>
      <sheetData sheetId="1"/>
      <sheetData sheetId="2"/>
      <sheetData sheetId="3">
        <row r="46">
          <cell r="D46" t="str">
            <v>JUNIO</v>
          </cell>
        </row>
      </sheetData>
      <sheetData sheetId="4"/>
      <sheetData sheetId="5"/>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DE INDICADORES"/>
      <sheetName val="ATH-1"/>
      <sheetName val="ATH-2"/>
      <sheetName val="ATH-3"/>
      <sheetName val="ATH SG- SST-4 "/>
      <sheetName val="ATH SG-SST-5"/>
      <sheetName val="ACTUALIZACIONES"/>
      <sheetName val="ITEM"/>
      <sheetName val="ATH  ESGr027_V7    MARZO "/>
    </sheetNames>
    <definedNames>
      <definedName name="RELATIVO"/>
    </defined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DE INDICADORES"/>
      <sheetName val="AFI-1"/>
      <sheetName val="AFI-2"/>
      <sheetName val="AFI-3"/>
      <sheetName val="AFI-4"/>
      <sheetName val="AFI-5"/>
      <sheetName val="ACTUALIZACIONES"/>
      <sheetName val="ITEM"/>
      <sheetName val="matriz de indicadores AFI ESGr0"/>
    </sheetNames>
    <definedNames>
      <definedName name="RELATIVO"/>
    </definedNames>
    <sheetDataSet>
      <sheetData sheetId="0"/>
      <sheetData sheetId="1">
        <row r="46">
          <cell r="D46" t="str">
            <v>MARZO</v>
          </cell>
        </row>
      </sheetData>
      <sheetData sheetId="2">
        <row r="46">
          <cell r="D46" t="str">
            <v>JUNIO</v>
          </cell>
        </row>
      </sheetData>
      <sheetData sheetId="3">
        <row r="40">
          <cell r="D40" t="str">
            <v>FEBRERO</v>
          </cell>
        </row>
      </sheetData>
      <sheetData sheetId="4">
        <row r="42">
          <cell r="D42" t="str">
            <v>ENERO</v>
          </cell>
        </row>
      </sheetData>
      <sheetData sheetId="5">
        <row r="49">
          <cell r="C49" t="str">
            <v xml:space="preserve">VALOR </v>
          </cell>
        </row>
      </sheetData>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DE INDICADORES"/>
      <sheetName val="AFI-1"/>
      <sheetName val="AFI-2"/>
      <sheetName val="AFI-3"/>
      <sheetName val="AFI-4"/>
      <sheetName val="AFI-5"/>
      <sheetName val="AFI-6"/>
      <sheetName val="ACTUALIZACIONES"/>
      <sheetName val="ITEM"/>
      <sheetName val="matriz de indicadores AFI ESGr0"/>
    </sheetNames>
    <definedNames>
      <definedName name="PORCENTAJE"/>
      <definedName name="RELATIVO"/>
    </definedNames>
    <sheetDataSet>
      <sheetData sheetId="0"/>
      <sheetData sheetId="1" refreshError="1"/>
      <sheetData sheetId="2" refreshError="1"/>
      <sheetData sheetId="3">
        <row r="49">
          <cell r="C49" t="str">
            <v xml:space="preserve">VALOR </v>
          </cell>
        </row>
      </sheetData>
      <sheetData sheetId="4">
        <row r="49">
          <cell r="C49" t="str">
            <v xml:space="preserve">VALOR </v>
          </cell>
        </row>
      </sheetData>
      <sheetData sheetId="5" refreshError="1"/>
      <sheetData sheetId="6" refreshError="1"/>
      <sheetData sheetId="7" refreshError="1"/>
      <sheetData sheetId="8" refreshError="1"/>
      <sheetData sheetId="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DE INDICADORES"/>
      <sheetName val="EPI-1"/>
      <sheetName val="EPI-2"/>
      <sheetName val="EPI-3"/>
      <sheetName val="ESG-1"/>
      <sheetName val="ESG-2"/>
      <sheetName val="EPR-1"/>
      <sheetName val="EPR-2"/>
      <sheetName val="EAA-1"/>
      <sheetName val="EAA-2"/>
      <sheetName val="EAA-3"/>
      <sheetName val="EAA-4"/>
      <sheetName val="EAA-5"/>
      <sheetName val="EAA-6"/>
      <sheetName val="EAA-7"/>
      <sheetName val="EAA-8"/>
      <sheetName val="ECO-1"/>
      <sheetName val="ECO-2"/>
      <sheetName val="MAR-2"/>
      <sheetName val="MAR-4"/>
      <sheetName val="MAR-5"/>
      <sheetName val="MAR-6"/>
      <sheetName val="MAR-7"/>
      <sheetName val="MAR-8"/>
      <sheetName val="MCT-2"/>
      <sheetName val="MCT-3 "/>
      <sheetName val="MCT-4"/>
      <sheetName val="MCT-5 "/>
      <sheetName val="MCT-6 "/>
      <sheetName val="MBU-7"/>
      <sheetName val="MBU-8"/>
      <sheetName val="MBU-9"/>
      <sheetName val="MDM-1"/>
      <sheetName val="MDM-2"/>
      <sheetName val="MDM-3"/>
      <sheetName val="MFA-10"/>
      <sheetName val="MFA-12"/>
      <sheetName val="MFA-13"/>
      <sheetName val="MFA-14"/>
      <sheetName val="MFA-15"/>
      <sheetName val="MFA-16"/>
      <sheetName val="MFA-17"/>
      <sheetName val="MIU-1"/>
      <sheetName val="MIU-2"/>
      <sheetName val="MIU-3"/>
      <sheetName val="MIU-4"/>
      <sheetName val="ABS-1"/>
      <sheetName val="ABS-2"/>
      <sheetName val="ABS-3"/>
      <sheetName val="ABS-4"/>
      <sheetName val="ABS-5"/>
      <sheetName val="ABS-6"/>
      <sheetName val="ABS-7"/>
      <sheetName val="ASI-1"/>
      <sheetName val="AAA-1"/>
      <sheetName val="AAA-2"/>
      <sheetName val="AAA-5"/>
      <sheetName val="AAA-6"/>
      <sheetName val="AAA-7"/>
      <sheetName val="AAA-8"/>
      <sheetName val="AAA-9"/>
      <sheetName val="AAA-10"/>
      <sheetName val="AAA-11"/>
      <sheetName val="AAA-12"/>
      <sheetName val="AJU-3"/>
      <sheetName val="AJU-4"/>
      <sheetName val="AJU-5"/>
      <sheetName val="ATH-1"/>
      <sheetName val="ATH-2"/>
      <sheetName val="ATH SG-SST-4 "/>
      <sheetName val="ATH SG-SST-5"/>
      <sheetName val="AFI-1"/>
      <sheetName val="AFI-2"/>
      <sheetName val="AFI-3"/>
      <sheetName val="AFI-4 "/>
      <sheetName val="ADO-1"/>
      <sheetName val="SAC-1"/>
      <sheetName val="SAC-2"/>
      <sheetName val="SAC-3"/>
      <sheetName val="SAC-4"/>
      <sheetName val="SCD-1"/>
      <sheetName val="SCI-3 "/>
      <sheetName val="SCI-6"/>
      <sheetName val="INS-1"/>
      <sheetName val="INS-2 "/>
      <sheetName val="INS-4"/>
      <sheetName val="INS-5  "/>
      <sheetName val="ACTUALIZACIONES"/>
      <sheetName val="ITE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ow r="46">
          <cell r="D46" t="str">
            <v>MARZO</v>
          </cell>
        </row>
      </sheetData>
      <sheetData sheetId="72" refreshError="1"/>
      <sheetData sheetId="73">
        <row r="56">
          <cell r="C56" t="str">
            <v xml:space="preserve">VALOR </v>
          </cell>
        </row>
        <row r="57">
          <cell r="C57" t="str">
            <v>META PONDERADA</v>
          </cell>
          <cell r="D57">
            <v>0.97</v>
          </cell>
          <cell r="E57">
            <v>0.97</v>
          </cell>
          <cell r="F57">
            <v>0.97</v>
          </cell>
          <cell r="G57">
            <v>0.97</v>
          </cell>
          <cell r="H57">
            <v>0.97</v>
          </cell>
        </row>
      </sheetData>
      <sheetData sheetId="74">
        <row r="50">
          <cell r="C50" t="str">
            <v xml:space="preserve">VALOR </v>
          </cell>
        </row>
        <row r="51">
          <cell r="C51" t="str">
            <v>META PONDERADA</v>
          </cell>
          <cell r="D51">
            <v>0.2</v>
          </cell>
          <cell r="E51">
            <v>0.2</v>
          </cell>
          <cell r="F51">
            <v>0.2</v>
          </cell>
          <cell r="G51">
            <v>0.2</v>
          </cell>
          <cell r="H51">
            <v>0.2</v>
          </cell>
          <cell r="I51">
            <v>0.2</v>
          </cell>
          <cell r="J51">
            <v>0.2</v>
          </cell>
          <cell r="K51">
            <v>0.2</v>
          </cell>
          <cell r="L51">
            <v>0.2</v>
          </cell>
          <cell r="M51">
            <v>0.2</v>
          </cell>
          <cell r="N51">
            <v>0.2</v>
          </cell>
          <cell r="O51">
            <v>0.2</v>
          </cell>
        </row>
      </sheetData>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DE INDICADORES"/>
      <sheetName val="----1"/>
      <sheetName val="----2"/>
      <sheetName val="ACTUALIZACIONES"/>
      <sheetName val="ITEM"/>
      <sheetName val="ESGr027_V7 (2)"/>
    </sheetNames>
    <definedNames>
      <definedName name="PORCENTAJE"/>
      <definedName name="RELATIVO"/>
    </definedNames>
    <sheetDataSet>
      <sheetData sheetId="0"/>
      <sheetData sheetId="1">
        <row r="46">
          <cell r="D46" t="str">
            <v>MARZO</v>
          </cell>
        </row>
      </sheetData>
      <sheetData sheetId="2" refreshError="1"/>
      <sheetData sheetId="3" refreshError="1"/>
      <sheetData sheetId="4" refreshError="1"/>
      <sheetData sheetId="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DE INDICADORES"/>
      <sheetName val="EPI-1"/>
      <sheetName val="EPI-2"/>
      <sheetName val="EPI-3"/>
      <sheetName val="ESG-1"/>
      <sheetName val="ESG-2"/>
      <sheetName val="EPR-1"/>
      <sheetName val="EPR-2"/>
      <sheetName val="EAA-1"/>
      <sheetName val="EAA-2"/>
      <sheetName val="EAA-3"/>
      <sheetName val="EAA-4"/>
      <sheetName val="EAA-5"/>
      <sheetName val="EAA-6"/>
      <sheetName val="EAA-7"/>
      <sheetName val="EAA-8"/>
      <sheetName val="ECO-1"/>
      <sheetName val="ECO-2"/>
      <sheetName val="MAR-2"/>
      <sheetName val="MAR-4"/>
      <sheetName val="MAR-5"/>
      <sheetName val="MAR-6"/>
      <sheetName val="MAR-7"/>
      <sheetName val="MAR-8"/>
      <sheetName val="MCT-2"/>
      <sheetName val="MCT-3 "/>
      <sheetName val="MCT-4"/>
      <sheetName val="MCT-5 "/>
      <sheetName val="MCT-6 "/>
      <sheetName val="MBU-7"/>
      <sheetName val="MBU-8"/>
      <sheetName val="MBU-9"/>
      <sheetName val="MDM-1"/>
      <sheetName val="MDM-2"/>
      <sheetName val="MDM-3"/>
      <sheetName val="MFA-10"/>
      <sheetName val="MFA-12"/>
      <sheetName val="MFA-13"/>
      <sheetName val="MFA-14"/>
      <sheetName val="MFA-15"/>
      <sheetName val="MFA-16"/>
      <sheetName val="MFA-17"/>
      <sheetName val="MIU-1"/>
      <sheetName val="MIU-2"/>
      <sheetName val="MIU-3"/>
      <sheetName val="MIU-4"/>
      <sheetName val="ABS-1"/>
      <sheetName val="ABS-2"/>
      <sheetName val="ABS-3"/>
      <sheetName val="ABS-4"/>
      <sheetName val="ABS-5"/>
      <sheetName val="ABS-6"/>
      <sheetName val="ABS-7"/>
      <sheetName val="ASI-1"/>
      <sheetName val="AAA-1"/>
      <sheetName val="AAA-2"/>
      <sheetName val="AAA-5"/>
      <sheetName val="AAA-6"/>
      <sheetName val="AAA-7"/>
      <sheetName val="AAA-8"/>
      <sheetName val="AAA-9"/>
      <sheetName val="AAA-10"/>
      <sheetName val="AAA-11"/>
      <sheetName val="AAA-12"/>
      <sheetName val="AJU-3"/>
      <sheetName val="AJU-4"/>
      <sheetName val="AJU-5"/>
      <sheetName val="ATH-1"/>
      <sheetName val="ATH-2"/>
      <sheetName val="ATH SG-SST-4 "/>
      <sheetName val="ATH SG-SST-5"/>
      <sheetName val="AFI-1"/>
      <sheetName val="AFI-2"/>
      <sheetName val="AFI-3"/>
      <sheetName val="AFI-4 "/>
      <sheetName val="ADO-1"/>
      <sheetName val="SAC-1"/>
      <sheetName val="SAC-2"/>
      <sheetName val="SAC-3"/>
      <sheetName val="SAC-4"/>
      <sheetName val="SCD-1"/>
      <sheetName val="SCI-3 "/>
      <sheetName val="SCI-6"/>
      <sheetName val="INS-1"/>
      <sheetName val="INS-2 "/>
      <sheetName val="INS-4"/>
      <sheetName val="INS-5  "/>
      <sheetName val="ACTUALIZACIONES"/>
      <sheetName val="ITEM"/>
      <sheetName val="MCT ESGr027_2020_DIC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ow r="46">
          <cell r="D46" t="str">
            <v>JUNIO</v>
          </cell>
          <cell r="E46" t="str">
            <v>DICIEMBRE</v>
          </cell>
        </row>
        <row r="49">
          <cell r="C49" t="str">
            <v xml:space="preserve">VALOR </v>
          </cell>
          <cell r="D49">
            <v>63</v>
          </cell>
          <cell r="E49">
            <v>63</v>
          </cell>
        </row>
        <row r="50">
          <cell r="C50" t="str">
            <v>META PONDERADA</v>
          </cell>
          <cell r="D50">
            <v>27.5</v>
          </cell>
          <cell r="E50">
            <v>55</v>
          </cell>
        </row>
      </sheetData>
      <sheetData sheetId="25">
        <row r="46">
          <cell r="D46" t="str">
            <v>JUNIO</v>
          </cell>
          <cell r="E46" t="str">
            <v>DICIEMBRE</v>
          </cell>
        </row>
        <row r="49">
          <cell r="C49" t="str">
            <v xml:space="preserve">VALOR </v>
          </cell>
          <cell r="D49">
            <v>33</v>
          </cell>
          <cell r="E49">
            <v>33</v>
          </cell>
        </row>
        <row r="50">
          <cell r="C50" t="str">
            <v>META PONDERADA</v>
          </cell>
          <cell r="D50">
            <v>15</v>
          </cell>
          <cell r="E50">
            <v>30</v>
          </cell>
        </row>
      </sheetData>
      <sheetData sheetId="26">
        <row r="46">
          <cell r="D46" t="str">
            <v>JUNIO</v>
          </cell>
          <cell r="E46" t="str">
            <v>DICIEMBRE</v>
          </cell>
        </row>
        <row r="49">
          <cell r="C49" t="str">
            <v xml:space="preserve">VALOR </v>
          </cell>
          <cell r="D49">
            <v>13</v>
          </cell>
          <cell r="E49">
            <v>18</v>
          </cell>
        </row>
        <row r="50">
          <cell r="C50" t="str">
            <v>META PONDERADA</v>
          </cell>
          <cell r="D50">
            <v>17.5</v>
          </cell>
          <cell r="E50">
            <v>35</v>
          </cell>
        </row>
      </sheetData>
      <sheetData sheetId="27">
        <row r="46">
          <cell r="D46" t="str">
            <v>JUNIO</v>
          </cell>
          <cell r="E46" t="str">
            <v>DICIEMBRE</v>
          </cell>
        </row>
        <row r="49">
          <cell r="C49" t="str">
            <v xml:space="preserve">VALOR </v>
          </cell>
          <cell r="D49">
            <v>0.49941927990708479</v>
          </cell>
          <cell r="E49">
            <v>0.57839721254355403</v>
          </cell>
        </row>
        <row r="50">
          <cell r="C50" t="str">
            <v>META PONDERADA</v>
          </cell>
          <cell r="D50">
            <v>0.5</v>
          </cell>
          <cell r="E50">
            <v>1</v>
          </cell>
        </row>
      </sheetData>
      <sheetData sheetId="28">
        <row r="46">
          <cell r="D46" t="str">
            <v>JUNIO</v>
          </cell>
          <cell r="E46" t="str">
            <v>DICIEMBRE</v>
          </cell>
        </row>
        <row r="49">
          <cell r="C49" t="str">
            <v xml:space="preserve">VALOR </v>
          </cell>
          <cell r="D49">
            <v>0.47707736389684813</v>
          </cell>
          <cell r="E49">
            <v>0.57163323782234954</v>
          </cell>
        </row>
        <row r="50">
          <cell r="C50" t="str">
            <v>META PONDERADA</v>
          </cell>
          <cell r="D50">
            <v>0.5</v>
          </cell>
          <cell r="E50">
            <v>1</v>
          </cell>
        </row>
      </sheetData>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DE INDICADORES"/>
      <sheetName val="MCT-2"/>
      <sheetName val="MCT-3"/>
      <sheetName val="MCT-4"/>
      <sheetName val="MCT-5"/>
      <sheetName val="MCT-6"/>
      <sheetName val="ACTUALIZACIONES"/>
      <sheetName val="ITEM"/>
      <sheetName val="MCT  ESGr027_V7  CTI"/>
    </sheetNames>
    <definedNames>
      <definedName name="PORCENTAJE"/>
      <definedName name="RELATIVO"/>
    </definedNames>
    <sheetDataSet>
      <sheetData sheetId="0"/>
      <sheetData sheetId="1">
        <row r="46">
          <cell r="D46" t="str">
            <v>JUNIO</v>
          </cell>
        </row>
      </sheetData>
      <sheetData sheetId="2">
        <row r="46">
          <cell r="D46" t="str">
            <v>JUNIO</v>
          </cell>
        </row>
      </sheetData>
      <sheetData sheetId="3">
        <row r="46">
          <cell r="D46" t="str">
            <v>JUNIO</v>
          </cell>
        </row>
      </sheetData>
      <sheetData sheetId="4">
        <row r="46">
          <cell r="D46" t="str">
            <v>JUNIO</v>
          </cell>
        </row>
      </sheetData>
      <sheetData sheetId="5">
        <row r="46">
          <cell r="D46" t="str">
            <v>JUNIO</v>
          </cell>
        </row>
      </sheetData>
      <sheetData sheetId="6" refreshError="1"/>
      <sheetData sheetId="7"/>
      <sheetData sheetId="8"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DE INDICADORES"/>
      <sheetName val="SCI-3"/>
      <sheetName val="SCI-6"/>
      <sheetName val="INS-5 "/>
      <sheetName val="ACTUALIZACIONES"/>
      <sheetName val="ITEM"/>
      <sheetName val="SCI  ESGr027_V7 "/>
    </sheetNames>
    <definedNames>
      <definedName name="PORCENTAJE"/>
      <definedName name="RELATIVO"/>
    </definedNames>
    <sheetDataSet>
      <sheetData sheetId="0"/>
      <sheetData sheetId="1">
        <row r="46">
          <cell r="D46" t="str">
            <v>JUNIO</v>
          </cell>
        </row>
      </sheetData>
      <sheetData sheetId="2">
        <row r="46">
          <cell r="D46" t="str">
            <v>JUNIO</v>
          </cell>
        </row>
      </sheetData>
      <sheetData sheetId="3">
        <row r="46">
          <cell r="D46" t="str">
            <v>JUNIO</v>
          </cell>
        </row>
      </sheetData>
      <sheetData sheetId="4" refreshError="1"/>
      <sheetData sheetId="5" refreshError="1"/>
      <sheetData sheetId="6"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DE INDICADORES"/>
      <sheetName val="EPI-1"/>
      <sheetName val="EPI-2"/>
      <sheetName val="EPI-3"/>
      <sheetName val="ESG-1"/>
      <sheetName val="ESG-2"/>
      <sheetName val="EPR-1"/>
      <sheetName val="EPR-2"/>
      <sheetName val="EAA-1"/>
      <sheetName val="EAA-2"/>
      <sheetName val="EAA-3"/>
      <sheetName val="EAA-4"/>
      <sheetName val="EAA-5"/>
      <sheetName val="EAA-6"/>
      <sheetName val="EAA-7"/>
      <sheetName val="EAA-8"/>
      <sheetName val="ECO-1"/>
      <sheetName val="ECO-2"/>
      <sheetName val="MAR-2"/>
      <sheetName val="MAR-4"/>
      <sheetName val="MAR-5"/>
      <sheetName val="MAR-6"/>
      <sheetName val="MAR-7"/>
      <sheetName val="MAR-8"/>
      <sheetName val="MCT-2"/>
      <sheetName val="MCT-3 "/>
      <sheetName val="MCT-4"/>
      <sheetName val="MCT-5 "/>
      <sheetName val="MCT-6 "/>
      <sheetName val="MBU-7"/>
      <sheetName val="MBU-8"/>
      <sheetName val="MBU-9"/>
      <sheetName val="MDM-1"/>
      <sheetName val="MDM-2"/>
      <sheetName val="MDM-3"/>
      <sheetName val="MFA-10"/>
      <sheetName val="MFA-12"/>
      <sheetName val="MFA-13"/>
      <sheetName val="MFA-14"/>
      <sheetName val="MFA-15"/>
      <sheetName val="MFA-16"/>
      <sheetName val="MFA-17"/>
      <sheetName val="MIU-1"/>
      <sheetName val="MIU-2"/>
      <sheetName val="MIU-3"/>
      <sheetName val="MIU-4"/>
      <sheetName val="ABS-1"/>
      <sheetName val="ABS-2"/>
      <sheetName val="ABS-3"/>
      <sheetName val="ABS-4"/>
      <sheetName val="ABS-5"/>
      <sheetName val="ABS-6"/>
      <sheetName val="ABS-7"/>
      <sheetName val="ASI-1"/>
      <sheetName val="AAA-1"/>
      <sheetName val="AAA-2"/>
      <sheetName val="AAA-5"/>
      <sheetName val="AAA-6"/>
      <sheetName val="AAA-7"/>
      <sheetName val="AAA-8"/>
      <sheetName val="AAA-9"/>
      <sheetName val="AAA-10"/>
      <sheetName val="AAA-11"/>
      <sheetName val="AAA-12"/>
      <sheetName val="AJU-3"/>
      <sheetName val="AJU-4"/>
      <sheetName val="AJU-5"/>
      <sheetName val="ATH-1"/>
      <sheetName val="ATH-2"/>
      <sheetName val="ATH SG-SST-4 "/>
      <sheetName val="ATH SG-SST-5"/>
      <sheetName val="AFI-1"/>
      <sheetName val="AFI-2"/>
      <sheetName val="AFI-3"/>
      <sheetName val="AFI-4 "/>
      <sheetName val="ADO-1"/>
      <sheetName val="SAC-1"/>
      <sheetName val="SAC-2"/>
      <sheetName val="SAC-3"/>
      <sheetName val="SAC-4"/>
      <sheetName val="SCD-1"/>
      <sheetName val="SCI-3 "/>
      <sheetName val="SCI-6"/>
      <sheetName val="INS-1"/>
      <sheetName val="INS-2 "/>
      <sheetName val="INS-4"/>
      <sheetName val="INS-5  "/>
      <sheetName val="ACTUALIZACIONES"/>
      <sheetName val="ITEM"/>
      <sheetName val="MDM ESGr027_2020_DIC FEBRERO 0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ow r="46">
          <cell r="D46" t="str">
            <v>JUNIO</v>
          </cell>
          <cell r="E46" t="str">
            <v>DICIEMBRE</v>
          </cell>
        </row>
        <row r="50">
          <cell r="C50" t="str">
            <v>META PONDERADA</v>
          </cell>
          <cell r="D50">
            <v>0.15</v>
          </cell>
          <cell r="E50">
            <v>0.3</v>
          </cell>
        </row>
      </sheetData>
      <sheetData sheetId="33">
        <row r="46">
          <cell r="D46" t="str">
            <v>JUNIO</v>
          </cell>
          <cell r="E46" t="str">
            <v>DICIEMBRE</v>
          </cell>
        </row>
        <row r="50">
          <cell r="C50" t="str">
            <v>META PONDERADA</v>
          </cell>
          <cell r="D50">
            <v>500</v>
          </cell>
          <cell r="E50">
            <v>1000</v>
          </cell>
        </row>
      </sheetData>
      <sheetData sheetId="34">
        <row r="46">
          <cell r="D46" t="str">
            <v>JUNIO</v>
          </cell>
          <cell r="E46" t="str">
            <v>DICIEMBRE</v>
          </cell>
        </row>
        <row r="50">
          <cell r="C50" t="str">
            <v>META PONDERADA</v>
          </cell>
          <cell r="D50">
            <v>0.1</v>
          </cell>
          <cell r="E50">
            <v>0.2</v>
          </cell>
        </row>
      </sheetData>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DE INDICADORES"/>
      <sheetName val="EPI-1"/>
      <sheetName val="EPI-2"/>
      <sheetName val="EPI-3"/>
      <sheetName val="ESG-1"/>
      <sheetName val="ESG-2"/>
      <sheetName val="EPR-1"/>
      <sheetName val="EPR-2"/>
      <sheetName val="EAA-1"/>
      <sheetName val="EAA-2"/>
      <sheetName val="EAA-3"/>
      <sheetName val="EAA-4"/>
      <sheetName val="EAA-5"/>
      <sheetName val="EAA-6"/>
      <sheetName val="EAA-7"/>
      <sheetName val="EAA-8"/>
      <sheetName val="ECO-1"/>
      <sheetName val="ECO-2"/>
      <sheetName val="MAR-2"/>
      <sheetName val="MAR-4"/>
      <sheetName val="MAR-5"/>
      <sheetName val="MAR-6"/>
      <sheetName val="MAR-7"/>
      <sheetName val="MAR-8"/>
      <sheetName val="MCT-2"/>
      <sheetName val="MCT-3 "/>
      <sheetName val="MCT-4"/>
      <sheetName val="MCT-5 "/>
      <sheetName val="MCT-6 "/>
      <sheetName val="MBU-7"/>
      <sheetName val="MBU-8"/>
      <sheetName val="MBU-9"/>
      <sheetName val="MDM-1"/>
      <sheetName val="MDM-2"/>
      <sheetName val="MDM-3"/>
      <sheetName val="MFA-10"/>
      <sheetName val="MFA-12"/>
      <sheetName val="MFA-13"/>
      <sheetName val="MFA-14"/>
      <sheetName val="MFA-15"/>
      <sheetName val="MFA-16"/>
      <sheetName val="MFA-17"/>
      <sheetName val="MIU-1"/>
      <sheetName val="MIU-2"/>
      <sheetName val="MIU-3"/>
      <sheetName val="MIU-4"/>
      <sheetName val="ABS-1"/>
      <sheetName val="ABS-2"/>
      <sheetName val="ABS-3"/>
      <sheetName val="ABS-4"/>
      <sheetName val="ABS-5"/>
      <sheetName val="ABS-6"/>
      <sheetName val="ABS-7"/>
      <sheetName val="ASI-1"/>
      <sheetName val="AAA-1"/>
      <sheetName val="AAA-2"/>
      <sheetName val="AAA-5"/>
      <sheetName val="AAA-6"/>
      <sheetName val="AAA-7"/>
      <sheetName val="AAA-8"/>
      <sheetName val="AAA-9"/>
      <sheetName val="AAA-10"/>
      <sheetName val="AAA-11"/>
      <sheetName val="AAA-12"/>
      <sheetName val="AJU-3"/>
      <sheetName val="AJU-4"/>
      <sheetName val="AJU-5"/>
      <sheetName val="ATH-1"/>
      <sheetName val="ATH-2"/>
      <sheetName val="ATH SG-SST-4 "/>
      <sheetName val="ATH SG-SST-5"/>
      <sheetName val="AFI-1"/>
      <sheetName val="AFI-2"/>
      <sheetName val="AFI-3"/>
      <sheetName val="AFI-4 "/>
      <sheetName val="ADO-1"/>
      <sheetName val="SAC-1"/>
      <sheetName val="SAC-2"/>
      <sheetName val="SAC-3"/>
      <sheetName val="SAC-4"/>
      <sheetName val="SCD-1"/>
      <sheetName val="INS-2 "/>
      <sheetName val="SCI-3 "/>
      <sheetName val="INS-1"/>
      <sheetName val="INS-4"/>
      <sheetName val="SCI-6"/>
      <sheetName val="INS-5  "/>
      <sheetName val="ACTUALIZACIONES"/>
      <sheetName val="ITE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ow r="51">
          <cell r="D51" t="str">
            <v>MARZO</v>
          </cell>
          <cell r="E51" t="str">
            <v>JUNIO</v>
          </cell>
          <cell r="F51" t="str">
            <v>SEPTIEMBRE</v>
          </cell>
          <cell r="G51" t="str">
            <v>DICIEMBRE</v>
          </cell>
        </row>
        <row r="55">
          <cell r="C55" t="str">
            <v>META PONDERADA</v>
          </cell>
          <cell r="D55">
            <v>0.8</v>
          </cell>
          <cell r="E55">
            <v>0.8</v>
          </cell>
          <cell r="F55">
            <v>0.8</v>
          </cell>
          <cell r="G55">
            <v>0.8</v>
          </cell>
        </row>
      </sheetData>
      <sheetData sheetId="82">
        <row r="49">
          <cell r="D49" t="str">
            <v>JUNIO</v>
          </cell>
          <cell r="E49" t="str">
            <v>DICIEMBRE</v>
          </cell>
        </row>
      </sheetData>
      <sheetData sheetId="83" refreshError="1"/>
      <sheetData sheetId="84" refreshError="1"/>
      <sheetData sheetId="85">
        <row r="46">
          <cell r="D46" t="str">
            <v>JUNIO</v>
          </cell>
          <cell r="E46" t="str">
            <v>DICIEMBRE</v>
          </cell>
        </row>
        <row r="50">
          <cell r="C50" t="str">
            <v>META PONDERADA</v>
          </cell>
          <cell r="D50">
            <v>0.9</v>
          </cell>
          <cell r="E50">
            <v>0.9</v>
          </cell>
        </row>
      </sheetData>
      <sheetData sheetId="86">
        <row r="46">
          <cell r="D46" t="str">
            <v>JUNIO</v>
          </cell>
          <cell r="E46" t="str">
            <v>DICIEMBRE</v>
          </cell>
        </row>
        <row r="50">
          <cell r="C50" t="str">
            <v>META PONDERADA</v>
          </cell>
          <cell r="D50">
            <v>0.4</v>
          </cell>
          <cell r="E50">
            <v>0.4</v>
          </cell>
        </row>
      </sheetData>
      <sheetData sheetId="87" refreshError="1"/>
      <sheetData sheetId="88"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DE INDICADORES"/>
      <sheetName val="INS-2"/>
      <sheetName val="INS-5 "/>
      <sheetName val="SCI-3"/>
      <sheetName val="SCI-6"/>
      <sheetName val="ACTUALIZACIONES"/>
      <sheetName val="ITEM"/>
      <sheetName val="SCI  ESGr027_V7 "/>
    </sheetNames>
    <definedNames>
      <definedName name="PORCENTAJE"/>
      <definedName name="RELATIVO"/>
    </definedNames>
    <sheetDataSet>
      <sheetData sheetId="0"/>
      <sheetData sheetId="1">
        <row r="46">
          <cell r="D46" t="str">
            <v>MARZO</v>
          </cell>
        </row>
      </sheetData>
      <sheetData sheetId="2" refreshError="1"/>
      <sheetData sheetId="3" refreshError="1"/>
      <sheetData sheetId="4" refreshError="1"/>
      <sheetData sheetId="5" refreshError="1"/>
      <sheetData sheetId="6"/>
      <sheetData sheetId="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8" Type="http://schemas.openxmlformats.org/officeDocument/2006/relationships/comments" Target="../comments3.xml"/><Relationship Id="rId3" Type="http://schemas.openxmlformats.org/officeDocument/2006/relationships/vmlDrawing" Target="../drawings/vmlDrawing3.vml"/><Relationship Id="rId7" Type="http://schemas.openxmlformats.org/officeDocument/2006/relationships/ctrlProp" Target="../ctrlProps/ctrlProp12.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5.xml.rels><?xml version="1.0" encoding="UTF-8" standalone="yes"?>
<Relationships xmlns="http://schemas.openxmlformats.org/package/2006/relationships"><Relationship Id="rId3" Type="http://schemas.openxmlformats.org/officeDocument/2006/relationships/ctrlProp" Target="../ctrlProps/ctrlProp13.xml"/><Relationship Id="rId2" Type="http://schemas.openxmlformats.org/officeDocument/2006/relationships/vmlDrawing" Target="../drawings/vmlDrawing4.vml"/><Relationship Id="rId1" Type="http://schemas.openxmlformats.org/officeDocument/2006/relationships/drawing" Target="../drawings/drawing5.xml"/><Relationship Id="rId6" Type="http://schemas.openxmlformats.org/officeDocument/2006/relationships/comments" Target="../comments4.xml"/><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0.xml"/><Relationship Id="rId3" Type="http://schemas.openxmlformats.org/officeDocument/2006/relationships/vmlDrawing" Target="../drawings/vmlDrawing5.vml"/><Relationship Id="rId7" Type="http://schemas.openxmlformats.org/officeDocument/2006/relationships/ctrlProp" Target="../ctrlProps/ctrlProp19.xml"/><Relationship Id="rId2" Type="http://schemas.openxmlformats.org/officeDocument/2006/relationships/drawing" Target="../drawings/drawing6.xml"/><Relationship Id="rId1" Type="http://schemas.openxmlformats.org/officeDocument/2006/relationships/printerSettings" Target="../printerSettings/printerSettings5.bin"/><Relationship Id="rId6" Type="http://schemas.openxmlformats.org/officeDocument/2006/relationships/ctrlProp" Target="../ctrlProps/ctrlProp18.xml"/><Relationship Id="rId5" Type="http://schemas.openxmlformats.org/officeDocument/2006/relationships/ctrlProp" Target="../ctrlProps/ctrlProp17.xml"/><Relationship Id="rId4" Type="http://schemas.openxmlformats.org/officeDocument/2006/relationships/ctrlProp" Target="../ctrlProps/ctrlProp16.xml"/><Relationship Id="rId9"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ctrlProp" Target="../ctrlProps/ctrlProp21.xml"/><Relationship Id="rId2" Type="http://schemas.openxmlformats.org/officeDocument/2006/relationships/vmlDrawing" Target="../drawings/vmlDrawing6.vml"/><Relationship Id="rId1" Type="http://schemas.openxmlformats.org/officeDocument/2006/relationships/drawing" Target="../drawings/drawing7.xml"/><Relationship Id="rId6" Type="http://schemas.openxmlformats.org/officeDocument/2006/relationships/comments" Target="../comments6.xml"/><Relationship Id="rId5" Type="http://schemas.openxmlformats.org/officeDocument/2006/relationships/ctrlProp" Target="../ctrlProps/ctrlProp23.xml"/><Relationship Id="rId4" Type="http://schemas.openxmlformats.org/officeDocument/2006/relationships/ctrlProp" Target="../ctrlProps/ctrlProp22.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7" Type="http://schemas.openxmlformats.org/officeDocument/2006/relationships/comments" Target="../comments7.xml"/><Relationship Id="rId2" Type="http://schemas.openxmlformats.org/officeDocument/2006/relationships/drawing" Target="../drawings/drawing8.xml"/><Relationship Id="rId1" Type="http://schemas.openxmlformats.org/officeDocument/2006/relationships/printerSettings" Target="../printerSettings/printerSettings6.bin"/><Relationship Id="rId6" Type="http://schemas.openxmlformats.org/officeDocument/2006/relationships/ctrlProp" Target="../ctrlProps/ctrlProp26.xml"/><Relationship Id="rId5" Type="http://schemas.openxmlformats.org/officeDocument/2006/relationships/ctrlProp" Target="../ctrlProps/ctrlProp25.xml"/><Relationship Id="rId4" Type="http://schemas.openxmlformats.org/officeDocument/2006/relationships/ctrlProp" Target="../ctrlProps/ctrlProp24.xml"/></Relationships>
</file>

<file path=xl/worksheets/_rels/sheet9.xml.rels><?xml version="1.0" encoding="UTF-8" standalone="yes"?>
<Relationships xmlns="http://schemas.openxmlformats.org/package/2006/relationships"><Relationship Id="rId3" Type="http://schemas.openxmlformats.org/officeDocument/2006/relationships/ctrlProp" Target="../ctrlProps/ctrlProp27.xml"/><Relationship Id="rId2" Type="http://schemas.openxmlformats.org/officeDocument/2006/relationships/vmlDrawing" Target="../drawings/vmlDrawing8.vml"/><Relationship Id="rId1" Type="http://schemas.openxmlformats.org/officeDocument/2006/relationships/drawing" Target="../drawings/drawing9.xml"/><Relationship Id="rId6" Type="http://schemas.openxmlformats.org/officeDocument/2006/relationships/comments" Target="../comments8.xml"/><Relationship Id="rId5" Type="http://schemas.openxmlformats.org/officeDocument/2006/relationships/ctrlProp" Target="../ctrlProps/ctrlProp29.xml"/><Relationship Id="rId4" Type="http://schemas.openxmlformats.org/officeDocument/2006/relationships/ctrlProp" Target="../ctrlProps/ctrlProp28.xml"/></Relationships>
</file>

<file path=xl/worksheets/_rels/sheet10.xml.rels><?xml version="1.0" encoding="UTF-8" standalone="yes"?>
<Relationships xmlns="http://schemas.openxmlformats.org/package/2006/relationships"><Relationship Id="rId3" Type="http://schemas.openxmlformats.org/officeDocument/2006/relationships/ctrlProp" Target="../ctrlProps/ctrlProp30.xml"/><Relationship Id="rId2" Type="http://schemas.openxmlformats.org/officeDocument/2006/relationships/vmlDrawing" Target="../drawings/vmlDrawing9.vml"/><Relationship Id="rId1" Type="http://schemas.openxmlformats.org/officeDocument/2006/relationships/drawing" Target="../drawings/drawing10.xml"/><Relationship Id="rId6" Type="http://schemas.openxmlformats.org/officeDocument/2006/relationships/comments" Target="../comments9.xml"/><Relationship Id="rId5" Type="http://schemas.openxmlformats.org/officeDocument/2006/relationships/ctrlProp" Target="../ctrlProps/ctrlProp32.xml"/><Relationship Id="rId4" Type="http://schemas.openxmlformats.org/officeDocument/2006/relationships/ctrlProp" Target="../ctrlProps/ctrlProp31.xml"/></Relationships>
</file>

<file path=xl/worksheets/_rels/sheet11.xml.rels><?xml version="1.0" encoding="UTF-8" standalone="yes"?>
<Relationships xmlns="http://schemas.openxmlformats.org/package/2006/relationships"><Relationship Id="rId3" Type="http://schemas.openxmlformats.org/officeDocument/2006/relationships/ctrlProp" Target="../ctrlProps/ctrlProp33.xml"/><Relationship Id="rId2" Type="http://schemas.openxmlformats.org/officeDocument/2006/relationships/vmlDrawing" Target="../drawings/vmlDrawing10.vml"/><Relationship Id="rId1" Type="http://schemas.openxmlformats.org/officeDocument/2006/relationships/drawing" Target="../drawings/drawing11.xml"/><Relationship Id="rId6" Type="http://schemas.openxmlformats.org/officeDocument/2006/relationships/comments" Target="../comments10.xml"/><Relationship Id="rId5" Type="http://schemas.openxmlformats.org/officeDocument/2006/relationships/ctrlProp" Target="../ctrlProps/ctrlProp35.xml"/><Relationship Id="rId4" Type="http://schemas.openxmlformats.org/officeDocument/2006/relationships/ctrlProp" Target="../ctrlProps/ctrlProp34.xml"/></Relationships>
</file>

<file path=xl/worksheets/_rels/sheet12.xml.rels><?xml version="1.0" encoding="UTF-8" standalone="yes"?>
<Relationships xmlns="http://schemas.openxmlformats.org/package/2006/relationships"><Relationship Id="rId3" Type="http://schemas.openxmlformats.org/officeDocument/2006/relationships/ctrlProp" Target="../ctrlProps/ctrlProp36.xml"/><Relationship Id="rId2" Type="http://schemas.openxmlformats.org/officeDocument/2006/relationships/vmlDrawing" Target="../drawings/vmlDrawing11.vml"/><Relationship Id="rId1" Type="http://schemas.openxmlformats.org/officeDocument/2006/relationships/drawing" Target="../drawings/drawing12.xml"/><Relationship Id="rId6" Type="http://schemas.openxmlformats.org/officeDocument/2006/relationships/comments" Target="../comments11.xml"/><Relationship Id="rId5" Type="http://schemas.openxmlformats.org/officeDocument/2006/relationships/ctrlProp" Target="../ctrlProps/ctrlProp38.xml"/><Relationship Id="rId4" Type="http://schemas.openxmlformats.org/officeDocument/2006/relationships/ctrlProp" Target="../ctrlProps/ctrlProp37.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7" Type="http://schemas.openxmlformats.org/officeDocument/2006/relationships/comments" Target="../comments12.xml"/><Relationship Id="rId2" Type="http://schemas.openxmlformats.org/officeDocument/2006/relationships/drawing" Target="../drawings/drawing13.xml"/><Relationship Id="rId1" Type="http://schemas.openxmlformats.org/officeDocument/2006/relationships/printerSettings" Target="../printerSettings/printerSettings7.bin"/><Relationship Id="rId6" Type="http://schemas.openxmlformats.org/officeDocument/2006/relationships/ctrlProp" Target="../ctrlProps/ctrlProp41.xml"/><Relationship Id="rId5" Type="http://schemas.openxmlformats.org/officeDocument/2006/relationships/ctrlProp" Target="../ctrlProps/ctrlProp40.xml"/><Relationship Id="rId4" Type="http://schemas.openxmlformats.org/officeDocument/2006/relationships/ctrlProp" Target="../ctrlProps/ctrlProp39.xml"/></Relationships>
</file>

<file path=xl/worksheets/_rels/sheet14.xml.rels><?xml version="1.0" encoding="UTF-8" standalone="yes"?>
<Relationships xmlns="http://schemas.openxmlformats.org/package/2006/relationships"><Relationship Id="rId3" Type="http://schemas.openxmlformats.org/officeDocument/2006/relationships/ctrlProp" Target="../ctrlProps/ctrlProp42.xml"/><Relationship Id="rId2" Type="http://schemas.openxmlformats.org/officeDocument/2006/relationships/vmlDrawing" Target="../drawings/vmlDrawing13.vml"/><Relationship Id="rId1" Type="http://schemas.openxmlformats.org/officeDocument/2006/relationships/drawing" Target="../drawings/drawing14.xml"/><Relationship Id="rId6" Type="http://schemas.openxmlformats.org/officeDocument/2006/relationships/comments" Target="../comments13.xml"/><Relationship Id="rId5" Type="http://schemas.openxmlformats.org/officeDocument/2006/relationships/ctrlProp" Target="../ctrlProps/ctrlProp44.xml"/><Relationship Id="rId4" Type="http://schemas.openxmlformats.org/officeDocument/2006/relationships/ctrlProp" Target="../ctrlProps/ctrlProp43.xml"/></Relationships>
</file>

<file path=xl/worksheets/_rels/sheet15.xml.rels><?xml version="1.0" encoding="UTF-8" standalone="yes"?>
<Relationships xmlns="http://schemas.openxmlformats.org/package/2006/relationships"><Relationship Id="rId3" Type="http://schemas.openxmlformats.org/officeDocument/2006/relationships/ctrlProp" Target="../ctrlProps/ctrlProp45.xml"/><Relationship Id="rId2" Type="http://schemas.openxmlformats.org/officeDocument/2006/relationships/vmlDrawing" Target="../drawings/vmlDrawing14.vml"/><Relationship Id="rId1" Type="http://schemas.openxmlformats.org/officeDocument/2006/relationships/drawing" Target="../drawings/drawing15.xml"/><Relationship Id="rId6" Type="http://schemas.openxmlformats.org/officeDocument/2006/relationships/comments" Target="../comments14.xml"/><Relationship Id="rId5" Type="http://schemas.openxmlformats.org/officeDocument/2006/relationships/ctrlProp" Target="../ctrlProps/ctrlProp47.xml"/><Relationship Id="rId4" Type="http://schemas.openxmlformats.org/officeDocument/2006/relationships/ctrlProp" Target="../ctrlProps/ctrlProp46.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7" Type="http://schemas.openxmlformats.org/officeDocument/2006/relationships/comments" Target="../comments15.xml"/><Relationship Id="rId2" Type="http://schemas.openxmlformats.org/officeDocument/2006/relationships/drawing" Target="../drawings/drawing16.xml"/><Relationship Id="rId1" Type="http://schemas.openxmlformats.org/officeDocument/2006/relationships/printerSettings" Target="../printerSettings/printerSettings8.bin"/><Relationship Id="rId6" Type="http://schemas.openxmlformats.org/officeDocument/2006/relationships/ctrlProp" Target="../ctrlProps/ctrlProp50.xml"/><Relationship Id="rId5" Type="http://schemas.openxmlformats.org/officeDocument/2006/relationships/ctrlProp" Target="../ctrlProps/ctrlProp49.xml"/><Relationship Id="rId4" Type="http://schemas.openxmlformats.org/officeDocument/2006/relationships/ctrlProp" Target="../ctrlProps/ctrlProp48.xml"/></Relationships>
</file>

<file path=xl/worksheets/_rels/sheet17.xml.rels><?xml version="1.0" encoding="UTF-8" standalone="yes"?>
<Relationships xmlns="http://schemas.openxmlformats.org/package/2006/relationships"><Relationship Id="rId3" Type="http://schemas.openxmlformats.org/officeDocument/2006/relationships/ctrlProp" Target="../ctrlProps/ctrlProp51.xml"/><Relationship Id="rId2" Type="http://schemas.openxmlformats.org/officeDocument/2006/relationships/vmlDrawing" Target="../drawings/vmlDrawing16.vml"/><Relationship Id="rId1" Type="http://schemas.openxmlformats.org/officeDocument/2006/relationships/drawing" Target="../drawings/drawing17.xml"/><Relationship Id="rId6" Type="http://schemas.openxmlformats.org/officeDocument/2006/relationships/comments" Target="../comments16.xml"/><Relationship Id="rId5" Type="http://schemas.openxmlformats.org/officeDocument/2006/relationships/ctrlProp" Target="../ctrlProps/ctrlProp53.xml"/><Relationship Id="rId4" Type="http://schemas.openxmlformats.org/officeDocument/2006/relationships/ctrlProp" Target="../ctrlProps/ctrlProp52.xml"/></Relationships>
</file>

<file path=xl/worksheets/_rels/sheet18.xml.rels><?xml version="1.0" encoding="UTF-8" standalone="yes"?>
<Relationships xmlns="http://schemas.openxmlformats.org/package/2006/relationships"><Relationship Id="rId3" Type="http://schemas.openxmlformats.org/officeDocument/2006/relationships/ctrlProp" Target="../ctrlProps/ctrlProp54.xml"/><Relationship Id="rId2" Type="http://schemas.openxmlformats.org/officeDocument/2006/relationships/vmlDrawing" Target="../drawings/vmlDrawing17.vml"/><Relationship Id="rId1" Type="http://schemas.openxmlformats.org/officeDocument/2006/relationships/drawing" Target="../drawings/drawing18.xml"/><Relationship Id="rId6" Type="http://schemas.openxmlformats.org/officeDocument/2006/relationships/comments" Target="../comments17.xml"/><Relationship Id="rId5" Type="http://schemas.openxmlformats.org/officeDocument/2006/relationships/ctrlProp" Target="../ctrlProps/ctrlProp56.xml"/><Relationship Id="rId4" Type="http://schemas.openxmlformats.org/officeDocument/2006/relationships/ctrlProp" Target="../ctrlProps/ctrlProp55.xml"/></Relationships>
</file>

<file path=xl/worksheets/_rels/sheet19.xml.rels><?xml version="1.0" encoding="UTF-8" standalone="yes"?>
<Relationships xmlns="http://schemas.openxmlformats.org/package/2006/relationships"><Relationship Id="rId3" Type="http://schemas.openxmlformats.org/officeDocument/2006/relationships/ctrlProp" Target="../ctrlProps/ctrlProp57.xml"/><Relationship Id="rId2" Type="http://schemas.openxmlformats.org/officeDocument/2006/relationships/vmlDrawing" Target="../drawings/vmlDrawing18.vml"/><Relationship Id="rId1" Type="http://schemas.openxmlformats.org/officeDocument/2006/relationships/drawing" Target="../drawings/drawing19.xml"/><Relationship Id="rId6" Type="http://schemas.openxmlformats.org/officeDocument/2006/relationships/comments" Target="../comments18.xml"/><Relationship Id="rId5" Type="http://schemas.openxmlformats.org/officeDocument/2006/relationships/ctrlProp" Target="../ctrlProps/ctrlProp59.xml"/><Relationship Id="rId4" Type="http://schemas.openxmlformats.org/officeDocument/2006/relationships/ctrlProp" Target="../ctrlProps/ctrlProp58.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9.vml"/><Relationship Id="rId7" Type="http://schemas.openxmlformats.org/officeDocument/2006/relationships/comments" Target="../comments19.xml"/><Relationship Id="rId2" Type="http://schemas.openxmlformats.org/officeDocument/2006/relationships/drawing" Target="../drawings/drawing20.xml"/><Relationship Id="rId1" Type="http://schemas.openxmlformats.org/officeDocument/2006/relationships/printerSettings" Target="../printerSettings/printerSettings9.bin"/><Relationship Id="rId6" Type="http://schemas.openxmlformats.org/officeDocument/2006/relationships/ctrlProp" Target="../ctrlProps/ctrlProp62.xml"/><Relationship Id="rId5" Type="http://schemas.openxmlformats.org/officeDocument/2006/relationships/ctrlProp" Target="../ctrlProps/ctrlProp61.xml"/><Relationship Id="rId4" Type="http://schemas.openxmlformats.org/officeDocument/2006/relationships/ctrlProp" Target="../ctrlProps/ctrlProp60.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0.vml"/><Relationship Id="rId7" Type="http://schemas.openxmlformats.org/officeDocument/2006/relationships/comments" Target="../comments20.xml"/><Relationship Id="rId2" Type="http://schemas.openxmlformats.org/officeDocument/2006/relationships/drawing" Target="../drawings/drawing21.xml"/><Relationship Id="rId1" Type="http://schemas.openxmlformats.org/officeDocument/2006/relationships/printerSettings" Target="../printerSettings/printerSettings10.bin"/><Relationship Id="rId6" Type="http://schemas.openxmlformats.org/officeDocument/2006/relationships/ctrlProp" Target="../ctrlProps/ctrlProp65.xml"/><Relationship Id="rId5" Type="http://schemas.openxmlformats.org/officeDocument/2006/relationships/ctrlProp" Target="../ctrlProps/ctrlProp64.xml"/><Relationship Id="rId4" Type="http://schemas.openxmlformats.org/officeDocument/2006/relationships/ctrlProp" Target="../ctrlProps/ctrlProp63.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1.vml"/><Relationship Id="rId7" Type="http://schemas.openxmlformats.org/officeDocument/2006/relationships/comments" Target="../comments21.xml"/><Relationship Id="rId2" Type="http://schemas.openxmlformats.org/officeDocument/2006/relationships/drawing" Target="../drawings/drawing22.xml"/><Relationship Id="rId1" Type="http://schemas.openxmlformats.org/officeDocument/2006/relationships/printerSettings" Target="../printerSettings/printerSettings11.bin"/><Relationship Id="rId6" Type="http://schemas.openxmlformats.org/officeDocument/2006/relationships/ctrlProp" Target="../ctrlProps/ctrlProp68.xml"/><Relationship Id="rId5" Type="http://schemas.openxmlformats.org/officeDocument/2006/relationships/ctrlProp" Target="../ctrlProps/ctrlProp67.xml"/><Relationship Id="rId4" Type="http://schemas.openxmlformats.org/officeDocument/2006/relationships/ctrlProp" Target="../ctrlProps/ctrlProp66.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2.vml"/><Relationship Id="rId7" Type="http://schemas.openxmlformats.org/officeDocument/2006/relationships/comments" Target="../comments22.xml"/><Relationship Id="rId2" Type="http://schemas.openxmlformats.org/officeDocument/2006/relationships/drawing" Target="../drawings/drawing23.xml"/><Relationship Id="rId1" Type="http://schemas.openxmlformats.org/officeDocument/2006/relationships/printerSettings" Target="../printerSettings/printerSettings12.bin"/><Relationship Id="rId6" Type="http://schemas.openxmlformats.org/officeDocument/2006/relationships/ctrlProp" Target="../ctrlProps/ctrlProp71.xml"/><Relationship Id="rId5" Type="http://schemas.openxmlformats.org/officeDocument/2006/relationships/ctrlProp" Target="../ctrlProps/ctrlProp70.xml"/><Relationship Id="rId4" Type="http://schemas.openxmlformats.org/officeDocument/2006/relationships/ctrlProp" Target="../ctrlProps/ctrlProp69.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tabColor rgb="FF0F3D38"/>
    <pageSetUpPr fitToPage="1"/>
  </sheetPr>
  <dimension ref="A1:V98"/>
  <sheetViews>
    <sheetView tabSelected="1" view="pageBreakPreview" zoomScale="55" zoomScaleNormal="40" zoomScaleSheetLayoutView="55" workbookViewId="0">
      <selection activeCell="H92" sqref="H92"/>
    </sheetView>
  </sheetViews>
  <sheetFormatPr baseColWidth="10" defaultColWidth="11.42578125" defaultRowHeight="15" x14ac:dyDescent="0.2"/>
  <cols>
    <col min="1" max="1" width="1.42578125" style="6" customWidth="1"/>
    <col min="2" max="2" width="21.42578125" style="161" customWidth="1"/>
    <col min="3" max="3" width="20.42578125" style="162" customWidth="1"/>
    <col min="4" max="4" width="21.42578125" style="163" customWidth="1"/>
    <col min="5" max="7" width="26.7109375" style="163" customWidth="1"/>
    <col min="8" max="12" width="20.42578125" style="164" customWidth="1"/>
    <col min="13" max="13" width="33.7109375" style="162" customWidth="1"/>
    <col min="14" max="14" width="20.42578125" style="165" customWidth="1"/>
    <col min="15" max="15" width="25.85546875" style="165" customWidth="1"/>
    <col min="16" max="17" width="20.42578125" style="165" customWidth="1"/>
    <col min="18" max="18" width="22.140625" style="166" customWidth="1"/>
    <col min="19" max="19" width="16.140625" style="6" customWidth="1"/>
    <col min="20" max="20" width="13" style="167" customWidth="1"/>
    <col min="21" max="21" width="13" style="6" customWidth="1"/>
    <col min="22" max="22" width="1.42578125" style="160" customWidth="1"/>
    <col min="23" max="16384" width="11.42578125" style="171"/>
  </cols>
  <sheetData>
    <row r="1" spans="1:22" x14ac:dyDescent="0.2">
      <c r="A1" s="1"/>
      <c r="B1" s="140"/>
      <c r="C1" s="141"/>
      <c r="D1" s="142"/>
      <c r="E1" s="142"/>
      <c r="F1" s="142"/>
      <c r="G1" s="142"/>
      <c r="H1" s="31"/>
      <c r="I1" s="31"/>
      <c r="J1" s="31"/>
      <c r="K1" s="31"/>
      <c r="L1" s="31"/>
      <c r="M1" s="141"/>
      <c r="N1" s="15"/>
      <c r="O1" s="15"/>
      <c r="P1" s="15"/>
      <c r="Q1" s="15"/>
      <c r="R1" s="143"/>
      <c r="S1" s="1"/>
      <c r="T1" s="5"/>
      <c r="U1" s="1"/>
      <c r="V1" s="144"/>
    </row>
    <row r="2" spans="1:22" ht="15" customHeight="1" x14ac:dyDescent="0.2">
      <c r="A2" s="1"/>
      <c r="B2" s="205"/>
      <c r="C2" s="206"/>
      <c r="D2" s="211" t="s">
        <v>0</v>
      </c>
      <c r="E2" s="211"/>
      <c r="F2" s="211"/>
      <c r="G2" s="211"/>
      <c r="H2" s="211"/>
      <c r="I2" s="211"/>
      <c r="J2" s="211"/>
      <c r="K2" s="211"/>
      <c r="L2" s="211"/>
      <c r="M2" s="211"/>
      <c r="N2" s="211"/>
      <c r="O2" s="211"/>
      <c r="P2" s="211"/>
      <c r="Q2" s="211"/>
      <c r="R2" s="211"/>
      <c r="S2" s="212" t="s">
        <v>1</v>
      </c>
      <c r="T2" s="212"/>
      <c r="U2" s="213"/>
      <c r="V2" s="144"/>
    </row>
    <row r="3" spans="1:22" ht="15" customHeight="1" x14ac:dyDescent="0.2">
      <c r="A3" s="1"/>
      <c r="B3" s="207"/>
      <c r="C3" s="208"/>
      <c r="D3" s="211" t="s">
        <v>418</v>
      </c>
      <c r="E3" s="211"/>
      <c r="F3" s="211"/>
      <c r="G3" s="211"/>
      <c r="H3" s="211"/>
      <c r="I3" s="211"/>
      <c r="J3" s="211"/>
      <c r="K3" s="211"/>
      <c r="L3" s="211"/>
      <c r="M3" s="211"/>
      <c r="N3" s="211"/>
      <c r="O3" s="211"/>
      <c r="P3" s="211"/>
      <c r="Q3" s="211"/>
      <c r="R3" s="211"/>
      <c r="S3" s="212" t="s">
        <v>419</v>
      </c>
      <c r="T3" s="212"/>
      <c r="U3" s="213"/>
      <c r="V3" s="144"/>
    </row>
    <row r="4" spans="1:22" ht="15" customHeight="1" x14ac:dyDescent="0.2">
      <c r="A4" s="1"/>
      <c r="B4" s="207"/>
      <c r="C4" s="208"/>
      <c r="D4" s="211" t="s">
        <v>4</v>
      </c>
      <c r="E4" s="211"/>
      <c r="F4" s="211"/>
      <c r="G4" s="211"/>
      <c r="H4" s="211"/>
      <c r="I4" s="211"/>
      <c r="J4" s="211"/>
      <c r="K4" s="211"/>
      <c r="L4" s="211"/>
      <c r="M4" s="211"/>
      <c r="N4" s="211"/>
      <c r="O4" s="211"/>
      <c r="P4" s="211"/>
      <c r="Q4" s="211"/>
      <c r="R4" s="211"/>
      <c r="S4" s="212" t="s">
        <v>420</v>
      </c>
      <c r="T4" s="212"/>
      <c r="U4" s="213"/>
      <c r="V4" s="144"/>
    </row>
    <row r="5" spans="1:22" ht="15" customHeight="1" x14ac:dyDescent="0.2">
      <c r="A5" s="1"/>
      <c r="B5" s="209"/>
      <c r="C5" s="210"/>
      <c r="D5" s="211"/>
      <c r="E5" s="211"/>
      <c r="F5" s="211"/>
      <c r="G5" s="211"/>
      <c r="H5" s="211"/>
      <c r="I5" s="211"/>
      <c r="J5" s="211"/>
      <c r="K5" s="211"/>
      <c r="L5" s="211"/>
      <c r="M5" s="211"/>
      <c r="N5" s="211"/>
      <c r="O5" s="211"/>
      <c r="P5" s="211"/>
      <c r="Q5" s="211"/>
      <c r="R5" s="211"/>
      <c r="S5" s="212" t="s">
        <v>456</v>
      </c>
      <c r="T5" s="212"/>
      <c r="U5" s="213"/>
      <c r="V5" s="144"/>
    </row>
    <row r="6" spans="1:22" ht="11.25" customHeight="1" x14ac:dyDescent="0.2">
      <c r="A6" s="1"/>
      <c r="B6" s="145"/>
      <c r="C6" s="141"/>
      <c r="D6" s="142"/>
      <c r="E6" s="142"/>
      <c r="F6" s="142"/>
      <c r="G6" s="142"/>
      <c r="H6" s="31"/>
      <c r="I6" s="31"/>
      <c r="J6" s="31"/>
      <c r="K6" s="31"/>
      <c r="L6" s="31"/>
      <c r="M6" s="141"/>
      <c r="N6" s="15"/>
      <c r="O6" s="15"/>
      <c r="P6" s="15"/>
      <c r="Q6" s="15"/>
      <c r="R6" s="143"/>
      <c r="S6" s="1"/>
      <c r="T6" s="5"/>
      <c r="U6" s="1"/>
      <c r="V6" s="144"/>
    </row>
    <row r="7" spans="1:22" ht="15" customHeight="1" x14ac:dyDescent="0.2">
      <c r="A7" s="1"/>
      <c r="B7" s="145"/>
      <c r="C7" s="141"/>
      <c r="D7" s="142"/>
      <c r="E7" s="142"/>
      <c r="F7" s="142"/>
      <c r="G7" s="142"/>
      <c r="H7" s="31"/>
      <c r="I7" s="31"/>
      <c r="J7" s="31"/>
      <c r="K7" s="31"/>
      <c r="L7" s="31"/>
      <c r="M7" s="141"/>
      <c r="N7" s="15"/>
      <c r="O7" s="15"/>
      <c r="P7" s="15"/>
      <c r="Q7" s="195" t="s">
        <v>7</v>
      </c>
      <c r="R7" s="195"/>
      <c r="S7" s="146" t="s">
        <v>8</v>
      </c>
      <c r="T7" s="146" t="s">
        <v>9</v>
      </c>
      <c r="U7" s="146" t="s">
        <v>10</v>
      </c>
      <c r="V7" s="144"/>
    </row>
    <row r="8" spans="1:22" ht="15" customHeight="1" x14ac:dyDescent="0.2">
      <c r="A8" s="1"/>
      <c r="B8" s="145"/>
      <c r="C8" s="141"/>
      <c r="D8" s="142"/>
      <c r="E8" s="142"/>
      <c r="F8" s="142"/>
      <c r="G8" s="142"/>
      <c r="H8" s="31"/>
      <c r="I8" s="31"/>
      <c r="J8" s="31"/>
      <c r="K8" s="31"/>
      <c r="L8" s="31"/>
      <c r="M8" s="141"/>
      <c r="N8" s="15"/>
      <c r="O8" s="15"/>
      <c r="P8" s="15"/>
      <c r="Q8" s="195"/>
      <c r="R8" s="195"/>
      <c r="S8" s="97">
        <v>2024</v>
      </c>
      <c r="T8" s="97">
        <v>6</v>
      </c>
      <c r="U8" s="97">
        <v>13</v>
      </c>
      <c r="V8" s="144"/>
    </row>
    <row r="9" spans="1:22" ht="11.25" customHeight="1" x14ac:dyDescent="0.2">
      <c r="A9" s="1"/>
      <c r="B9" s="145"/>
      <c r="C9" s="141"/>
      <c r="D9" s="142"/>
      <c r="E9" s="142"/>
      <c r="F9" s="142"/>
      <c r="G9" s="142"/>
      <c r="H9" s="31"/>
      <c r="I9" s="31"/>
      <c r="J9" s="31"/>
      <c r="K9" s="31"/>
      <c r="L9" s="31"/>
      <c r="M9" s="141"/>
      <c r="N9" s="15"/>
      <c r="O9" s="15"/>
      <c r="P9" s="15"/>
      <c r="Q9" s="15"/>
      <c r="R9" s="143"/>
      <c r="S9" s="31"/>
      <c r="T9" s="31"/>
      <c r="U9" s="31"/>
      <c r="V9" s="144"/>
    </row>
    <row r="10" spans="1:22" ht="14.25" x14ac:dyDescent="0.2">
      <c r="A10" s="1"/>
      <c r="B10" s="196" t="s">
        <v>11</v>
      </c>
      <c r="C10" s="197"/>
      <c r="D10" s="197"/>
      <c r="E10" s="197"/>
      <c r="F10" s="197"/>
      <c r="G10" s="197"/>
      <c r="H10" s="197"/>
      <c r="I10" s="197"/>
      <c r="J10" s="197"/>
      <c r="K10" s="197"/>
      <c r="L10" s="197"/>
      <c r="M10" s="197"/>
      <c r="N10" s="197"/>
      <c r="O10" s="197"/>
      <c r="P10" s="197"/>
      <c r="Q10" s="197"/>
      <c r="R10" s="197"/>
      <c r="S10" s="197"/>
      <c r="T10" s="197"/>
      <c r="U10" s="198"/>
      <c r="V10" s="144"/>
    </row>
    <row r="11" spans="1:22" ht="14.25" x14ac:dyDescent="0.2">
      <c r="A11" s="1"/>
      <c r="B11" s="199"/>
      <c r="C11" s="200"/>
      <c r="D11" s="200"/>
      <c r="E11" s="200"/>
      <c r="F11" s="200"/>
      <c r="G11" s="200"/>
      <c r="H11" s="200"/>
      <c r="I11" s="200"/>
      <c r="J11" s="200"/>
      <c r="K11" s="200"/>
      <c r="L11" s="200"/>
      <c r="M11" s="200"/>
      <c r="N11" s="200"/>
      <c r="O11" s="200"/>
      <c r="P11" s="200"/>
      <c r="Q11" s="200"/>
      <c r="R11" s="200"/>
      <c r="S11" s="200"/>
      <c r="T11" s="200"/>
      <c r="U11" s="201"/>
      <c r="V11" s="144"/>
    </row>
    <row r="12" spans="1:22" s="149" customFormat="1" ht="44.25" customHeight="1" x14ac:dyDescent="0.25">
      <c r="A12" s="147"/>
      <c r="B12" s="148" t="s">
        <v>15</v>
      </c>
      <c r="C12" s="148" t="s">
        <v>12</v>
      </c>
      <c r="D12" s="148" t="s">
        <v>13</v>
      </c>
      <c r="E12" s="148" t="s">
        <v>14</v>
      </c>
      <c r="F12" s="148" t="s">
        <v>462</v>
      </c>
      <c r="G12" s="148" t="s">
        <v>421</v>
      </c>
      <c r="H12" s="148" t="s">
        <v>18</v>
      </c>
      <c r="I12" s="148" t="s">
        <v>19</v>
      </c>
      <c r="J12" s="148" t="s">
        <v>20</v>
      </c>
      <c r="K12" s="148" t="s">
        <v>21</v>
      </c>
      <c r="L12" s="148" t="s">
        <v>22</v>
      </c>
      <c r="M12" s="148" t="s">
        <v>422</v>
      </c>
      <c r="N12" s="148" t="s">
        <v>423</v>
      </c>
      <c r="O12" s="148" t="s">
        <v>16</v>
      </c>
      <c r="P12" s="148" t="s">
        <v>424</v>
      </c>
      <c r="Q12" s="148" t="s">
        <v>425</v>
      </c>
      <c r="R12" s="148" t="s">
        <v>17</v>
      </c>
      <c r="S12" s="148" t="s">
        <v>23</v>
      </c>
      <c r="T12" s="148" t="s">
        <v>24</v>
      </c>
      <c r="U12" s="148" t="s">
        <v>25</v>
      </c>
      <c r="V12" s="144"/>
    </row>
    <row r="13" spans="1:22" s="168" customFormat="1" ht="44.25" customHeight="1" x14ac:dyDescent="0.25">
      <c r="A13" s="169"/>
      <c r="B13" s="239" t="s">
        <v>428</v>
      </c>
      <c r="C13" s="232" t="s">
        <v>429</v>
      </c>
      <c r="D13" s="245" t="s">
        <v>400</v>
      </c>
      <c r="E13" s="242" t="s">
        <v>401</v>
      </c>
      <c r="F13" s="242" t="s">
        <v>463</v>
      </c>
      <c r="G13" s="242" t="s">
        <v>514</v>
      </c>
      <c r="H13" s="255" t="s">
        <v>324</v>
      </c>
      <c r="I13" s="255" t="s">
        <v>430</v>
      </c>
      <c r="J13" s="252" t="s">
        <v>27</v>
      </c>
      <c r="K13" s="252" t="s">
        <v>28</v>
      </c>
      <c r="L13" s="248">
        <v>0.6</v>
      </c>
      <c r="M13" s="172" t="s">
        <v>482</v>
      </c>
      <c r="N13" s="176" t="s">
        <v>111</v>
      </c>
      <c r="O13" s="176" t="s">
        <v>474</v>
      </c>
      <c r="P13" s="176" t="s">
        <v>497</v>
      </c>
      <c r="Q13" s="176" t="s">
        <v>487</v>
      </c>
      <c r="R13" s="214">
        <v>45627</v>
      </c>
      <c r="S13" s="217">
        <f>'MGD-1'!D49</f>
        <v>0.3611464968152866</v>
      </c>
      <c r="T13" s="220" t="s">
        <v>540</v>
      </c>
      <c r="U13" s="223" t="s">
        <v>489</v>
      </c>
      <c r="V13" s="170"/>
    </row>
    <row r="14" spans="1:22" s="168" customFormat="1" ht="44.25" customHeight="1" x14ac:dyDescent="0.25">
      <c r="A14" s="169"/>
      <c r="B14" s="240"/>
      <c r="C14" s="232"/>
      <c r="D14" s="246"/>
      <c r="E14" s="243"/>
      <c r="F14" s="243"/>
      <c r="G14" s="243"/>
      <c r="H14" s="256"/>
      <c r="I14" s="256"/>
      <c r="J14" s="253"/>
      <c r="K14" s="253"/>
      <c r="L14" s="249"/>
      <c r="M14" s="178" t="s">
        <v>472</v>
      </c>
      <c r="N14" s="151" t="s">
        <v>438</v>
      </c>
      <c r="O14" s="151" t="s">
        <v>473</v>
      </c>
      <c r="P14" s="152" t="s">
        <v>498</v>
      </c>
      <c r="Q14" s="151" t="s">
        <v>468</v>
      </c>
      <c r="R14" s="215"/>
      <c r="S14" s="218"/>
      <c r="T14" s="221"/>
      <c r="U14" s="224"/>
      <c r="V14" s="170"/>
    </row>
    <row r="15" spans="1:22" s="168" customFormat="1" ht="42.75" x14ac:dyDescent="0.25">
      <c r="B15" s="240"/>
      <c r="C15" s="232"/>
      <c r="D15" s="246"/>
      <c r="E15" s="243"/>
      <c r="F15" s="243"/>
      <c r="G15" s="243"/>
      <c r="H15" s="256"/>
      <c r="I15" s="256"/>
      <c r="J15" s="253"/>
      <c r="K15" s="253"/>
      <c r="L15" s="250"/>
      <c r="M15" s="180" t="s">
        <v>510</v>
      </c>
      <c r="N15" s="177" t="s">
        <v>506</v>
      </c>
      <c r="O15" s="151" t="s">
        <v>507</v>
      </c>
      <c r="P15" s="152">
        <v>45413</v>
      </c>
      <c r="Q15" s="151" t="s">
        <v>468</v>
      </c>
      <c r="R15" s="215"/>
      <c r="S15" s="218"/>
      <c r="T15" s="221"/>
      <c r="U15" s="224"/>
      <c r="V15" s="174"/>
    </row>
    <row r="16" spans="1:22" s="168" customFormat="1" ht="28.5" x14ac:dyDescent="0.25">
      <c r="B16" s="240"/>
      <c r="C16" s="232"/>
      <c r="D16" s="246"/>
      <c r="E16" s="243"/>
      <c r="F16" s="243"/>
      <c r="G16" s="243"/>
      <c r="H16" s="256"/>
      <c r="I16" s="256"/>
      <c r="J16" s="253"/>
      <c r="K16" s="253"/>
      <c r="L16" s="250"/>
      <c r="M16" s="180" t="s">
        <v>511</v>
      </c>
      <c r="N16" s="177" t="s">
        <v>438</v>
      </c>
      <c r="O16" s="151" t="s">
        <v>181</v>
      </c>
      <c r="P16" s="152">
        <v>45413</v>
      </c>
      <c r="Q16" s="151" t="s">
        <v>468</v>
      </c>
      <c r="R16" s="215"/>
      <c r="S16" s="218"/>
      <c r="T16" s="221"/>
      <c r="U16" s="224"/>
      <c r="V16" s="174"/>
    </row>
    <row r="17" spans="1:22" s="168" customFormat="1" ht="42.75" x14ac:dyDescent="0.25">
      <c r="B17" s="240"/>
      <c r="C17" s="232"/>
      <c r="D17" s="246"/>
      <c r="E17" s="243"/>
      <c r="F17" s="243"/>
      <c r="G17" s="243"/>
      <c r="H17" s="256"/>
      <c r="I17" s="256"/>
      <c r="J17" s="253"/>
      <c r="K17" s="253"/>
      <c r="L17" s="250"/>
      <c r="M17" s="180" t="s">
        <v>512</v>
      </c>
      <c r="N17" s="177" t="s">
        <v>438</v>
      </c>
      <c r="O17" s="151" t="s">
        <v>507</v>
      </c>
      <c r="P17" s="152">
        <v>45413</v>
      </c>
      <c r="Q17" s="151" t="s">
        <v>468</v>
      </c>
      <c r="R17" s="215"/>
      <c r="S17" s="218"/>
      <c r="T17" s="221"/>
      <c r="U17" s="224"/>
      <c r="V17" s="174"/>
    </row>
    <row r="18" spans="1:22" s="168" customFormat="1" ht="57" x14ac:dyDescent="0.25">
      <c r="B18" s="240"/>
      <c r="C18" s="232"/>
      <c r="D18" s="246"/>
      <c r="E18" s="243"/>
      <c r="F18" s="243"/>
      <c r="G18" s="243"/>
      <c r="H18" s="256"/>
      <c r="I18" s="256"/>
      <c r="J18" s="253"/>
      <c r="K18" s="253"/>
      <c r="L18" s="250"/>
      <c r="M18" s="180" t="s">
        <v>513</v>
      </c>
      <c r="N18" s="177" t="s">
        <v>508</v>
      </c>
      <c r="O18" s="151" t="s">
        <v>509</v>
      </c>
      <c r="P18" s="152">
        <v>45413</v>
      </c>
      <c r="Q18" s="151" t="s">
        <v>468</v>
      </c>
      <c r="R18" s="215"/>
      <c r="S18" s="218"/>
      <c r="T18" s="221"/>
      <c r="U18" s="224"/>
      <c r="V18" s="174"/>
    </row>
    <row r="19" spans="1:22" s="149" customFormat="1" ht="42.75" x14ac:dyDescent="0.25">
      <c r="B19" s="240"/>
      <c r="C19" s="232"/>
      <c r="D19" s="246"/>
      <c r="E19" s="243"/>
      <c r="F19" s="243"/>
      <c r="G19" s="243"/>
      <c r="H19" s="256"/>
      <c r="I19" s="256"/>
      <c r="J19" s="253"/>
      <c r="K19" s="253"/>
      <c r="L19" s="249"/>
      <c r="M19" s="179" t="s">
        <v>465</v>
      </c>
      <c r="N19" s="151" t="s">
        <v>434</v>
      </c>
      <c r="O19" s="151" t="s">
        <v>435</v>
      </c>
      <c r="P19" s="152" t="s">
        <v>499</v>
      </c>
      <c r="Q19" s="151" t="s">
        <v>500</v>
      </c>
      <c r="R19" s="215"/>
      <c r="S19" s="218"/>
      <c r="T19" s="221"/>
      <c r="U19" s="224"/>
      <c r="V19" s="153"/>
    </row>
    <row r="20" spans="1:22" s="149" customFormat="1" ht="71.25" x14ac:dyDescent="0.25">
      <c r="B20" s="240"/>
      <c r="C20" s="232"/>
      <c r="D20" s="246"/>
      <c r="E20" s="243"/>
      <c r="F20" s="243"/>
      <c r="G20" s="243"/>
      <c r="H20" s="256"/>
      <c r="I20" s="256"/>
      <c r="J20" s="253"/>
      <c r="K20" s="253"/>
      <c r="L20" s="249"/>
      <c r="M20" s="150" t="s">
        <v>501</v>
      </c>
      <c r="N20" s="151" t="s">
        <v>437</v>
      </c>
      <c r="O20" s="151" t="s">
        <v>467</v>
      </c>
      <c r="P20" s="151" t="s">
        <v>502</v>
      </c>
      <c r="Q20" s="151" t="s">
        <v>468</v>
      </c>
      <c r="R20" s="215"/>
      <c r="S20" s="218"/>
      <c r="T20" s="221"/>
      <c r="U20" s="224"/>
      <c r="V20" s="153"/>
    </row>
    <row r="21" spans="1:22" s="149" customFormat="1" ht="42.75" x14ac:dyDescent="0.25">
      <c r="B21" s="240"/>
      <c r="C21" s="232"/>
      <c r="D21" s="246"/>
      <c r="E21" s="243"/>
      <c r="F21" s="243"/>
      <c r="G21" s="243"/>
      <c r="H21" s="256"/>
      <c r="I21" s="256"/>
      <c r="J21" s="253"/>
      <c r="K21" s="253"/>
      <c r="L21" s="249"/>
      <c r="M21" s="150" t="s">
        <v>503</v>
      </c>
      <c r="N21" s="151" t="s">
        <v>438</v>
      </c>
      <c r="O21" s="151" t="s">
        <v>470</v>
      </c>
      <c r="P21" s="152">
        <v>45505</v>
      </c>
      <c r="Q21" s="151" t="s">
        <v>471</v>
      </c>
      <c r="R21" s="215"/>
      <c r="S21" s="218"/>
      <c r="T21" s="221"/>
      <c r="U21" s="224"/>
      <c r="V21" s="153"/>
    </row>
    <row r="22" spans="1:22" s="149" customFormat="1" ht="59.25" customHeight="1" x14ac:dyDescent="0.25">
      <c r="B22" s="240"/>
      <c r="C22" s="232"/>
      <c r="D22" s="246"/>
      <c r="E22" s="243"/>
      <c r="F22" s="243"/>
      <c r="G22" s="243"/>
      <c r="H22" s="256"/>
      <c r="I22" s="256"/>
      <c r="J22" s="253"/>
      <c r="K22" s="253"/>
      <c r="L22" s="249"/>
      <c r="M22" s="150" t="s">
        <v>504</v>
      </c>
      <c r="N22" s="151" t="s">
        <v>438</v>
      </c>
      <c r="O22" s="151" t="s">
        <v>469</v>
      </c>
      <c r="P22" s="154">
        <v>45624</v>
      </c>
      <c r="Q22" s="151" t="s">
        <v>468</v>
      </c>
      <c r="R22" s="215"/>
      <c r="S22" s="218"/>
      <c r="T22" s="221"/>
      <c r="U22" s="224"/>
      <c r="V22" s="153"/>
    </row>
    <row r="23" spans="1:22" s="149" customFormat="1" ht="44.25" customHeight="1" x14ac:dyDescent="0.25">
      <c r="B23" s="240"/>
      <c r="C23" s="232"/>
      <c r="D23" s="246"/>
      <c r="E23" s="243"/>
      <c r="F23" s="243"/>
      <c r="G23" s="243"/>
      <c r="H23" s="256"/>
      <c r="I23" s="256"/>
      <c r="J23" s="253"/>
      <c r="K23" s="253"/>
      <c r="L23" s="249"/>
      <c r="M23" s="150" t="s">
        <v>439</v>
      </c>
      <c r="N23" s="151" t="s">
        <v>438</v>
      </c>
      <c r="O23" s="151" t="s">
        <v>474</v>
      </c>
      <c r="P23" s="151" t="s">
        <v>499</v>
      </c>
      <c r="Q23" s="151" t="s">
        <v>466</v>
      </c>
      <c r="R23" s="215"/>
      <c r="S23" s="218"/>
      <c r="T23" s="221"/>
      <c r="U23" s="224"/>
      <c r="V23" s="153"/>
    </row>
    <row r="24" spans="1:22" s="149" customFormat="1" ht="44.25" customHeight="1" x14ac:dyDescent="0.25">
      <c r="B24" s="240"/>
      <c r="C24" s="232"/>
      <c r="D24" s="246"/>
      <c r="E24" s="243"/>
      <c r="F24" s="243"/>
      <c r="G24" s="243"/>
      <c r="H24" s="256"/>
      <c r="I24" s="256"/>
      <c r="J24" s="253"/>
      <c r="K24" s="253"/>
      <c r="L24" s="249"/>
      <c r="M24" s="150" t="s">
        <v>440</v>
      </c>
      <c r="N24" s="151" t="s">
        <v>111</v>
      </c>
      <c r="O24" s="151" t="s">
        <v>441</v>
      </c>
      <c r="P24" s="152" t="s">
        <v>505</v>
      </c>
      <c r="Q24" s="151" t="s">
        <v>442</v>
      </c>
      <c r="R24" s="215"/>
      <c r="S24" s="218"/>
      <c r="T24" s="221"/>
      <c r="U24" s="224"/>
      <c r="V24" s="153"/>
    </row>
    <row r="25" spans="1:22" ht="28.5" x14ac:dyDescent="0.2">
      <c r="A25" s="1"/>
      <c r="B25" s="240"/>
      <c r="C25" s="232"/>
      <c r="D25" s="246"/>
      <c r="E25" s="243"/>
      <c r="F25" s="243"/>
      <c r="G25" s="244"/>
      <c r="H25" s="257"/>
      <c r="I25" s="257"/>
      <c r="J25" s="254"/>
      <c r="K25" s="254"/>
      <c r="L25" s="251"/>
      <c r="M25" s="150" t="s">
        <v>443</v>
      </c>
      <c r="N25" s="151" t="s">
        <v>438</v>
      </c>
      <c r="O25" s="151" t="s">
        <v>181</v>
      </c>
      <c r="P25" s="152">
        <v>45627</v>
      </c>
      <c r="Q25" s="151" t="s">
        <v>475</v>
      </c>
      <c r="R25" s="216"/>
      <c r="S25" s="219"/>
      <c r="T25" s="222"/>
      <c r="U25" s="225"/>
      <c r="V25" s="144"/>
    </row>
    <row r="26" spans="1:22" ht="45" hidden="1" customHeight="1" x14ac:dyDescent="0.2">
      <c r="A26" s="1"/>
      <c r="B26" s="240"/>
      <c r="C26" s="202" t="s">
        <v>444</v>
      </c>
      <c r="D26" s="246"/>
      <c r="E26" s="243"/>
      <c r="F26" s="243"/>
      <c r="G26" s="204" t="s">
        <v>445</v>
      </c>
      <c r="H26" s="232" t="s">
        <v>325</v>
      </c>
      <c r="I26" s="232" t="s">
        <v>362</v>
      </c>
      <c r="J26" s="233" t="s">
        <v>27</v>
      </c>
      <c r="K26" s="233" t="s">
        <v>28</v>
      </c>
      <c r="L26" s="234">
        <v>0.6</v>
      </c>
      <c r="M26" s="155" t="s">
        <v>431</v>
      </c>
      <c r="N26" s="156" t="s">
        <v>464</v>
      </c>
      <c r="O26" s="156" t="s">
        <v>432</v>
      </c>
      <c r="P26" s="157">
        <v>45139</v>
      </c>
      <c r="Q26" s="156" t="s">
        <v>433</v>
      </c>
      <c r="R26" s="228">
        <v>45627</v>
      </c>
      <c r="S26" s="235" t="str">
        <f>'MGD-2'!E49</f>
        <v/>
      </c>
      <c r="T26" s="230" t="s">
        <v>494</v>
      </c>
      <c r="U26" s="236" t="s">
        <v>455</v>
      </c>
      <c r="V26" s="144"/>
    </row>
    <row r="27" spans="1:22" ht="45" hidden="1" x14ac:dyDescent="0.2">
      <c r="A27" s="1"/>
      <c r="B27" s="240"/>
      <c r="C27" s="202"/>
      <c r="D27" s="246"/>
      <c r="E27" s="243"/>
      <c r="F27" s="243"/>
      <c r="G27" s="204"/>
      <c r="H27" s="232"/>
      <c r="I27" s="232"/>
      <c r="J27" s="233"/>
      <c r="K27" s="233"/>
      <c r="L27" s="234"/>
      <c r="M27" s="155" t="s">
        <v>465</v>
      </c>
      <c r="N27" s="156" t="s">
        <v>434</v>
      </c>
      <c r="O27" s="156" t="s">
        <v>435</v>
      </c>
      <c r="P27" s="157" t="s">
        <v>436</v>
      </c>
      <c r="Q27" s="156" t="s">
        <v>466</v>
      </c>
      <c r="R27" s="229"/>
      <c r="S27" s="235"/>
      <c r="T27" s="230"/>
      <c r="U27" s="238"/>
      <c r="V27" s="144"/>
    </row>
    <row r="28" spans="1:22" ht="60" hidden="1" x14ac:dyDescent="0.2">
      <c r="A28" s="1"/>
      <c r="B28" s="240"/>
      <c r="C28" s="202"/>
      <c r="D28" s="246"/>
      <c r="E28" s="243"/>
      <c r="F28" s="243"/>
      <c r="G28" s="204"/>
      <c r="H28" s="232"/>
      <c r="I28" s="232"/>
      <c r="J28" s="233"/>
      <c r="K28" s="233"/>
      <c r="L28" s="234"/>
      <c r="M28" s="155" t="s">
        <v>484</v>
      </c>
      <c r="N28" s="156" t="s">
        <v>434</v>
      </c>
      <c r="O28" s="156" t="s">
        <v>483</v>
      </c>
      <c r="P28" s="157" t="s">
        <v>490</v>
      </c>
      <c r="Q28" s="156" t="s">
        <v>466</v>
      </c>
      <c r="R28" s="229"/>
      <c r="S28" s="235"/>
      <c r="T28" s="230"/>
      <c r="U28" s="238"/>
      <c r="V28" s="144"/>
    </row>
    <row r="29" spans="1:22" ht="30" hidden="1" x14ac:dyDescent="0.2">
      <c r="A29" s="1"/>
      <c r="B29" s="240"/>
      <c r="C29" s="202"/>
      <c r="D29" s="246"/>
      <c r="E29" s="243"/>
      <c r="F29" s="243"/>
      <c r="G29" s="204"/>
      <c r="H29" s="232"/>
      <c r="I29" s="232"/>
      <c r="J29" s="233"/>
      <c r="K29" s="233"/>
      <c r="L29" s="234"/>
      <c r="M29" s="155" t="s">
        <v>488</v>
      </c>
      <c r="N29" s="156" t="s">
        <v>434</v>
      </c>
      <c r="O29" s="151" t="s">
        <v>485</v>
      </c>
      <c r="P29" s="157" t="s">
        <v>491</v>
      </c>
      <c r="Q29" s="156" t="s">
        <v>486</v>
      </c>
      <c r="R29" s="229"/>
      <c r="S29" s="235"/>
      <c r="T29" s="230"/>
      <c r="U29" s="238"/>
      <c r="V29" s="144"/>
    </row>
    <row r="30" spans="1:22" ht="75" hidden="1" x14ac:dyDescent="0.2">
      <c r="A30" s="1"/>
      <c r="B30" s="240"/>
      <c r="C30" s="202"/>
      <c r="D30" s="246"/>
      <c r="E30" s="243"/>
      <c r="F30" s="243"/>
      <c r="G30" s="204"/>
      <c r="H30" s="232"/>
      <c r="I30" s="232"/>
      <c r="J30" s="233"/>
      <c r="K30" s="233"/>
      <c r="L30" s="234"/>
      <c r="M30" s="155" t="s">
        <v>446</v>
      </c>
      <c r="N30" s="156" t="s">
        <v>434</v>
      </c>
      <c r="O30" s="156" t="s">
        <v>476</v>
      </c>
      <c r="P30" s="156" t="s">
        <v>436</v>
      </c>
      <c r="Q30" s="156" t="s">
        <v>477</v>
      </c>
      <c r="R30" s="229"/>
      <c r="S30" s="235"/>
      <c r="T30" s="230"/>
      <c r="U30" s="238"/>
      <c r="V30" s="144"/>
    </row>
    <row r="31" spans="1:22" hidden="1" x14ac:dyDescent="0.2">
      <c r="A31" s="1"/>
      <c r="B31" s="240"/>
      <c r="C31" s="202"/>
      <c r="D31" s="246"/>
      <c r="E31" s="243"/>
      <c r="F31" s="243"/>
      <c r="G31" s="204"/>
      <c r="H31" s="232"/>
      <c r="I31" s="232"/>
      <c r="J31" s="233"/>
      <c r="K31" s="233"/>
      <c r="L31" s="234"/>
      <c r="M31" s="155" t="s">
        <v>440</v>
      </c>
      <c r="N31" s="156" t="s">
        <v>111</v>
      </c>
      <c r="O31" s="156" t="s">
        <v>441</v>
      </c>
      <c r="P31" s="157">
        <v>45108</v>
      </c>
      <c r="Q31" s="156" t="s">
        <v>442</v>
      </c>
      <c r="R31" s="229"/>
      <c r="S31" s="235"/>
      <c r="T31" s="230"/>
      <c r="U31" s="238"/>
      <c r="V31" s="144"/>
    </row>
    <row r="32" spans="1:22" ht="30" hidden="1" x14ac:dyDescent="0.2">
      <c r="A32" s="1"/>
      <c r="B32" s="240"/>
      <c r="C32" s="203"/>
      <c r="D32" s="246"/>
      <c r="E32" s="243"/>
      <c r="F32" s="243"/>
      <c r="G32" s="204"/>
      <c r="H32" s="232"/>
      <c r="I32" s="232"/>
      <c r="J32" s="233"/>
      <c r="K32" s="233"/>
      <c r="L32" s="234"/>
      <c r="M32" s="155" t="s">
        <v>443</v>
      </c>
      <c r="N32" s="156" t="s">
        <v>438</v>
      </c>
      <c r="O32" s="156" t="s">
        <v>181</v>
      </c>
      <c r="P32" s="157">
        <v>45261</v>
      </c>
      <c r="Q32" s="156" t="s">
        <v>475</v>
      </c>
      <c r="R32" s="229"/>
      <c r="S32" s="235"/>
      <c r="T32" s="230"/>
      <c r="U32" s="238"/>
      <c r="V32" s="144"/>
    </row>
    <row r="33" spans="1:22" ht="30" x14ac:dyDescent="0.2">
      <c r="A33" s="1"/>
      <c r="B33" s="240"/>
      <c r="C33" s="231" t="s">
        <v>444</v>
      </c>
      <c r="D33" s="246"/>
      <c r="E33" s="243"/>
      <c r="F33" s="243"/>
      <c r="G33" s="204" t="s">
        <v>447</v>
      </c>
      <c r="H33" s="232" t="s">
        <v>406</v>
      </c>
      <c r="I33" s="232" t="s">
        <v>409</v>
      </c>
      <c r="J33" s="233" t="s">
        <v>27</v>
      </c>
      <c r="K33" s="233" t="s">
        <v>28</v>
      </c>
      <c r="L33" s="234">
        <v>0.2</v>
      </c>
      <c r="M33" s="155" t="s">
        <v>448</v>
      </c>
      <c r="N33" s="156" t="s">
        <v>449</v>
      </c>
      <c r="O33" s="156" t="s">
        <v>478</v>
      </c>
      <c r="P33" s="156" t="s">
        <v>499</v>
      </c>
      <c r="Q33" s="156" t="s">
        <v>450</v>
      </c>
      <c r="R33" s="228">
        <v>45627</v>
      </c>
      <c r="S33" s="235">
        <f>'MGD-4'!D49</f>
        <v>0.14496314496314497</v>
      </c>
      <c r="T33" s="230" t="s">
        <v>541</v>
      </c>
      <c r="U33" s="236" t="s">
        <v>454</v>
      </c>
      <c r="V33" s="144"/>
    </row>
    <row r="34" spans="1:22" ht="45" x14ac:dyDescent="0.2">
      <c r="A34" s="1"/>
      <c r="B34" s="240"/>
      <c r="C34" s="202"/>
      <c r="D34" s="246"/>
      <c r="E34" s="243"/>
      <c r="F34" s="243"/>
      <c r="G34" s="204"/>
      <c r="H34" s="232"/>
      <c r="I34" s="232"/>
      <c r="J34" s="233"/>
      <c r="K34" s="233"/>
      <c r="L34" s="234"/>
      <c r="M34" s="155" t="s">
        <v>479</v>
      </c>
      <c r="N34" s="156" t="s">
        <v>434</v>
      </c>
      <c r="O34" s="156" t="s">
        <v>435</v>
      </c>
      <c r="P34" s="157" t="s">
        <v>499</v>
      </c>
      <c r="Q34" s="156" t="s">
        <v>466</v>
      </c>
      <c r="R34" s="229"/>
      <c r="S34" s="235"/>
      <c r="T34" s="230"/>
      <c r="U34" s="237"/>
      <c r="V34" s="144"/>
    </row>
    <row r="35" spans="1:22" ht="30" x14ac:dyDescent="0.2">
      <c r="A35" s="1"/>
      <c r="B35" s="240"/>
      <c r="C35" s="202"/>
      <c r="D35" s="246"/>
      <c r="E35" s="243"/>
      <c r="F35" s="243"/>
      <c r="G35" s="204"/>
      <c r="H35" s="232"/>
      <c r="I35" s="232"/>
      <c r="J35" s="233"/>
      <c r="K35" s="233"/>
      <c r="L35" s="234"/>
      <c r="M35" s="155" t="s">
        <v>451</v>
      </c>
      <c r="N35" s="156" t="s">
        <v>452</v>
      </c>
      <c r="O35" s="156" t="s">
        <v>453</v>
      </c>
      <c r="P35" s="156" t="s">
        <v>499</v>
      </c>
      <c r="Q35" s="156" t="s">
        <v>466</v>
      </c>
      <c r="R35" s="229"/>
      <c r="S35" s="235"/>
      <c r="T35" s="230"/>
      <c r="U35" s="237"/>
      <c r="V35" s="144"/>
    </row>
    <row r="36" spans="1:22" x14ac:dyDescent="0.2">
      <c r="A36" s="1"/>
      <c r="B36" s="240"/>
      <c r="C36" s="202"/>
      <c r="D36" s="246"/>
      <c r="E36" s="243"/>
      <c r="F36" s="243"/>
      <c r="G36" s="204"/>
      <c r="H36" s="232"/>
      <c r="I36" s="232"/>
      <c r="J36" s="233"/>
      <c r="K36" s="233"/>
      <c r="L36" s="234"/>
      <c r="M36" s="155" t="s">
        <v>440</v>
      </c>
      <c r="N36" s="156" t="s">
        <v>111</v>
      </c>
      <c r="O36" s="156" t="s">
        <v>441</v>
      </c>
      <c r="P36" s="157">
        <v>45474</v>
      </c>
      <c r="Q36" s="156" t="s">
        <v>442</v>
      </c>
      <c r="R36" s="229"/>
      <c r="S36" s="235"/>
      <c r="T36" s="230"/>
      <c r="U36" s="237"/>
      <c r="V36" s="144"/>
    </row>
    <row r="37" spans="1:22" ht="30" x14ac:dyDescent="0.2">
      <c r="A37" s="1"/>
      <c r="B37" s="241"/>
      <c r="C37" s="203"/>
      <c r="D37" s="247"/>
      <c r="E37" s="244"/>
      <c r="F37" s="244"/>
      <c r="G37" s="204"/>
      <c r="H37" s="232"/>
      <c r="I37" s="232"/>
      <c r="J37" s="233"/>
      <c r="K37" s="233"/>
      <c r="L37" s="234"/>
      <c r="M37" s="155" t="s">
        <v>443</v>
      </c>
      <c r="N37" s="156" t="s">
        <v>438</v>
      </c>
      <c r="O37" s="156" t="s">
        <v>181</v>
      </c>
      <c r="P37" s="157">
        <v>45627</v>
      </c>
      <c r="Q37" s="156" t="s">
        <v>475</v>
      </c>
      <c r="R37" s="229"/>
      <c r="S37" s="235"/>
      <c r="T37" s="230"/>
      <c r="U37" s="237"/>
      <c r="V37" s="144"/>
    </row>
    <row r="38" spans="1:22" ht="14.25" hidden="1" x14ac:dyDescent="0.2">
      <c r="A38" s="1"/>
      <c r="B38" s="98"/>
      <c r="C38" s="127"/>
      <c r="D38" s="128"/>
      <c r="E38" s="129"/>
      <c r="F38" s="129"/>
      <c r="G38" s="129"/>
      <c r="H38" s="120"/>
      <c r="I38" s="120"/>
      <c r="J38" s="120"/>
      <c r="K38" s="120"/>
      <c r="L38" s="120"/>
      <c r="M38" s="129"/>
      <c r="N38" s="121"/>
      <c r="O38" s="122"/>
      <c r="P38" s="122"/>
      <c r="Q38" s="122"/>
      <c r="R38" s="123"/>
      <c r="S38" s="124"/>
      <c r="T38" s="125"/>
      <c r="U38" s="126"/>
      <c r="V38" s="144"/>
    </row>
    <row r="39" spans="1:22" ht="14.25" hidden="1" x14ac:dyDescent="0.2">
      <c r="A39" s="1"/>
      <c r="B39" s="98"/>
      <c r="C39" s="127"/>
      <c r="D39" s="128"/>
      <c r="E39" s="128"/>
      <c r="F39" s="128"/>
      <c r="G39" s="128"/>
      <c r="H39" s="99"/>
      <c r="I39" s="99"/>
      <c r="J39" s="99"/>
      <c r="K39" s="99"/>
      <c r="L39" s="99"/>
      <c r="M39" s="128"/>
      <c r="N39" s="100"/>
      <c r="O39" s="101"/>
      <c r="P39" s="101"/>
      <c r="Q39" s="101"/>
      <c r="R39" s="102"/>
      <c r="S39" s="108"/>
      <c r="T39" s="111"/>
      <c r="U39" s="105"/>
      <c r="V39" s="144"/>
    </row>
    <row r="40" spans="1:22" ht="14.25" hidden="1" x14ac:dyDescent="0.2">
      <c r="A40" s="1"/>
      <c r="B40" s="98"/>
      <c r="C40" s="130"/>
      <c r="D40" s="128"/>
      <c r="E40" s="128"/>
      <c r="F40" s="128"/>
      <c r="G40" s="128"/>
      <c r="H40" s="106"/>
      <c r="I40" s="106"/>
      <c r="J40" s="106"/>
      <c r="K40" s="106"/>
      <c r="L40" s="106"/>
      <c r="M40" s="128"/>
      <c r="N40" s="100"/>
      <c r="O40" s="101"/>
      <c r="P40" s="101"/>
      <c r="Q40" s="101"/>
      <c r="R40" s="99"/>
      <c r="S40" s="108"/>
      <c r="T40" s="111"/>
      <c r="U40" s="105"/>
      <c r="V40" s="144"/>
    </row>
    <row r="41" spans="1:22" ht="14.25" hidden="1" x14ac:dyDescent="0.2">
      <c r="A41" s="1"/>
      <c r="B41" s="98"/>
      <c r="C41" s="127"/>
      <c r="D41" s="128"/>
      <c r="E41" s="128"/>
      <c r="F41" s="128"/>
      <c r="G41" s="128"/>
      <c r="H41" s="99"/>
      <c r="I41" s="99"/>
      <c r="J41" s="99"/>
      <c r="K41" s="99"/>
      <c r="L41" s="99"/>
      <c r="M41" s="128"/>
      <c r="N41" s="100"/>
      <c r="O41" s="101"/>
      <c r="P41" s="101"/>
      <c r="Q41" s="101"/>
      <c r="R41" s="102"/>
      <c r="S41" s="104"/>
      <c r="T41" s="111"/>
      <c r="U41" s="105"/>
      <c r="V41" s="144"/>
    </row>
    <row r="42" spans="1:22" ht="14.25" hidden="1" x14ac:dyDescent="0.2">
      <c r="A42" s="1"/>
      <c r="B42" s="98"/>
      <c r="C42" s="127"/>
      <c r="D42" s="128"/>
      <c r="E42" s="128"/>
      <c r="F42" s="128"/>
      <c r="G42" s="128"/>
      <c r="H42" s="99"/>
      <c r="I42" s="99"/>
      <c r="J42" s="99"/>
      <c r="K42" s="99"/>
      <c r="L42" s="99"/>
      <c r="M42" s="128"/>
      <c r="N42" s="100"/>
      <c r="O42" s="101"/>
      <c r="P42" s="101"/>
      <c r="Q42" s="101"/>
      <c r="R42" s="102"/>
      <c r="S42" s="109"/>
      <c r="T42" s="111"/>
      <c r="U42" s="105"/>
      <c r="V42" s="144"/>
    </row>
    <row r="43" spans="1:22" ht="14.25" hidden="1" x14ac:dyDescent="0.2">
      <c r="A43" s="1"/>
      <c r="B43" s="98"/>
      <c r="C43" s="127"/>
      <c r="D43" s="128"/>
      <c r="E43" s="128"/>
      <c r="F43" s="128"/>
      <c r="G43" s="128"/>
      <c r="H43" s="99"/>
      <c r="I43" s="99"/>
      <c r="J43" s="99"/>
      <c r="K43" s="99"/>
      <c r="L43" s="99"/>
      <c r="M43" s="128"/>
      <c r="N43" s="100"/>
      <c r="O43" s="101"/>
      <c r="P43" s="101"/>
      <c r="Q43" s="101"/>
      <c r="R43" s="102"/>
      <c r="S43" s="108"/>
      <c r="T43" s="111"/>
      <c r="U43" s="105"/>
      <c r="V43" s="144"/>
    </row>
    <row r="44" spans="1:22" ht="14.25" hidden="1" x14ac:dyDescent="0.2">
      <c r="A44" s="1"/>
      <c r="B44" s="98"/>
      <c r="C44" s="127"/>
      <c r="D44" s="128"/>
      <c r="E44" s="128"/>
      <c r="F44" s="128"/>
      <c r="G44" s="128"/>
      <c r="H44" s="99"/>
      <c r="I44" s="99"/>
      <c r="J44" s="99"/>
      <c r="K44" s="99"/>
      <c r="L44" s="99"/>
      <c r="M44" s="128"/>
      <c r="N44" s="100"/>
      <c r="O44" s="101"/>
      <c r="P44" s="101"/>
      <c r="Q44" s="101"/>
      <c r="R44" s="102"/>
      <c r="S44" s="108"/>
      <c r="T44" s="111"/>
      <c r="U44" s="105"/>
      <c r="V44" s="144"/>
    </row>
    <row r="45" spans="1:22" ht="14.25" hidden="1" x14ac:dyDescent="0.2">
      <c r="A45" s="1"/>
      <c r="B45" s="98"/>
      <c r="C45" s="127"/>
      <c r="D45" s="128"/>
      <c r="E45" s="128"/>
      <c r="F45" s="128"/>
      <c r="G45" s="128"/>
      <c r="H45" s="99"/>
      <c r="I45" s="99"/>
      <c r="J45" s="99"/>
      <c r="K45" s="99"/>
      <c r="L45" s="99"/>
      <c r="M45" s="128"/>
      <c r="N45" s="100"/>
      <c r="O45" s="101"/>
      <c r="P45" s="101"/>
      <c r="Q45" s="101"/>
      <c r="R45" s="102"/>
      <c r="S45" s="108"/>
      <c r="T45" s="111"/>
      <c r="U45" s="105"/>
      <c r="V45" s="144"/>
    </row>
    <row r="46" spans="1:22" ht="14.25" hidden="1" x14ac:dyDescent="0.2">
      <c r="A46" s="1"/>
      <c r="B46" s="98"/>
      <c r="C46" s="130"/>
      <c r="D46" s="128"/>
      <c r="E46" s="128"/>
      <c r="F46" s="128"/>
      <c r="G46" s="128"/>
      <c r="H46" s="106"/>
      <c r="I46" s="106"/>
      <c r="J46" s="106"/>
      <c r="K46" s="106"/>
      <c r="L46" s="106"/>
      <c r="M46" s="128"/>
      <c r="N46" s="100"/>
      <c r="O46" s="100"/>
      <c r="P46" s="100"/>
      <c r="Q46" s="100"/>
      <c r="R46" s="100"/>
      <c r="S46" s="108"/>
      <c r="T46" s="111"/>
      <c r="U46" s="103"/>
      <c r="V46" s="144"/>
    </row>
    <row r="47" spans="1:22" ht="14.25" hidden="1" x14ac:dyDescent="0.2">
      <c r="A47" s="1"/>
      <c r="B47" s="98"/>
      <c r="C47" s="130"/>
      <c r="D47" s="128"/>
      <c r="E47" s="128"/>
      <c r="F47" s="128"/>
      <c r="G47" s="128"/>
      <c r="H47" s="106"/>
      <c r="I47" s="106"/>
      <c r="J47" s="106"/>
      <c r="K47" s="106"/>
      <c r="L47" s="106"/>
      <c r="M47" s="128"/>
      <c r="N47" s="100"/>
      <c r="O47" s="100"/>
      <c r="P47" s="100"/>
      <c r="Q47" s="100"/>
      <c r="R47" s="100"/>
      <c r="S47" s="108"/>
      <c r="T47" s="111"/>
      <c r="U47" s="103"/>
      <c r="V47" s="144"/>
    </row>
    <row r="48" spans="1:22" ht="14.25" hidden="1" x14ac:dyDescent="0.2">
      <c r="A48" s="1"/>
      <c r="B48" s="98"/>
      <c r="C48" s="130"/>
      <c r="D48" s="128"/>
      <c r="E48" s="128"/>
      <c r="F48" s="128"/>
      <c r="G48" s="128"/>
      <c r="H48" s="106"/>
      <c r="I48" s="106"/>
      <c r="J48" s="106"/>
      <c r="K48" s="106"/>
      <c r="L48" s="106"/>
      <c r="M48" s="128"/>
      <c r="N48" s="100"/>
      <c r="O48" s="100"/>
      <c r="P48" s="100"/>
      <c r="Q48" s="100"/>
      <c r="R48" s="100"/>
      <c r="S48" s="108"/>
      <c r="T48" s="111"/>
      <c r="U48" s="103"/>
      <c r="V48" s="144"/>
    </row>
    <row r="49" spans="1:22" ht="14.25" hidden="1" x14ac:dyDescent="0.2">
      <c r="A49" s="1"/>
      <c r="B49" s="98"/>
      <c r="C49" s="130"/>
      <c r="D49" s="128"/>
      <c r="E49" s="128"/>
      <c r="F49" s="128"/>
      <c r="G49" s="128"/>
      <c r="H49" s="106"/>
      <c r="I49" s="106"/>
      <c r="J49" s="106"/>
      <c r="K49" s="106"/>
      <c r="L49" s="106"/>
      <c r="M49" s="128"/>
      <c r="N49" s="100"/>
      <c r="O49" s="100"/>
      <c r="P49" s="100"/>
      <c r="Q49" s="100"/>
      <c r="R49" s="100"/>
      <c r="S49" s="108"/>
      <c r="T49" s="111"/>
      <c r="U49" s="103"/>
      <c r="V49" s="144"/>
    </row>
    <row r="50" spans="1:22" ht="14.25" hidden="1" x14ac:dyDescent="0.2">
      <c r="A50" s="1"/>
      <c r="B50" s="98"/>
      <c r="C50" s="127"/>
      <c r="D50" s="128"/>
      <c r="E50" s="128"/>
      <c r="F50" s="128"/>
      <c r="G50" s="128"/>
      <c r="H50" s="99"/>
      <c r="I50" s="99"/>
      <c r="J50" s="99"/>
      <c r="K50" s="99"/>
      <c r="L50" s="99"/>
      <c r="M50" s="128"/>
      <c r="N50" s="100"/>
      <c r="O50" s="101"/>
      <c r="P50" s="101"/>
      <c r="Q50" s="101"/>
      <c r="R50" s="100"/>
      <c r="S50" s="110"/>
      <c r="T50" s="111"/>
      <c r="U50" s="105"/>
      <c r="V50" s="144"/>
    </row>
    <row r="51" spans="1:22" ht="14.25" hidden="1" x14ac:dyDescent="0.2">
      <c r="A51" s="1"/>
      <c r="B51" s="98"/>
      <c r="C51" s="127"/>
      <c r="D51" s="128"/>
      <c r="E51" s="128"/>
      <c r="F51" s="128"/>
      <c r="G51" s="128"/>
      <c r="H51" s="99"/>
      <c r="I51" s="99"/>
      <c r="J51" s="99"/>
      <c r="K51" s="99"/>
      <c r="L51" s="99"/>
      <c r="M51" s="128"/>
      <c r="N51" s="100"/>
      <c r="O51" s="101"/>
      <c r="P51" s="101"/>
      <c r="Q51" s="101"/>
      <c r="R51" s="100"/>
      <c r="S51" s="111"/>
      <c r="T51" s="111"/>
      <c r="U51" s="105"/>
      <c r="V51" s="144"/>
    </row>
    <row r="52" spans="1:22" ht="14.25" hidden="1" x14ac:dyDescent="0.2">
      <c r="A52" s="1"/>
      <c r="B52" s="98"/>
      <c r="C52" s="127"/>
      <c r="D52" s="128"/>
      <c r="E52" s="128"/>
      <c r="F52" s="128"/>
      <c r="G52" s="128"/>
      <c r="H52" s="99"/>
      <c r="I52" s="99"/>
      <c r="J52" s="99"/>
      <c r="K52" s="99"/>
      <c r="L52" s="99"/>
      <c r="M52" s="128"/>
      <c r="N52" s="100"/>
      <c r="O52" s="101"/>
      <c r="P52" s="101"/>
      <c r="Q52" s="101"/>
      <c r="R52" s="100"/>
      <c r="S52" s="111"/>
      <c r="T52" s="111"/>
      <c r="U52" s="103"/>
      <c r="V52" s="144"/>
    </row>
    <row r="53" spans="1:22" ht="14.25" hidden="1" x14ac:dyDescent="0.2">
      <c r="A53" s="1"/>
      <c r="B53" s="98"/>
      <c r="C53" s="127"/>
      <c r="D53" s="128"/>
      <c r="E53" s="128"/>
      <c r="F53" s="128"/>
      <c r="G53" s="128"/>
      <c r="H53" s="99"/>
      <c r="I53" s="99"/>
      <c r="J53" s="99"/>
      <c r="K53" s="99"/>
      <c r="L53" s="99"/>
      <c r="M53" s="128"/>
      <c r="N53" s="100"/>
      <c r="O53" s="101"/>
      <c r="P53" s="101"/>
      <c r="Q53" s="101"/>
      <c r="R53" s="100"/>
      <c r="S53" s="111"/>
      <c r="T53" s="111"/>
      <c r="U53" s="103"/>
      <c r="V53" s="144"/>
    </row>
    <row r="54" spans="1:22" ht="14.25" hidden="1" x14ac:dyDescent="0.2">
      <c r="A54" s="1"/>
      <c r="B54" s="100"/>
      <c r="C54" s="127"/>
      <c r="D54" s="128"/>
      <c r="E54" s="128"/>
      <c r="F54" s="128"/>
      <c r="G54" s="128"/>
      <c r="H54" s="99"/>
      <c r="I54" s="99"/>
      <c r="J54" s="99"/>
      <c r="K54" s="99"/>
      <c r="L54" s="99"/>
      <c r="M54" s="128"/>
      <c r="N54" s="100"/>
      <c r="O54" s="101"/>
      <c r="P54" s="101"/>
      <c r="Q54" s="101"/>
      <c r="R54" s="102"/>
      <c r="S54" s="112"/>
      <c r="T54" s="111"/>
      <c r="U54" s="103"/>
      <c r="V54" s="144"/>
    </row>
    <row r="55" spans="1:22" ht="14.25" hidden="1" x14ac:dyDescent="0.2">
      <c r="A55" s="1"/>
      <c r="B55" s="98"/>
      <c r="C55" s="127"/>
      <c r="D55" s="128"/>
      <c r="E55" s="128"/>
      <c r="F55" s="128"/>
      <c r="G55" s="128"/>
      <c r="H55" s="99"/>
      <c r="I55" s="99"/>
      <c r="J55" s="99"/>
      <c r="K55" s="99"/>
      <c r="L55" s="99"/>
      <c r="M55" s="128"/>
      <c r="N55" s="100"/>
      <c r="O55" s="101"/>
      <c r="P55" s="101"/>
      <c r="Q55" s="101"/>
      <c r="R55" s="100"/>
      <c r="S55" s="109"/>
      <c r="T55" s="111"/>
      <c r="U55" s="103"/>
      <c r="V55" s="144"/>
    </row>
    <row r="56" spans="1:22" ht="14.25" hidden="1" x14ac:dyDescent="0.2">
      <c r="A56" s="1"/>
      <c r="B56" s="98"/>
      <c r="C56" s="127"/>
      <c r="D56" s="128"/>
      <c r="E56" s="128"/>
      <c r="F56" s="128"/>
      <c r="G56" s="128"/>
      <c r="H56" s="99"/>
      <c r="I56" s="99"/>
      <c r="J56" s="99"/>
      <c r="K56" s="99"/>
      <c r="L56" s="99"/>
      <c r="M56" s="128"/>
      <c r="N56" s="100"/>
      <c r="O56" s="101"/>
      <c r="P56" s="101"/>
      <c r="Q56" s="101"/>
      <c r="R56" s="100"/>
      <c r="S56" s="109"/>
      <c r="T56" s="111"/>
      <c r="U56" s="103"/>
      <c r="V56" s="144"/>
    </row>
    <row r="57" spans="1:22" ht="14.25" hidden="1" x14ac:dyDescent="0.2">
      <c r="A57" s="1"/>
      <c r="B57" s="98"/>
      <c r="C57" s="127"/>
      <c r="D57" s="128"/>
      <c r="E57" s="128"/>
      <c r="F57" s="128"/>
      <c r="G57" s="128"/>
      <c r="H57" s="99"/>
      <c r="I57" s="99"/>
      <c r="J57" s="99"/>
      <c r="K57" s="99"/>
      <c r="L57" s="99"/>
      <c r="M57" s="128"/>
      <c r="N57" s="100"/>
      <c r="O57" s="101"/>
      <c r="P57" s="101"/>
      <c r="Q57" s="101"/>
      <c r="R57" s="102"/>
      <c r="S57" s="113"/>
      <c r="T57" s="111"/>
      <c r="U57" s="103"/>
      <c r="V57" s="144"/>
    </row>
    <row r="58" spans="1:22" ht="14.25" hidden="1" x14ac:dyDescent="0.2">
      <c r="A58" s="1"/>
      <c r="B58" s="98"/>
      <c r="C58" s="127"/>
      <c r="D58" s="128"/>
      <c r="E58" s="128"/>
      <c r="F58" s="128"/>
      <c r="G58" s="128"/>
      <c r="H58" s="99"/>
      <c r="I58" s="99"/>
      <c r="J58" s="99"/>
      <c r="K58" s="99"/>
      <c r="L58" s="99"/>
      <c r="M58" s="128"/>
      <c r="N58" s="100"/>
      <c r="O58" s="101"/>
      <c r="P58" s="101"/>
      <c r="Q58" s="101"/>
      <c r="R58" s="100"/>
      <c r="S58" s="113"/>
      <c r="T58" s="111"/>
      <c r="U58" s="103"/>
      <c r="V58" s="144"/>
    </row>
    <row r="59" spans="1:22" hidden="1" x14ac:dyDescent="0.2">
      <c r="A59" s="1"/>
      <c r="B59" s="98"/>
      <c r="C59" s="127"/>
      <c r="D59" s="128"/>
      <c r="E59" s="128"/>
      <c r="F59" s="128"/>
      <c r="G59" s="128"/>
      <c r="H59" s="99"/>
      <c r="I59" s="99"/>
      <c r="J59" s="99"/>
      <c r="K59" s="99"/>
      <c r="L59" s="99"/>
      <c r="M59" s="128"/>
      <c r="N59" s="100"/>
      <c r="O59" s="114"/>
      <c r="P59" s="114"/>
      <c r="Q59" s="114"/>
      <c r="R59" s="100"/>
      <c r="S59" s="108"/>
      <c r="T59" s="111"/>
      <c r="U59" s="103"/>
      <c r="V59" s="144"/>
    </row>
    <row r="60" spans="1:22" hidden="1" x14ac:dyDescent="0.2">
      <c r="A60" s="1"/>
      <c r="B60" s="98"/>
      <c r="C60" s="127"/>
      <c r="D60" s="128"/>
      <c r="E60" s="128"/>
      <c r="F60" s="128"/>
      <c r="G60" s="128"/>
      <c r="H60" s="99"/>
      <c r="I60" s="99"/>
      <c r="J60" s="99"/>
      <c r="K60" s="99"/>
      <c r="L60" s="99"/>
      <c r="M60" s="128"/>
      <c r="N60" s="100"/>
      <c r="O60" s="114"/>
      <c r="P60" s="114"/>
      <c r="Q60" s="114"/>
      <c r="R60" s="100"/>
      <c r="S60" s="109"/>
      <c r="T60" s="111"/>
      <c r="U60" s="103"/>
      <c r="V60" s="144"/>
    </row>
    <row r="61" spans="1:22" hidden="1" x14ac:dyDescent="0.2">
      <c r="A61" s="1"/>
      <c r="B61" s="98"/>
      <c r="C61" s="127"/>
      <c r="D61" s="128"/>
      <c r="E61" s="128"/>
      <c r="F61" s="128"/>
      <c r="G61" s="128"/>
      <c r="H61" s="99"/>
      <c r="I61" s="99"/>
      <c r="J61" s="99"/>
      <c r="K61" s="99"/>
      <c r="L61" s="99"/>
      <c r="M61" s="128"/>
      <c r="N61" s="100"/>
      <c r="O61" s="114"/>
      <c r="P61" s="114"/>
      <c r="Q61" s="114"/>
      <c r="R61" s="100"/>
      <c r="S61" s="109"/>
      <c r="T61" s="111"/>
      <c r="U61" s="103"/>
      <c r="V61" s="144"/>
    </row>
    <row r="62" spans="1:22" hidden="1" x14ac:dyDescent="0.2">
      <c r="A62" s="1"/>
      <c r="B62" s="98"/>
      <c r="C62" s="127"/>
      <c r="D62" s="128"/>
      <c r="E62" s="128"/>
      <c r="F62" s="128"/>
      <c r="G62" s="128"/>
      <c r="H62" s="99"/>
      <c r="I62" s="99"/>
      <c r="J62" s="99"/>
      <c r="K62" s="99"/>
      <c r="L62" s="99"/>
      <c r="M62" s="128"/>
      <c r="N62" s="100"/>
      <c r="O62" s="114"/>
      <c r="P62" s="114"/>
      <c r="Q62" s="114"/>
      <c r="R62" s="102"/>
      <c r="S62" s="108"/>
      <c r="T62" s="111"/>
      <c r="U62" s="103"/>
      <c r="V62" s="144"/>
    </row>
    <row r="63" spans="1:22" hidden="1" x14ac:dyDescent="0.2">
      <c r="A63" s="1"/>
      <c r="B63" s="98"/>
      <c r="C63" s="127"/>
      <c r="D63" s="128"/>
      <c r="E63" s="128"/>
      <c r="F63" s="128"/>
      <c r="G63" s="128"/>
      <c r="H63" s="99"/>
      <c r="I63" s="99"/>
      <c r="J63" s="99"/>
      <c r="K63" s="99"/>
      <c r="L63" s="99"/>
      <c r="M63" s="128"/>
      <c r="N63" s="100"/>
      <c r="O63" s="114"/>
      <c r="P63" s="114"/>
      <c r="Q63" s="114"/>
      <c r="R63" s="102"/>
      <c r="S63" s="108"/>
      <c r="T63" s="111"/>
      <c r="U63" s="103"/>
      <c r="V63" s="144"/>
    </row>
    <row r="64" spans="1:22" hidden="1" x14ac:dyDescent="0.2">
      <c r="A64" s="1"/>
      <c r="B64" s="98"/>
      <c r="C64" s="127"/>
      <c r="D64" s="128"/>
      <c r="E64" s="128"/>
      <c r="F64" s="128"/>
      <c r="G64" s="128"/>
      <c r="H64" s="99"/>
      <c r="I64" s="99"/>
      <c r="J64" s="99"/>
      <c r="K64" s="99"/>
      <c r="L64" s="99"/>
      <c r="M64" s="128"/>
      <c r="N64" s="100"/>
      <c r="O64" s="114"/>
      <c r="P64" s="114"/>
      <c r="Q64" s="114"/>
      <c r="R64" s="102"/>
      <c r="S64" s="109"/>
      <c r="T64" s="111"/>
      <c r="U64" s="103"/>
      <c r="V64" s="144"/>
    </row>
    <row r="65" spans="1:22" hidden="1" x14ac:dyDescent="0.2">
      <c r="A65" s="1"/>
      <c r="B65" s="98"/>
      <c r="C65" s="127"/>
      <c r="D65" s="128"/>
      <c r="E65" s="128"/>
      <c r="F65" s="128"/>
      <c r="G65" s="128"/>
      <c r="H65" s="99"/>
      <c r="I65" s="99"/>
      <c r="J65" s="99"/>
      <c r="K65" s="99"/>
      <c r="L65" s="99"/>
      <c r="M65" s="128"/>
      <c r="N65" s="100"/>
      <c r="O65" s="114"/>
      <c r="P65" s="114"/>
      <c r="Q65" s="114"/>
      <c r="R65" s="102"/>
      <c r="S65" s="109"/>
      <c r="T65" s="111"/>
      <c r="U65" s="103"/>
      <c r="V65" s="144"/>
    </row>
    <row r="66" spans="1:22" hidden="1" x14ac:dyDescent="0.2">
      <c r="A66" s="1"/>
      <c r="B66" s="98"/>
      <c r="C66" s="127"/>
      <c r="D66" s="128"/>
      <c r="E66" s="128"/>
      <c r="F66" s="128"/>
      <c r="G66" s="128"/>
      <c r="H66" s="99"/>
      <c r="I66" s="99"/>
      <c r="J66" s="99"/>
      <c r="K66" s="99"/>
      <c r="L66" s="99"/>
      <c r="M66" s="128"/>
      <c r="N66" s="100"/>
      <c r="O66" s="114"/>
      <c r="P66" s="114"/>
      <c r="Q66" s="114"/>
      <c r="R66" s="100"/>
      <c r="S66" s="109"/>
      <c r="T66" s="111"/>
      <c r="U66" s="103"/>
      <c r="V66" s="144"/>
    </row>
    <row r="67" spans="1:22" hidden="1" x14ac:dyDescent="0.2">
      <c r="A67" s="1"/>
      <c r="B67" s="98"/>
      <c r="C67" s="127"/>
      <c r="D67" s="128"/>
      <c r="E67" s="128"/>
      <c r="F67" s="128"/>
      <c r="G67" s="128"/>
      <c r="H67" s="99"/>
      <c r="I67" s="99"/>
      <c r="J67" s="99"/>
      <c r="K67" s="99"/>
      <c r="L67" s="99"/>
      <c r="M67" s="128"/>
      <c r="N67" s="100"/>
      <c r="O67" s="114"/>
      <c r="P67" s="114"/>
      <c r="Q67" s="114"/>
      <c r="R67" s="100"/>
      <c r="S67" s="109"/>
      <c r="T67" s="111"/>
      <c r="U67" s="103"/>
      <c r="V67" s="144"/>
    </row>
    <row r="68" spans="1:22" hidden="1" x14ac:dyDescent="0.2">
      <c r="A68" s="1"/>
      <c r="B68" s="98"/>
      <c r="C68" s="127"/>
      <c r="D68" s="128"/>
      <c r="E68" s="128"/>
      <c r="F68" s="128"/>
      <c r="G68" s="128"/>
      <c r="H68" s="99"/>
      <c r="I68" s="99"/>
      <c r="J68" s="99"/>
      <c r="K68" s="99"/>
      <c r="L68" s="99"/>
      <c r="M68" s="128"/>
      <c r="N68" s="100"/>
      <c r="O68" s="114"/>
      <c r="P68" s="114"/>
      <c r="Q68" s="114"/>
      <c r="R68" s="100"/>
      <c r="S68" s="109"/>
      <c r="T68" s="111"/>
      <c r="U68" s="103"/>
      <c r="V68" s="144"/>
    </row>
    <row r="69" spans="1:22" hidden="1" x14ac:dyDescent="0.2">
      <c r="A69" s="1"/>
      <c r="B69" s="98"/>
      <c r="C69" s="127"/>
      <c r="D69" s="128"/>
      <c r="E69" s="128"/>
      <c r="F69" s="128"/>
      <c r="G69" s="128"/>
      <c r="H69" s="99"/>
      <c r="I69" s="99"/>
      <c r="J69" s="99"/>
      <c r="K69" s="99"/>
      <c r="L69" s="99"/>
      <c r="M69" s="128"/>
      <c r="N69" s="100"/>
      <c r="O69" s="114"/>
      <c r="P69" s="114"/>
      <c r="Q69" s="114"/>
      <c r="R69" s="100"/>
      <c r="S69" s="109"/>
      <c r="T69" s="111"/>
      <c r="U69" s="103"/>
      <c r="V69" s="144"/>
    </row>
    <row r="70" spans="1:22" hidden="1" x14ac:dyDescent="0.2">
      <c r="A70" s="1"/>
      <c r="B70" s="98"/>
      <c r="C70" s="127"/>
      <c r="D70" s="128"/>
      <c r="E70" s="128"/>
      <c r="F70" s="128"/>
      <c r="G70" s="128"/>
      <c r="H70" s="99"/>
      <c r="I70" s="99"/>
      <c r="J70" s="99"/>
      <c r="K70" s="99"/>
      <c r="L70" s="99"/>
      <c r="M70" s="128"/>
      <c r="N70" s="100"/>
      <c r="O70" s="114"/>
      <c r="P70" s="114"/>
      <c r="Q70" s="114"/>
      <c r="R70" s="100"/>
      <c r="S70" s="109"/>
      <c r="T70" s="111"/>
      <c r="U70" s="103"/>
      <c r="V70" s="144"/>
    </row>
    <row r="71" spans="1:22" hidden="1" x14ac:dyDescent="0.2">
      <c r="A71" s="1"/>
      <c r="B71" s="98"/>
      <c r="C71" s="130"/>
      <c r="D71" s="128"/>
      <c r="E71" s="128"/>
      <c r="F71" s="128"/>
      <c r="G71" s="128"/>
      <c r="H71" s="106"/>
      <c r="I71" s="106"/>
      <c r="J71" s="106"/>
      <c r="K71" s="106"/>
      <c r="L71" s="106"/>
      <c r="M71" s="128"/>
      <c r="N71" s="100"/>
      <c r="O71" s="114"/>
      <c r="P71" s="114"/>
      <c r="Q71" s="114"/>
      <c r="R71" s="100"/>
      <c r="S71" s="108"/>
      <c r="T71" s="111"/>
      <c r="U71" s="103"/>
      <c r="V71" s="144"/>
    </row>
    <row r="72" spans="1:22" hidden="1" x14ac:dyDescent="0.2">
      <c r="A72" s="1"/>
      <c r="B72" s="98"/>
      <c r="C72" s="130"/>
      <c r="D72" s="128"/>
      <c r="E72" s="128"/>
      <c r="F72" s="128"/>
      <c r="G72" s="128"/>
      <c r="H72" s="106"/>
      <c r="I72" s="106"/>
      <c r="J72" s="106"/>
      <c r="K72" s="106"/>
      <c r="L72" s="106"/>
      <c r="M72" s="128"/>
      <c r="N72" s="100"/>
      <c r="O72" s="107"/>
      <c r="P72" s="107"/>
      <c r="Q72" s="107"/>
      <c r="R72" s="100"/>
      <c r="S72" s="109"/>
      <c r="T72" s="111"/>
      <c r="U72" s="103"/>
      <c r="V72" s="144"/>
    </row>
    <row r="73" spans="1:22" hidden="1" x14ac:dyDescent="0.2">
      <c r="A73" s="1"/>
      <c r="B73" s="98"/>
      <c r="C73" s="127"/>
      <c r="D73" s="128"/>
      <c r="E73" s="128"/>
      <c r="F73" s="128"/>
      <c r="G73" s="128"/>
      <c r="H73" s="99"/>
      <c r="I73" s="99"/>
      <c r="J73" s="99"/>
      <c r="K73" s="99"/>
      <c r="L73" s="99"/>
      <c r="M73" s="128"/>
      <c r="N73" s="100"/>
      <c r="O73" s="107"/>
      <c r="P73" s="107"/>
      <c r="Q73" s="107"/>
      <c r="R73" s="102"/>
      <c r="S73" s="113"/>
      <c r="T73" s="111"/>
      <c r="U73" s="115"/>
      <c r="V73" s="144"/>
    </row>
    <row r="74" spans="1:22" hidden="1" x14ac:dyDescent="0.2">
      <c r="A74" s="1"/>
      <c r="B74" s="98"/>
      <c r="C74" s="127"/>
      <c r="D74" s="128"/>
      <c r="E74" s="128"/>
      <c r="F74" s="128"/>
      <c r="G74" s="128"/>
      <c r="H74" s="99"/>
      <c r="I74" s="99"/>
      <c r="J74" s="99"/>
      <c r="K74" s="99"/>
      <c r="L74" s="99"/>
      <c r="M74" s="128"/>
      <c r="N74" s="100"/>
      <c r="O74" s="107"/>
      <c r="P74" s="107"/>
      <c r="Q74" s="107"/>
      <c r="R74" s="102"/>
      <c r="S74" s="113"/>
      <c r="T74" s="111"/>
      <c r="U74" s="115"/>
      <c r="V74" s="144"/>
    </row>
    <row r="75" spans="1:22" hidden="1" x14ac:dyDescent="0.2">
      <c r="A75" s="1"/>
      <c r="B75" s="98"/>
      <c r="C75" s="127"/>
      <c r="D75" s="128"/>
      <c r="E75" s="128"/>
      <c r="F75" s="128"/>
      <c r="G75" s="128"/>
      <c r="H75" s="99"/>
      <c r="I75" s="99"/>
      <c r="J75" s="99"/>
      <c r="K75" s="99"/>
      <c r="L75" s="99"/>
      <c r="M75" s="128"/>
      <c r="N75" s="100"/>
      <c r="O75" s="107"/>
      <c r="P75" s="107"/>
      <c r="Q75" s="107"/>
      <c r="R75" s="102"/>
      <c r="S75" s="109"/>
      <c r="T75" s="111"/>
      <c r="U75" s="103"/>
      <c r="V75" s="144"/>
    </row>
    <row r="76" spans="1:22" hidden="1" x14ac:dyDescent="0.2">
      <c r="A76" s="1"/>
      <c r="B76" s="98"/>
      <c r="C76" s="127"/>
      <c r="D76" s="128"/>
      <c r="E76" s="128"/>
      <c r="F76" s="128"/>
      <c r="G76" s="128"/>
      <c r="H76" s="99"/>
      <c r="I76" s="99"/>
      <c r="J76" s="99"/>
      <c r="K76" s="99"/>
      <c r="L76" s="99"/>
      <c r="M76" s="128"/>
      <c r="N76" s="100"/>
      <c r="O76" s="107"/>
      <c r="P76" s="107"/>
      <c r="Q76" s="107"/>
      <c r="R76" s="102"/>
      <c r="S76" s="116"/>
      <c r="T76" s="111"/>
      <c r="U76" s="103"/>
      <c r="V76" s="144"/>
    </row>
    <row r="77" spans="1:22" hidden="1" x14ac:dyDescent="0.2">
      <c r="A77" s="1"/>
      <c r="B77" s="98"/>
      <c r="C77" s="127"/>
      <c r="D77" s="128"/>
      <c r="E77" s="128"/>
      <c r="F77" s="128"/>
      <c r="G77" s="128"/>
      <c r="H77" s="99"/>
      <c r="I77" s="99"/>
      <c r="J77" s="99"/>
      <c r="K77" s="99"/>
      <c r="L77" s="99"/>
      <c r="M77" s="128"/>
      <c r="N77" s="100"/>
      <c r="O77" s="107"/>
      <c r="P77" s="107"/>
      <c r="Q77" s="107"/>
      <c r="R77" s="100"/>
      <c r="S77" s="109"/>
      <c r="T77" s="111"/>
      <c r="U77" s="103"/>
      <c r="V77" s="144"/>
    </row>
    <row r="78" spans="1:22" hidden="1" x14ac:dyDescent="0.2">
      <c r="A78" s="1"/>
      <c r="B78" s="98"/>
      <c r="C78" s="127"/>
      <c r="D78" s="128"/>
      <c r="E78" s="128"/>
      <c r="F78" s="128"/>
      <c r="G78" s="128"/>
      <c r="H78" s="99"/>
      <c r="I78" s="99"/>
      <c r="J78" s="99"/>
      <c r="K78" s="99"/>
      <c r="L78" s="99"/>
      <c r="M78" s="128"/>
      <c r="N78" s="100"/>
      <c r="O78" s="107"/>
      <c r="P78" s="107"/>
      <c r="Q78" s="107"/>
      <c r="R78" s="100"/>
      <c r="S78" s="109"/>
      <c r="T78" s="111"/>
      <c r="U78" s="103"/>
      <c r="V78" s="144"/>
    </row>
    <row r="79" spans="1:22" hidden="1" x14ac:dyDescent="0.2">
      <c r="A79" s="1"/>
      <c r="B79" s="98"/>
      <c r="C79" s="127"/>
      <c r="D79" s="128"/>
      <c r="E79" s="128"/>
      <c r="F79" s="128"/>
      <c r="G79" s="128"/>
      <c r="H79" s="99"/>
      <c r="I79" s="99"/>
      <c r="J79" s="99"/>
      <c r="K79" s="99"/>
      <c r="L79" s="99"/>
      <c r="M79" s="128"/>
      <c r="N79" s="100"/>
      <c r="O79" s="107"/>
      <c r="P79" s="107"/>
      <c r="Q79" s="107"/>
      <c r="R79" s="100"/>
      <c r="S79" s="109"/>
      <c r="T79" s="111"/>
      <c r="U79" s="103"/>
      <c r="V79" s="144"/>
    </row>
    <row r="80" spans="1:22" ht="14.25" hidden="1" x14ac:dyDescent="0.2">
      <c r="A80" s="1"/>
      <c r="B80" s="98"/>
      <c r="C80" s="127"/>
      <c r="D80" s="128"/>
      <c r="E80" s="128"/>
      <c r="F80" s="128"/>
      <c r="G80" s="128"/>
      <c r="H80" s="99"/>
      <c r="I80" s="99"/>
      <c r="J80" s="99"/>
      <c r="K80" s="99"/>
      <c r="L80" s="99"/>
      <c r="M80" s="128"/>
      <c r="N80" s="100"/>
      <c r="O80" s="100"/>
      <c r="P80" s="100"/>
      <c r="Q80" s="100"/>
      <c r="R80" s="100"/>
      <c r="S80" s="117"/>
      <c r="T80" s="111"/>
      <c r="U80" s="115"/>
      <c r="V80" s="144"/>
    </row>
    <row r="81" spans="1:22" hidden="1" x14ac:dyDescent="0.2">
      <c r="A81" s="1"/>
      <c r="B81" s="98"/>
      <c r="C81" s="131"/>
      <c r="D81" s="128"/>
      <c r="E81" s="128"/>
      <c r="F81" s="128"/>
      <c r="G81" s="128"/>
      <c r="H81" s="102"/>
      <c r="I81" s="102"/>
      <c r="J81" s="102"/>
      <c r="K81" s="102"/>
      <c r="L81" s="102"/>
      <c r="M81" s="128"/>
      <c r="N81" s="100"/>
      <c r="O81" s="114"/>
      <c r="P81" s="114"/>
      <c r="Q81" s="114"/>
      <c r="R81" s="100"/>
      <c r="S81" s="108"/>
      <c r="T81" s="111"/>
      <c r="U81" s="115"/>
      <c r="V81" s="144"/>
    </row>
    <row r="82" spans="1:22" hidden="1" x14ac:dyDescent="0.2">
      <c r="A82" s="1"/>
      <c r="B82" s="98"/>
      <c r="C82" s="131"/>
      <c r="D82" s="128"/>
      <c r="E82" s="128"/>
      <c r="F82" s="128"/>
      <c r="G82" s="128"/>
      <c r="H82" s="102"/>
      <c r="I82" s="102"/>
      <c r="J82" s="102"/>
      <c r="K82" s="102"/>
      <c r="L82" s="102"/>
      <c r="M82" s="128"/>
      <c r="N82" s="100"/>
      <c r="O82" s="114"/>
      <c r="P82" s="114"/>
      <c r="Q82" s="114"/>
      <c r="R82" s="100"/>
      <c r="S82" s="108"/>
      <c r="T82" s="111"/>
      <c r="U82" s="115"/>
      <c r="V82" s="144"/>
    </row>
    <row r="83" spans="1:22" hidden="1" x14ac:dyDescent="0.2">
      <c r="A83" s="1"/>
      <c r="B83" s="98"/>
      <c r="C83" s="127"/>
      <c r="D83" s="128"/>
      <c r="E83" s="128"/>
      <c r="F83" s="128"/>
      <c r="G83" s="128"/>
      <c r="H83" s="99"/>
      <c r="I83" s="99"/>
      <c r="J83" s="99"/>
      <c r="K83" s="99"/>
      <c r="L83" s="99"/>
      <c r="M83" s="128"/>
      <c r="N83" s="100"/>
      <c r="O83" s="114"/>
      <c r="P83" s="114"/>
      <c r="Q83" s="114"/>
      <c r="R83" s="102"/>
      <c r="S83" s="118"/>
      <c r="T83" s="111"/>
      <c r="U83" s="103"/>
      <c r="V83" s="144"/>
    </row>
    <row r="84" spans="1:22" hidden="1" x14ac:dyDescent="0.2">
      <c r="A84" s="1"/>
      <c r="B84" s="98"/>
      <c r="C84" s="127"/>
      <c r="D84" s="128"/>
      <c r="E84" s="128"/>
      <c r="F84" s="128"/>
      <c r="G84" s="128"/>
      <c r="H84" s="99"/>
      <c r="I84" s="99"/>
      <c r="J84" s="99"/>
      <c r="K84" s="99"/>
      <c r="L84" s="99"/>
      <c r="M84" s="128"/>
      <c r="N84" s="100"/>
      <c r="O84" s="114"/>
      <c r="P84" s="114"/>
      <c r="Q84" s="114"/>
      <c r="R84" s="100"/>
      <c r="S84" s="112"/>
      <c r="T84" s="111"/>
      <c r="U84" s="103"/>
      <c r="V84" s="144"/>
    </row>
    <row r="85" spans="1:22" hidden="1" x14ac:dyDescent="0.2">
      <c r="A85" s="1"/>
      <c r="B85" s="98"/>
      <c r="C85" s="127"/>
      <c r="D85" s="128"/>
      <c r="E85" s="128"/>
      <c r="F85" s="128"/>
      <c r="G85" s="128"/>
      <c r="H85" s="99"/>
      <c r="I85" s="99"/>
      <c r="J85" s="99"/>
      <c r="K85" s="99"/>
      <c r="L85" s="99"/>
      <c r="M85" s="128"/>
      <c r="N85" s="100"/>
      <c r="O85" s="114"/>
      <c r="P85" s="114"/>
      <c r="Q85" s="114"/>
      <c r="R85" s="100"/>
      <c r="S85" s="112"/>
      <c r="T85" s="111"/>
      <c r="U85" s="103"/>
      <c r="V85" s="144"/>
    </row>
    <row r="86" spans="1:22" hidden="1" x14ac:dyDescent="0.2">
      <c r="A86" s="1"/>
      <c r="B86" s="98"/>
      <c r="C86" s="127"/>
      <c r="D86" s="128"/>
      <c r="E86" s="128"/>
      <c r="F86" s="128"/>
      <c r="G86" s="128"/>
      <c r="H86" s="99"/>
      <c r="I86" s="99"/>
      <c r="J86" s="99"/>
      <c r="K86" s="99"/>
      <c r="L86" s="99"/>
      <c r="M86" s="128"/>
      <c r="N86" s="100"/>
      <c r="O86" s="114"/>
      <c r="P86" s="114"/>
      <c r="Q86" s="114"/>
      <c r="R86" s="100"/>
      <c r="S86" s="112"/>
      <c r="T86" s="111"/>
      <c r="U86" s="103"/>
      <c r="V86" s="144"/>
    </row>
    <row r="87" spans="1:22" hidden="1" x14ac:dyDescent="0.2">
      <c r="A87" s="1"/>
      <c r="B87" s="98"/>
      <c r="C87" s="127"/>
      <c r="D87" s="128"/>
      <c r="E87" s="128"/>
      <c r="F87" s="128"/>
      <c r="G87" s="128"/>
      <c r="H87" s="99"/>
      <c r="I87" s="99"/>
      <c r="J87" s="99"/>
      <c r="K87" s="99"/>
      <c r="L87" s="99"/>
      <c r="M87" s="128"/>
      <c r="N87" s="100"/>
      <c r="O87" s="107"/>
      <c r="P87" s="107"/>
      <c r="Q87" s="107"/>
      <c r="R87" s="102"/>
      <c r="S87" s="109"/>
      <c r="T87" s="111"/>
      <c r="U87" s="119"/>
      <c r="V87" s="144"/>
    </row>
    <row r="88" spans="1:22" ht="14.25" hidden="1" x14ac:dyDescent="0.2">
      <c r="A88" s="1"/>
      <c r="B88" s="98"/>
      <c r="C88" s="127"/>
      <c r="D88" s="128"/>
      <c r="E88" s="128"/>
      <c r="F88" s="128"/>
      <c r="G88" s="128"/>
      <c r="H88" s="99"/>
      <c r="I88" s="99"/>
      <c r="J88" s="99"/>
      <c r="K88" s="99"/>
      <c r="L88" s="99"/>
      <c r="M88" s="128"/>
      <c r="N88" s="100"/>
      <c r="O88" s="100"/>
      <c r="P88" s="100"/>
      <c r="Q88" s="100"/>
      <c r="R88" s="102"/>
      <c r="S88" s="108"/>
      <c r="T88" s="111"/>
      <c r="U88" s="115"/>
      <c r="V88" s="144"/>
    </row>
    <row r="89" spans="1:22" ht="14.25" hidden="1" x14ac:dyDescent="0.2">
      <c r="A89" s="1"/>
      <c r="B89" s="98"/>
      <c r="C89" s="127"/>
      <c r="D89" s="128"/>
      <c r="E89" s="128"/>
      <c r="F89" s="128"/>
      <c r="G89" s="128"/>
      <c r="H89" s="99"/>
      <c r="I89" s="99"/>
      <c r="J89" s="99"/>
      <c r="K89" s="99"/>
      <c r="L89" s="99"/>
      <c r="M89" s="128"/>
      <c r="N89" s="100"/>
      <c r="O89" s="100"/>
      <c r="P89" s="100"/>
      <c r="Q89" s="100"/>
      <c r="R89" s="102"/>
      <c r="S89" s="108"/>
      <c r="T89" s="111"/>
      <c r="U89" s="115"/>
      <c r="V89" s="144"/>
    </row>
    <row r="90" spans="1:22" ht="14.25" x14ac:dyDescent="0.2">
      <c r="A90" s="1"/>
      <c r="B90" s="1"/>
      <c r="C90" s="158"/>
      <c r="D90" s="158"/>
      <c r="E90" s="158"/>
      <c r="F90" s="158"/>
      <c r="G90" s="158"/>
      <c r="H90" s="1"/>
      <c r="I90" s="1"/>
      <c r="J90" s="1"/>
      <c r="K90" s="1"/>
      <c r="L90" s="1"/>
      <c r="M90" s="158"/>
      <c r="N90" s="159"/>
      <c r="O90" s="159"/>
      <c r="P90" s="159"/>
      <c r="Q90" s="159"/>
      <c r="R90" s="1"/>
      <c r="S90" s="1"/>
      <c r="T90" s="1"/>
      <c r="U90" s="1"/>
      <c r="V90" s="1"/>
    </row>
    <row r="91" spans="1:22" x14ac:dyDescent="0.2">
      <c r="B91" s="140"/>
      <c r="C91" s="141"/>
      <c r="D91" s="142"/>
      <c r="E91" s="142"/>
      <c r="F91" s="142"/>
      <c r="G91" s="142"/>
      <c r="H91" s="31"/>
      <c r="I91" s="31"/>
      <c r="J91" s="31"/>
      <c r="K91" s="31"/>
      <c r="L91" s="31"/>
      <c r="M91" s="141"/>
      <c r="N91" s="15"/>
      <c r="O91" s="15"/>
      <c r="P91" s="15"/>
      <c r="Q91" s="15"/>
      <c r="R91" s="143"/>
      <c r="S91" s="1"/>
      <c r="T91" s="5"/>
      <c r="U91" s="1"/>
    </row>
    <row r="92" spans="1:22" x14ac:dyDescent="0.2">
      <c r="B92" s="140"/>
      <c r="C92" s="141"/>
      <c r="D92" s="142"/>
      <c r="E92" s="142"/>
      <c r="F92" s="142"/>
      <c r="G92" s="142"/>
      <c r="H92" s="31"/>
      <c r="I92" s="31"/>
      <c r="J92" s="31"/>
      <c r="K92" s="31"/>
      <c r="L92" s="31"/>
      <c r="M92" s="141"/>
      <c r="N92" s="15"/>
      <c r="O92" s="15"/>
      <c r="P92" s="15"/>
      <c r="Q92" s="15"/>
      <c r="R92" s="143"/>
      <c r="S92" s="1"/>
      <c r="T92" s="5"/>
      <c r="U92" s="1"/>
    </row>
    <row r="93" spans="1:22" x14ac:dyDescent="0.2">
      <c r="B93" s="140"/>
      <c r="C93" s="141"/>
      <c r="D93" s="142"/>
      <c r="E93" s="142"/>
      <c r="F93" s="142"/>
      <c r="G93" s="142"/>
      <c r="H93" s="31"/>
      <c r="I93" s="31"/>
      <c r="J93" s="31"/>
      <c r="K93" s="31"/>
      <c r="L93" s="31"/>
      <c r="M93" s="141"/>
      <c r="N93" s="15"/>
      <c r="O93" s="15"/>
      <c r="P93" s="15"/>
      <c r="Q93" s="15"/>
      <c r="R93" s="143"/>
      <c r="S93" s="1"/>
      <c r="T93" s="5"/>
      <c r="U93" s="1"/>
    </row>
    <row r="94" spans="1:22" ht="66" customHeight="1" x14ac:dyDescent="0.2">
      <c r="B94" s="226" t="s">
        <v>426</v>
      </c>
      <c r="C94" s="226"/>
      <c r="D94" s="226"/>
      <c r="E94" s="226"/>
      <c r="F94" s="226"/>
      <c r="G94" s="226"/>
      <c r="H94" s="226"/>
      <c r="I94" s="226"/>
      <c r="J94" s="226"/>
      <c r="K94" s="226"/>
      <c r="L94" s="226"/>
      <c r="M94" s="226"/>
      <c r="N94" s="226"/>
      <c r="O94" s="226"/>
      <c r="P94" s="226"/>
      <c r="Q94" s="226"/>
      <c r="R94" s="226"/>
      <c r="S94" s="226"/>
      <c r="T94" s="226"/>
      <c r="U94" s="226"/>
    </row>
    <row r="95" spans="1:22" ht="41.25" customHeight="1" x14ac:dyDescent="0.2">
      <c r="B95" s="227" t="s">
        <v>427</v>
      </c>
      <c r="C95" s="227"/>
      <c r="D95" s="227"/>
      <c r="E95" s="227"/>
      <c r="F95" s="227"/>
      <c r="G95" s="227"/>
      <c r="H95" s="227"/>
      <c r="I95" s="227"/>
      <c r="J95" s="227"/>
      <c r="K95" s="227"/>
      <c r="L95" s="227"/>
      <c r="M95" s="227"/>
      <c r="N95" s="227"/>
      <c r="O95" s="227"/>
      <c r="P95" s="227"/>
      <c r="Q95" s="227"/>
      <c r="R95" s="227"/>
      <c r="S95" s="227"/>
      <c r="T95" s="227"/>
      <c r="U95" s="227"/>
    </row>
    <row r="96" spans="1:22" x14ac:dyDescent="0.2">
      <c r="B96" s="140"/>
      <c r="C96" s="141"/>
      <c r="D96" s="142"/>
      <c r="E96" s="142"/>
      <c r="F96" s="142"/>
      <c r="G96" s="142"/>
      <c r="H96" s="31"/>
      <c r="I96" s="31"/>
      <c r="J96" s="31"/>
      <c r="K96" s="31"/>
      <c r="L96" s="31"/>
      <c r="M96" s="141"/>
      <c r="N96" s="15"/>
      <c r="O96" s="15"/>
      <c r="P96" s="15"/>
      <c r="Q96" s="15"/>
      <c r="R96" s="143"/>
      <c r="S96" s="1"/>
      <c r="T96" s="5"/>
      <c r="U96" s="1"/>
    </row>
    <row r="97" spans="2:21" x14ac:dyDescent="0.2">
      <c r="B97" s="140"/>
      <c r="C97" s="141"/>
      <c r="D97" s="142"/>
      <c r="E97" s="142"/>
      <c r="F97" s="142"/>
      <c r="G97" s="142"/>
      <c r="H97" s="31"/>
      <c r="I97" s="31"/>
      <c r="J97" s="31"/>
      <c r="K97" s="31"/>
      <c r="L97" s="31"/>
      <c r="M97" s="141"/>
      <c r="N97" s="15"/>
      <c r="O97" s="15"/>
      <c r="P97" s="15"/>
      <c r="Q97" s="15"/>
      <c r="R97" s="143"/>
      <c r="S97" s="1"/>
      <c r="T97" s="5"/>
      <c r="U97" s="1"/>
    </row>
    <row r="98" spans="2:21" x14ac:dyDescent="0.2">
      <c r="B98" s="140"/>
      <c r="C98" s="141"/>
      <c r="D98" s="142"/>
      <c r="E98" s="142"/>
      <c r="F98" s="142"/>
      <c r="G98" s="142"/>
      <c r="H98" s="31"/>
      <c r="I98" s="31"/>
      <c r="J98" s="31"/>
      <c r="K98" s="31"/>
      <c r="L98" s="31"/>
      <c r="M98" s="141"/>
      <c r="N98" s="15"/>
      <c r="O98" s="15"/>
      <c r="P98" s="15"/>
      <c r="Q98" s="15"/>
      <c r="R98" s="143"/>
      <c r="S98" s="1"/>
      <c r="T98" s="5"/>
      <c r="U98" s="1"/>
    </row>
  </sheetData>
  <sheetProtection algorithmName="SHA-512" hashValue="xD8JXDg/kM9JhqXI63tqMxlZXw5gvyI648DN/z9LgKGqGT4HBqd6pwqw9ea9+AFLWSon+C0HkT2Ps+sbwmZvNw==" saltValue="nAONH6Frj19G5U+d8DkgBQ==" spinCount="100000" sheet="1" objects="1" scenarios="1"/>
  <autoFilter ref="B12:U12" xr:uid="{00000000-0009-0000-0000-000000000000}"/>
  <mergeCells count="49">
    <mergeCell ref="L13:L25"/>
    <mergeCell ref="K13:K25"/>
    <mergeCell ref="J13:J25"/>
    <mergeCell ref="I13:I25"/>
    <mergeCell ref="H13:H25"/>
    <mergeCell ref="B13:B37"/>
    <mergeCell ref="G13:G25"/>
    <mergeCell ref="F13:F37"/>
    <mergeCell ref="E13:E37"/>
    <mergeCell ref="D13:D37"/>
    <mergeCell ref="C13:C25"/>
    <mergeCell ref="S33:S37"/>
    <mergeCell ref="S26:S32"/>
    <mergeCell ref="U33:U37"/>
    <mergeCell ref="K33:K37"/>
    <mergeCell ref="L33:L37"/>
    <mergeCell ref="U26:U32"/>
    <mergeCell ref="B94:U94"/>
    <mergeCell ref="B95:U95"/>
    <mergeCell ref="R26:R32"/>
    <mergeCell ref="R33:R37"/>
    <mergeCell ref="T26:T32"/>
    <mergeCell ref="T33:T37"/>
    <mergeCell ref="C33:C37"/>
    <mergeCell ref="G33:G37"/>
    <mergeCell ref="H33:H37"/>
    <mergeCell ref="I33:I37"/>
    <mergeCell ref="J33:J37"/>
    <mergeCell ref="H26:H32"/>
    <mergeCell ref="I26:I32"/>
    <mergeCell ref="J26:J32"/>
    <mergeCell ref="K26:K32"/>
    <mergeCell ref="L26:L32"/>
    <mergeCell ref="Q7:R8"/>
    <mergeCell ref="B10:U11"/>
    <mergeCell ref="C26:C32"/>
    <mergeCell ref="G26:G32"/>
    <mergeCell ref="B2:C5"/>
    <mergeCell ref="D2:R2"/>
    <mergeCell ref="S2:U2"/>
    <mergeCell ref="D3:R3"/>
    <mergeCell ref="S3:U3"/>
    <mergeCell ref="D4:R5"/>
    <mergeCell ref="S4:U4"/>
    <mergeCell ref="S5:U5"/>
    <mergeCell ref="R13:R25"/>
    <mergeCell ref="S13:S25"/>
    <mergeCell ref="T13:T25"/>
    <mergeCell ref="U13:U25"/>
  </mergeCells>
  <conditionalFormatting sqref="T13 T33 T26 T38:T89">
    <cfRule type="cellIs" dxfId="3" priority="1" operator="equal">
      <formula>5</formula>
    </cfRule>
    <cfRule type="cellIs" dxfId="2" priority="2" operator="equal">
      <formula>1</formula>
    </cfRule>
    <cfRule type="cellIs" dxfId="1" priority="3" operator="equal">
      <formula>2</formula>
    </cfRule>
    <cfRule type="cellIs" dxfId="0" priority="4" operator="equal">
      <formula>4</formula>
    </cfRule>
  </conditionalFormatting>
  <pageMargins left="0.70866141732283472" right="0.70866141732283472" top="0.74803149606299213" bottom="0.74803149606299213" header="0.31496062992125984" footer="0.31496062992125984"/>
  <pageSetup scale="20"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83">
    <tabColor rgb="FFEDE394"/>
    <pageSetUpPr fitToPage="1"/>
  </sheetPr>
  <dimension ref="A1:AB98"/>
  <sheetViews>
    <sheetView topLeftCell="A10" zoomScale="80" zoomScaleNormal="80" workbookViewId="0">
      <selection activeCell="J28" sqref="C27:O42"/>
    </sheetView>
  </sheetViews>
  <sheetFormatPr baseColWidth="10" defaultColWidth="11.42578125" defaultRowHeight="15" x14ac:dyDescent="0.2"/>
  <cols>
    <col min="1" max="1" width="4" style="7" customWidth="1"/>
    <col min="2" max="2" width="6.7109375" style="7" customWidth="1"/>
    <col min="3" max="3" width="24.85546875" style="6" customWidth="1"/>
    <col min="4" max="4" width="15.140625" style="6" customWidth="1"/>
    <col min="5" max="5" width="12.7109375" style="6" customWidth="1"/>
    <col min="6" max="6" width="15.140625" style="6" customWidth="1"/>
    <col min="7" max="7" width="14" style="6" customWidth="1"/>
    <col min="8" max="8" width="11.42578125" style="6"/>
    <col min="9" max="9" width="12.85546875" style="6" customWidth="1"/>
    <col min="10" max="10" width="15.5703125" style="6" customWidth="1"/>
    <col min="11" max="11" width="14.42578125" style="6" customWidth="1"/>
    <col min="12" max="15" width="15.28515625" style="6" customWidth="1"/>
    <col min="16" max="16" width="6.7109375" style="7" customWidth="1"/>
    <col min="17" max="16384" width="11.42578125" style="7"/>
  </cols>
  <sheetData>
    <row r="1" spans="2:16" s="8" customFormat="1" ht="8.25" customHeight="1" x14ac:dyDescent="0.25">
      <c r="C1" s="9"/>
      <c r="D1" s="9"/>
      <c r="E1" s="9"/>
      <c r="F1" s="9"/>
      <c r="G1" s="9"/>
      <c r="H1" s="9"/>
      <c r="I1" s="9"/>
      <c r="J1" s="9"/>
      <c r="K1" s="9"/>
      <c r="L1" s="9"/>
      <c r="M1" s="9"/>
      <c r="N1" s="9"/>
      <c r="O1" s="9"/>
    </row>
    <row r="2" spans="2:16" s="8" customFormat="1" ht="15.75" customHeight="1" x14ac:dyDescent="0.25">
      <c r="B2" s="258" t="s">
        <v>41</v>
      </c>
      <c r="C2" s="258"/>
      <c r="D2" s="4"/>
      <c r="E2" s="4"/>
      <c r="F2" s="4"/>
      <c r="G2" s="4"/>
      <c r="H2" s="4"/>
      <c r="I2" s="4"/>
      <c r="J2" s="4"/>
      <c r="K2" s="4"/>
      <c r="L2" s="4"/>
      <c r="M2" s="4"/>
      <c r="N2" s="4"/>
      <c r="O2" s="4"/>
      <c r="P2" s="10"/>
    </row>
    <row r="3" spans="2:16" s="8" customFormat="1" ht="15.75" customHeight="1" x14ac:dyDescent="0.25">
      <c r="B3" s="258"/>
      <c r="C3" s="258"/>
      <c r="D3" s="4"/>
      <c r="E3" s="4"/>
      <c r="F3" s="4"/>
      <c r="G3" s="4"/>
      <c r="H3" s="4"/>
      <c r="I3" s="4"/>
      <c r="J3" s="4"/>
      <c r="K3" s="4"/>
      <c r="L3" s="4"/>
      <c r="M3" s="4"/>
      <c r="N3" s="4"/>
      <c r="O3" s="4"/>
      <c r="P3" s="10"/>
    </row>
    <row r="4" spans="2:16" s="8" customFormat="1" ht="15" customHeight="1" x14ac:dyDescent="0.25">
      <c r="B4" s="258"/>
      <c r="C4" s="258"/>
      <c r="D4" s="4"/>
      <c r="E4" s="4"/>
      <c r="F4" s="4"/>
      <c r="G4" s="4"/>
      <c r="H4" s="4"/>
      <c r="I4" s="4"/>
      <c r="J4" s="4"/>
      <c r="K4" s="4"/>
      <c r="L4" s="4"/>
      <c r="M4" s="4"/>
      <c r="N4" s="4"/>
      <c r="O4" s="4"/>
      <c r="P4" s="10"/>
    </row>
    <row r="5" spans="2:16" s="8" customFormat="1" ht="15.75" customHeight="1" x14ac:dyDescent="0.25">
      <c r="B5" s="10"/>
      <c r="C5" s="259"/>
      <c r="D5" s="260"/>
      <c r="E5" s="265" t="s">
        <v>0</v>
      </c>
      <c r="F5" s="212"/>
      <c r="G5" s="212"/>
      <c r="H5" s="212"/>
      <c r="I5" s="212"/>
      <c r="J5" s="212"/>
      <c r="K5" s="212"/>
      <c r="L5" s="213"/>
      <c r="M5" s="266" t="s">
        <v>1</v>
      </c>
      <c r="N5" s="266"/>
      <c r="O5" s="266"/>
      <c r="P5" s="10"/>
    </row>
    <row r="6" spans="2:16" s="8" customFormat="1" ht="15.75" customHeight="1" x14ac:dyDescent="0.25">
      <c r="B6" s="86"/>
      <c r="C6" s="261"/>
      <c r="D6" s="262"/>
      <c r="E6" s="265" t="s">
        <v>2</v>
      </c>
      <c r="F6" s="212"/>
      <c r="G6" s="212"/>
      <c r="H6" s="212"/>
      <c r="I6" s="212"/>
      <c r="J6" s="212"/>
      <c r="K6" s="212"/>
      <c r="L6" s="213"/>
      <c r="M6" s="266" t="s">
        <v>3</v>
      </c>
      <c r="N6" s="266"/>
      <c r="O6" s="266"/>
      <c r="P6" s="10"/>
    </row>
    <row r="7" spans="2:16" s="8" customFormat="1" ht="15.75" customHeight="1" x14ac:dyDescent="0.25">
      <c r="B7" s="10"/>
      <c r="C7" s="261"/>
      <c r="D7" s="262"/>
      <c r="E7" s="267" t="s">
        <v>4</v>
      </c>
      <c r="F7" s="268"/>
      <c r="G7" s="268"/>
      <c r="H7" s="268"/>
      <c r="I7" s="268"/>
      <c r="J7" s="268"/>
      <c r="K7" s="268"/>
      <c r="L7" s="269"/>
      <c r="M7" s="266" t="s">
        <v>42</v>
      </c>
      <c r="N7" s="266"/>
      <c r="O7" s="266"/>
      <c r="P7" s="10"/>
    </row>
    <row r="8" spans="2:16" s="8" customFormat="1" ht="15.75" customHeight="1" x14ac:dyDescent="0.25">
      <c r="B8" s="10"/>
      <c r="C8" s="263"/>
      <c r="D8" s="264"/>
      <c r="E8" s="270"/>
      <c r="F8" s="271"/>
      <c r="G8" s="271"/>
      <c r="H8" s="271"/>
      <c r="I8" s="271"/>
      <c r="J8" s="271"/>
      <c r="K8" s="271"/>
      <c r="L8" s="272"/>
      <c r="M8" s="266" t="s">
        <v>6</v>
      </c>
      <c r="N8" s="266"/>
      <c r="O8" s="266"/>
      <c r="P8" s="10"/>
    </row>
    <row r="9" spans="2:16" s="8" customFormat="1" ht="15.75" customHeight="1" x14ac:dyDescent="0.25">
      <c r="B9" s="10"/>
      <c r="C9" s="274"/>
      <c r="D9" s="274"/>
      <c r="E9" s="274"/>
      <c r="F9" s="274"/>
      <c r="G9" s="274"/>
      <c r="H9" s="274"/>
      <c r="I9" s="274"/>
      <c r="J9" s="274"/>
      <c r="K9" s="274"/>
      <c r="L9" s="274"/>
      <c r="M9" s="274"/>
      <c r="N9" s="274"/>
      <c r="O9" s="274"/>
      <c r="P9" s="10"/>
    </row>
    <row r="10" spans="2:16" s="8" customFormat="1" ht="15.75" customHeight="1" x14ac:dyDescent="0.25">
      <c r="B10" s="10"/>
      <c r="C10" s="275" t="s">
        <v>43</v>
      </c>
      <c r="D10" s="275"/>
      <c r="E10" s="275"/>
      <c r="F10" s="275"/>
      <c r="G10" s="275"/>
      <c r="H10" s="275"/>
      <c r="I10" s="275"/>
      <c r="J10" s="275"/>
      <c r="K10" s="275"/>
      <c r="L10" s="275"/>
      <c r="M10" s="275"/>
      <c r="N10" s="275"/>
      <c r="O10" s="275"/>
      <c r="P10" s="10"/>
    </row>
    <row r="11" spans="2:16" s="8" customFormat="1" ht="15" customHeight="1" x14ac:dyDescent="0.25">
      <c r="B11" s="10"/>
      <c r="C11" s="275"/>
      <c r="D11" s="275"/>
      <c r="E11" s="275"/>
      <c r="F11" s="275"/>
      <c r="G11" s="275"/>
      <c r="H11" s="275"/>
      <c r="I11" s="275"/>
      <c r="J11" s="275"/>
      <c r="K11" s="275"/>
      <c r="L11" s="275"/>
      <c r="M11" s="275"/>
      <c r="N11" s="275"/>
      <c r="O11" s="275"/>
      <c r="P11" s="10"/>
    </row>
    <row r="12" spans="2:16" s="8" customFormat="1" ht="30" customHeight="1" x14ac:dyDescent="0.25">
      <c r="B12" s="10"/>
      <c r="C12" s="276" t="s">
        <v>44</v>
      </c>
      <c r="D12" s="276"/>
      <c r="E12" s="277" t="s">
        <v>45</v>
      </c>
      <c r="F12" s="277"/>
      <c r="G12" s="277"/>
      <c r="H12" s="277"/>
      <c r="I12" s="276" t="s">
        <v>46</v>
      </c>
      <c r="J12" s="276"/>
      <c r="K12" s="278" t="s">
        <v>47</v>
      </c>
      <c r="L12" s="278"/>
      <c r="M12" s="278"/>
      <c r="N12" s="278"/>
      <c r="O12" s="278"/>
      <c r="P12" s="10"/>
    </row>
    <row r="13" spans="2:16" s="8" customFormat="1" x14ac:dyDescent="0.25">
      <c r="B13" s="10"/>
      <c r="C13" s="279" t="s">
        <v>15</v>
      </c>
      <c r="D13" s="279"/>
      <c r="E13" s="280" t="s">
        <v>26</v>
      </c>
      <c r="F13" s="281"/>
      <c r="G13" s="281"/>
      <c r="H13" s="281"/>
      <c r="I13" s="281"/>
      <c r="J13" s="281"/>
      <c r="K13" s="281"/>
      <c r="L13" s="281"/>
      <c r="M13" s="281"/>
      <c r="N13" s="281"/>
      <c r="O13" s="281"/>
      <c r="P13" s="10"/>
    </row>
    <row r="14" spans="2:16" s="8" customFormat="1" x14ac:dyDescent="0.25">
      <c r="B14" s="10"/>
      <c r="C14" s="279" t="s">
        <v>48</v>
      </c>
      <c r="D14" s="279"/>
      <c r="E14" s="280" t="s">
        <v>49</v>
      </c>
      <c r="F14" s="280"/>
      <c r="G14" s="280"/>
      <c r="H14" s="280"/>
      <c r="I14" s="280"/>
      <c r="J14" s="280"/>
      <c r="K14" s="280"/>
      <c r="L14" s="280"/>
      <c r="M14" s="280"/>
      <c r="N14" s="280"/>
      <c r="O14" s="280"/>
      <c r="P14" s="10"/>
    </row>
    <row r="15" spans="2:16" s="8" customFormat="1" x14ac:dyDescent="0.25">
      <c r="B15" s="10"/>
      <c r="C15" s="282"/>
      <c r="D15" s="283"/>
      <c r="E15" s="283"/>
      <c r="F15" s="283"/>
      <c r="G15" s="283"/>
      <c r="H15" s="283"/>
      <c r="I15" s="283"/>
      <c r="J15" s="283"/>
      <c r="K15" s="283"/>
      <c r="L15" s="283"/>
      <c r="M15" s="283"/>
      <c r="N15" s="283"/>
      <c r="O15" s="284"/>
      <c r="P15" s="10"/>
    </row>
    <row r="16" spans="2:16" s="8" customFormat="1" x14ac:dyDescent="0.25">
      <c r="B16" s="10"/>
      <c r="C16" s="273" t="s">
        <v>50</v>
      </c>
      <c r="D16" s="273"/>
      <c r="E16" s="273"/>
      <c r="F16" s="273"/>
      <c r="G16" s="273"/>
      <c r="H16" s="273"/>
      <c r="I16" s="273"/>
      <c r="J16" s="273"/>
      <c r="K16" s="273"/>
      <c r="L16" s="273"/>
      <c r="M16" s="273"/>
      <c r="N16" s="273"/>
      <c r="O16" s="273"/>
      <c r="P16" s="10"/>
    </row>
    <row r="17" spans="2:16" s="8" customFormat="1" ht="36" customHeight="1" x14ac:dyDescent="0.25">
      <c r="B17" s="10"/>
      <c r="C17" s="279" t="s">
        <v>51</v>
      </c>
      <c r="D17" s="279"/>
      <c r="E17" s="297">
        <v>1</v>
      </c>
      <c r="F17" s="298"/>
      <c r="G17" s="299"/>
      <c r="H17" s="279" t="s">
        <v>20</v>
      </c>
      <c r="I17" s="279"/>
      <c r="J17" s="300" t="s">
        <v>31</v>
      </c>
      <c r="K17" s="301"/>
      <c r="L17" s="279" t="s">
        <v>22</v>
      </c>
      <c r="M17" s="279"/>
      <c r="N17" s="302">
        <v>0.8</v>
      </c>
      <c r="O17" s="302"/>
      <c r="P17" s="285"/>
    </row>
    <row r="18" spans="2:16" s="8" customFormat="1" ht="15.75" customHeight="1" x14ac:dyDescent="0.25">
      <c r="B18" s="10"/>
      <c r="C18" s="279" t="s">
        <v>137</v>
      </c>
      <c r="D18" s="279"/>
      <c r="E18" s="279" t="s">
        <v>53</v>
      </c>
      <c r="F18" s="279"/>
      <c r="G18" s="286" t="s">
        <v>54</v>
      </c>
      <c r="H18" s="287"/>
      <c r="I18" s="287"/>
      <c r="J18" s="287"/>
      <c r="K18" s="288"/>
      <c r="L18" s="289" t="s">
        <v>55</v>
      </c>
      <c r="M18" s="290"/>
      <c r="N18" s="293" t="s">
        <v>56</v>
      </c>
      <c r="O18" s="294"/>
      <c r="P18" s="285"/>
    </row>
    <row r="19" spans="2:16" s="8" customFormat="1" ht="15.75" customHeight="1" x14ac:dyDescent="0.25">
      <c r="B19" s="10"/>
      <c r="C19" s="279"/>
      <c r="D19" s="279"/>
      <c r="E19" s="279" t="s">
        <v>57</v>
      </c>
      <c r="F19" s="279"/>
      <c r="G19" s="286" t="s">
        <v>58</v>
      </c>
      <c r="H19" s="287"/>
      <c r="I19" s="287"/>
      <c r="J19" s="287"/>
      <c r="K19" s="288"/>
      <c r="L19" s="291"/>
      <c r="M19" s="292"/>
      <c r="N19" s="295"/>
      <c r="O19" s="296"/>
      <c r="P19" s="10"/>
    </row>
    <row r="20" spans="2:16" s="8" customFormat="1" ht="15.75" customHeight="1" x14ac:dyDescent="0.25">
      <c r="B20" s="10"/>
      <c r="C20" s="289" t="s">
        <v>59</v>
      </c>
      <c r="D20" s="290"/>
      <c r="E20" s="305" t="s">
        <v>60</v>
      </c>
      <c r="F20" s="306"/>
      <c r="G20" s="307"/>
      <c r="H20" s="314" t="s">
        <v>61</v>
      </c>
      <c r="I20" s="315"/>
      <c r="J20" s="305" t="s">
        <v>62</v>
      </c>
      <c r="K20" s="307"/>
      <c r="L20" s="320" t="s">
        <v>63</v>
      </c>
      <c r="M20" s="321"/>
      <c r="N20" s="321"/>
      <c r="O20" s="322"/>
      <c r="P20" s="10"/>
    </row>
    <row r="21" spans="2:16" s="8" customFormat="1" ht="15.75" customHeight="1" x14ac:dyDescent="0.25">
      <c r="B21" s="10"/>
      <c r="C21" s="303"/>
      <c r="D21" s="304"/>
      <c r="E21" s="308"/>
      <c r="F21" s="309"/>
      <c r="G21" s="310"/>
      <c r="H21" s="316"/>
      <c r="I21" s="317"/>
      <c r="J21" s="308"/>
      <c r="K21" s="310"/>
      <c r="L21" s="32" t="s">
        <v>64</v>
      </c>
      <c r="M21" s="32" t="s">
        <v>65</v>
      </c>
      <c r="N21" s="32" t="s">
        <v>66</v>
      </c>
      <c r="O21" s="32" t="s">
        <v>67</v>
      </c>
      <c r="P21" s="10"/>
    </row>
    <row r="22" spans="2:16" s="8" customFormat="1" ht="15.75" customHeight="1" x14ac:dyDescent="0.25">
      <c r="B22" s="10"/>
      <c r="C22" s="291"/>
      <c r="D22" s="292"/>
      <c r="E22" s="311"/>
      <c r="F22" s="312"/>
      <c r="G22" s="313"/>
      <c r="H22" s="318"/>
      <c r="I22" s="319"/>
      <c r="J22" s="311"/>
      <c r="K22" s="313"/>
      <c r="L22" s="17" t="s">
        <v>68</v>
      </c>
      <c r="M22" s="18" t="s">
        <v>69</v>
      </c>
      <c r="N22" s="19" t="s">
        <v>70</v>
      </c>
      <c r="O22" s="20" t="s">
        <v>71</v>
      </c>
      <c r="P22" s="10"/>
    </row>
    <row r="23" spans="2:16" s="8" customFormat="1" ht="26.25" customHeight="1" x14ac:dyDescent="0.25">
      <c r="B23" s="10"/>
      <c r="C23" s="279" t="s">
        <v>72</v>
      </c>
      <c r="D23" s="279"/>
      <c r="E23" s="324" t="s">
        <v>73</v>
      </c>
      <c r="F23" s="324"/>
      <c r="G23" s="324"/>
      <c r="H23" s="330" t="s">
        <v>74</v>
      </c>
      <c r="I23" s="315"/>
      <c r="J23" s="323" t="s">
        <v>75</v>
      </c>
      <c r="K23" s="323"/>
      <c r="L23" s="279" t="s">
        <v>76</v>
      </c>
      <c r="M23" s="279"/>
      <c r="N23" s="323" t="s">
        <v>77</v>
      </c>
      <c r="O23" s="323"/>
      <c r="P23" s="10"/>
    </row>
    <row r="24" spans="2:16" s="8" customFormat="1" ht="26.25" customHeight="1" x14ac:dyDescent="0.25">
      <c r="B24" s="10"/>
      <c r="C24" s="279" t="s">
        <v>78</v>
      </c>
      <c r="D24" s="279"/>
      <c r="E24" s="324" t="s">
        <v>79</v>
      </c>
      <c r="F24" s="324"/>
      <c r="G24" s="324"/>
      <c r="H24" s="331"/>
      <c r="I24" s="319"/>
      <c r="J24" s="323"/>
      <c r="K24" s="323"/>
      <c r="L24" s="279"/>
      <c r="M24" s="279"/>
      <c r="N24" s="323"/>
      <c r="O24" s="323"/>
      <c r="P24" s="10"/>
    </row>
    <row r="25" spans="2:16" s="8" customFormat="1" ht="15.75" customHeight="1" x14ac:dyDescent="0.25">
      <c r="B25" s="10"/>
      <c r="C25" s="27"/>
      <c r="D25" s="27"/>
      <c r="E25" s="31"/>
      <c r="F25" s="31"/>
      <c r="G25" s="27"/>
      <c r="H25" s="27"/>
      <c r="I25" s="27"/>
      <c r="J25" s="31"/>
      <c r="K25" s="31"/>
      <c r="L25" s="27"/>
      <c r="M25" s="27"/>
      <c r="N25" s="31"/>
      <c r="O25" s="31"/>
      <c r="P25" s="10"/>
    </row>
    <row r="26" spans="2:16" s="8" customFormat="1" ht="15" customHeight="1" x14ac:dyDescent="0.25">
      <c r="B26" s="10"/>
      <c r="C26" s="273" t="s">
        <v>80</v>
      </c>
      <c r="D26" s="273"/>
      <c r="E26" s="273"/>
      <c r="F26" s="273"/>
      <c r="G26" s="273"/>
      <c r="H26" s="273"/>
      <c r="I26" s="273"/>
      <c r="J26" s="325"/>
      <c r="K26" s="325"/>
      <c r="L26" s="325"/>
      <c r="M26" s="325"/>
      <c r="N26" s="325"/>
      <c r="O26" s="325"/>
      <c r="P26" s="10"/>
    </row>
    <row r="27" spans="2:16" s="8" customFormat="1" ht="15" customHeight="1" x14ac:dyDescent="0.25">
      <c r="B27" s="10"/>
      <c r="C27" s="283"/>
      <c r="D27" s="283"/>
      <c r="E27" s="283"/>
      <c r="F27" s="283"/>
      <c r="G27" s="283"/>
      <c r="H27" s="283"/>
      <c r="I27" s="284"/>
      <c r="J27" s="326" t="s">
        <v>81</v>
      </c>
      <c r="K27" s="327"/>
      <c r="L27" s="327"/>
      <c r="M27" s="327"/>
      <c r="N27" s="327"/>
      <c r="O27" s="327"/>
      <c r="P27" s="285"/>
    </row>
    <row r="28" spans="2:16" s="8" customFormat="1" ht="16.5" customHeight="1" x14ac:dyDescent="0.25">
      <c r="B28" s="10"/>
      <c r="C28" s="283"/>
      <c r="D28" s="283"/>
      <c r="E28" s="283"/>
      <c r="F28" s="283"/>
      <c r="G28" s="283"/>
      <c r="H28" s="283"/>
      <c r="I28" s="284"/>
      <c r="J28" s="334" t="s">
        <v>312</v>
      </c>
      <c r="K28" s="329"/>
      <c r="L28" s="329"/>
      <c r="M28" s="329"/>
      <c r="N28" s="329"/>
      <c r="O28" s="329"/>
      <c r="P28" s="285"/>
    </row>
    <row r="29" spans="2:16" s="8" customFormat="1" ht="15.75" customHeight="1" x14ac:dyDescent="0.25">
      <c r="B29" s="10"/>
      <c r="C29" s="283"/>
      <c r="D29" s="283"/>
      <c r="E29" s="283"/>
      <c r="F29" s="283"/>
      <c r="G29" s="283"/>
      <c r="H29" s="283"/>
      <c r="I29" s="284"/>
      <c r="J29" s="335"/>
      <c r="K29" s="336"/>
      <c r="L29" s="336"/>
      <c r="M29" s="336"/>
      <c r="N29" s="336"/>
      <c r="O29" s="336"/>
      <c r="P29" s="10"/>
    </row>
    <row r="30" spans="2:16" s="8" customFormat="1" ht="15.75" customHeight="1" x14ac:dyDescent="0.25">
      <c r="B30" s="10"/>
      <c r="C30" s="283"/>
      <c r="D30" s="283"/>
      <c r="E30" s="283"/>
      <c r="F30" s="283"/>
      <c r="G30" s="283"/>
      <c r="H30" s="283"/>
      <c r="I30" s="284"/>
      <c r="J30" s="335"/>
      <c r="K30" s="336"/>
      <c r="L30" s="336"/>
      <c r="M30" s="336"/>
      <c r="N30" s="336"/>
      <c r="O30" s="336"/>
      <c r="P30" s="10"/>
    </row>
    <row r="31" spans="2:16" s="8" customFormat="1" ht="15.75" customHeight="1" x14ac:dyDescent="0.25">
      <c r="B31" s="10"/>
      <c r="C31" s="283"/>
      <c r="D31" s="283"/>
      <c r="E31" s="283"/>
      <c r="F31" s="283"/>
      <c r="G31" s="283"/>
      <c r="H31" s="283"/>
      <c r="I31" s="284"/>
      <c r="J31" s="335"/>
      <c r="K31" s="336"/>
      <c r="L31" s="336"/>
      <c r="M31" s="336"/>
      <c r="N31" s="336"/>
      <c r="O31" s="336"/>
      <c r="P31" s="10"/>
    </row>
    <row r="32" spans="2:16" s="8" customFormat="1" ht="15.75" customHeight="1" x14ac:dyDescent="0.25">
      <c r="B32" s="10"/>
      <c r="C32" s="283"/>
      <c r="D32" s="283"/>
      <c r="E32" s="283"/>
      <c r="F32" s="283"/>
      <c r="G32" s="283"/>
      <c r="H32" s="283"/>
      <c r="I32" s="284"/>
      <c r="J32" s="335"/>
      <c r="K32" s="336"/>
      <c r="L32" s="336"/>
      <c r="M32" s="336"/>
      <c r="N32" s="336"/>
      <c r="O32" s="336"/>
      <c r="P32" s="10"/>
    </row>
    <row r="33" spans="2:16" s="8" customFormat="1" ht="16.5" customHeight="1" x14ac:dyDescent="0.25">
      <c r="B33" s="10"/>
      <c r="C33" s="283"/>
      <c r="D33" s="283"/>
      <c r="E33" s="283"/>
      <c r="F33" s="283"/>
      <c r="G33" s="283"/>
      <c r="H33" s="283"/>
      <c r="I33" s="284"/>
      <c r="J33" s="337"/>
      <c r="K33" s="338"/>
      <c r="L33" s="338"/>
      <c r="M33" s="338"/>
      <c r="N33" s="338"/>
      <c r="O33" s="338"/>
      <c r="P33" s="10"/>
    </row>
    <row r="34" spans="2:16" s="8" customFormat="1" ht="15.75" customHeight="1" x14ac:dyDescent="0.25">
      <c r="B34" s="10"/>
      <c r="C34" s="283"/>
      <c r="D34" s="283"/>
      <c r="E34" s="283"/>
      <c r="F34" s="283"/>
      <c r="G34" s="283"/>
      <c r="H34" s="283"/>
      <c r="I34" s="284"/>
      <c r="J34" s="339" t="s">
        <v>82</v>
      </c>
      <c r="K34" s="340"/>
      <c r="L34" s="340"/>
      <c r="M34" s="340"/>
      <c r="N34" s="340"/>
      <c r="O34" s="340"/>
      <c r="P34" s="10"/>
    </row>
    <row r="35" spans="2:16" s="8" customFormat="1" ht="16.5" customHeight="1" x14ac:dyDescent="0.25">
      <c r="B35" s="10"/>
      <c r="C35" s="283"/>
      <c r="D35" s="283"/>
      <c r="E35" s="283"/>
      <c r="F35" s="283"/>
      <c r="G35" s="283"/>
      <c r="H35" s="283"/>
      <c r="I35" s="284"/>
      <c r="J35" s="334" t="s">
        <v>313</v>
      </c>
      <c r="K35" s="329"/>
      <c r="L35" s="329"/>
      <c r="M35" s="329"/>
      <c r="N35" s="329"/>
      <c r="O35" s="329"/>
      <c r="P35" s="10"/>
    </row>
    <row r="36" spans="2:16" s="8" customFormat="1" ht="15.75" customHeight="1" x14ac:dyDescent="0.25">
      <c r="B36" s="10"/>
      <c r="C36" s="283"/>
      <c r="D36" s="283"/>
      <c r="E36" s="283"/>
      <c r="F36" s="283"/>
      <c r="G36" s="283"/>
      <c r="H36" s="283"/>
      <c r="I36" s="284"/>
      <c r="J36" s="335"/>
      <c r="K36" s="336"/>
      <c r="L36" s="336"/>
      <c r="M36" s="336"/>
      <c r="N36" s="336"/>
      <c r="O36" s="336"/>
      <c r="P36" s="10"/>
    </row>
    <row r="37" spans="2:16" s="8" customFormat="1" ht="15.75" customHeight="1" x14ac:dyDescent="0.25">
      <c r="B37" s="10"/>
      <c r="C37" s="283"/>
      <c r="D37" s="283"/>
      <c r="E37" s="283"/>
      <c r="F37" s="283"/>
      <c r="G37" s="283"/>
      <c r="H37" s="283"/>
      <c r="I37" s="284"/>
      <c r="J37" s="335"/>
      <c r="K37" s="336"/>
      <c r="L37" s="336"/>
      <c r="M37" s="336"/>
      <c r="N37" s="336"/>
      <c r="O37" s="336"/>
      <c r="P37" s="10"/>
    </row>
    <row r="38" spans="2:16" s="8" customFormat="1" ht="15.75" customHeight="1" x14ac:dyDescent="0.25">
      <c r="B38" s="10"/>
      <c r="C38" s="283"/>
      <c r="D38" s="283"/>
      <c r="E38" s="283"/>
      <c r="F38" s="283"/>
      <c r="G38" s="283"/>
      <c r="H38" s="283"/>
      <c r="I38" s="284"/>
      <c r="J38" s="335"/>
      <c r="K38" s="336"/>
      <c r="L38" s="336"/>
      <c r="M38" s="336"/>
      <c r="N38" s="336"/>
      <c r="O38" s="336"/>
      <c r="P38" s="10"/>
    </row>
    <row r="39" spans="2:16" s="8" customFormat="1" ht="15.75" customHeight="1" x14ac:dyDescent="0.25">
      <c r="B39" s="10"/>
      <c r="C39" s="283"/>
      <c r="D39" s="283"/>
      <c r="E39" s="283"/>
      <c r="F39" s="283"/>
      <c r="G39" s="283"/>
      <c r="H39" s="283"/>
      <c r="I39" s="284"/>
      <c r="J39" s="335"/>
      <c r="K39" s="336"/>
      <c r="L39" s="336"/>
      <c r="M39" s="336"/>
      <c r="N39" s="336"/>
      <c r="O39" s="336"/>
      <c r="P39" s="10"/>
    </row>
    <row r="40" spans="2:16" s="8" customFormat="1" ht="16.5" customHeight="1" x14ac:dyDescent="0.25">
      <c r="B40" s="10"/>
      <c r="C40" s="283"/>
      <c r="D40" s="283"/>
      <c r="E40" s="283"/>
      <c r="F40" s="283"/>
      <c r="G40" s="283"/>
      <c r="H40" s="283"/>
      <c r="I40" s="284"/>
      <c r="J40" s="337"/>
      <c r="K40" s="338"/>
      <c r="L40" s="338"/>
      <c r="M40" s="338"/>
      <c r="N40" s="338"/>
      <c r="O40" s="338"/>
      <c r="P40" s="10"/>
    </row>
    <row r="41" spans="2:16" s="8" customFormat="1" ht="15.75" customHeight="1" x14ac:dyDescent="0.25">
      <c r="B41" s="10"/>
      <c r="C41" s="283"/>
      <c r="D41" s="283"/>
      <c r="E41" s="283"/>
      <c r="F41" s="283"/>
      <c r="G41" s="283"/>
      <c r="H41" s="283"/>
      <c r="I41" s="284"/>
      <c r="J41" s="339" t="s">
        <v>83</v>
      </c>
      <c r="K41" s="340"/>
      <c r="L41" s="340"/>
      <c r="M41" s="340"/>
      <c r="N41" s="340"/>
      <c r="O41" s="340"/>
      <c r="P41" s="10"/>
    </row>
    <row r="42" spans="2:16" s="8" customFormat="1" ht="15.75" customHeight="1" x14ac:dyDescent="0.25">
      <c r="B42" s="10"/>
      <c r="C42" s="283"/>
      <c r="D42" s="283"/>
      <c r="E42" s="283"/>
      <c r="F42" s="283"/>
      <c r="G42" s="283"/>
      <c r="H42" s="283"/>
      <c r="I42" s="284"/>
      <c r="J42" s="341" t="str">
        <f>E14</f>
        <v>Director(a) de Talento Humano</v>
      </c>
      <c r="K42" s="342"/>
      <c r="L42" s="342"/>
      <c r="M42" s="342"/>
      <c r="N42" s="342"/>
      <c r="O42" s="342"/>
      <c r="P42" s="10"/>
    </row>
    <row r="43" spans="2:16" s="8" customFormat="1" ht="16.5" customHeight="1" x14ac:dyDescent="0.25">
      <c r="B43" s="10"/>
      <c r="C43" s="283"/>
      <c r="D43" s="283"/>
      <c r="E43" s="283"/>
      <c r="F43" s="283"/>
      <c r="G43" s="283"/>
      <c r="H43" s="283"/>
      <c r="I43" s="284"/>
      <c r="J43" s="328"/>
      <c r="K43" s="329"/>
      <c r="L43" s="329"/>
      <c r="M43" s="329"/>
      <c r="N43" s="329"/>
      <c r="O43" s="329"/>
      <c r="P43" s="10"/>
    </row>
    <row r="44" spans="2:16" s="8" customFormat="1" ht="16.5" customHeight="1" x14ac:dyDescent="0.25">
      <c r="B44" s="10"/>
      <c r="C44" s="5"/>
      <c r="D44" s="5"/>
      <c r="E44" s="5"/>
      <c r="F44" s="5"/>
      <c r="G44" s="5"/>
      <c r="H44" s="5"/>
      <c r="I44" s="5"/>
      <c r="J44" s="5"/>
      <c r="K44" s="5"/>
      <c r="L44" s="5"/>
      <c r="M44" s="5"/>
      <c r="N44" s="5"/>
      <c r="O44" s="5"/>
      <c r="P44" s="10"/>
    </row>
    <row r="45" spans="2:16" s="12" customFormat="1" ht="15" customHeight="1" x14ac:dyDescent="0.25">
      <c r="B45" s="11"/>
      <c r="C45" s="343" t="s">
        <v>84</v>
      </c>
      <c r="D45" s="344"/>
      <c r="E45" s="344"/>
      <c r="F45" s="344"/>
      <c r="G45" s="344"/>
      <c r="H45" s="344"/>
      <c r="I45" s="344"/>
      <c r="J45" s="344"/>
      <c r="K45" s="344"/>
      <c r="L45" s="344"/>
      <c r="M45" s="344"/>
      <c r="N45" s="344"/>
      <c r="O45" s="345"/>
      <c r="P45" s="11"/>
    </row>
    <row r="46" spans="2:16" s="12" customFormat="1" x14ac:dyDescent="0.25">
      <c r="B46" s="11"/>
      <c r="C46" s="33" t="s">
        <v>9</v>
      </c>
      <c r="D46" s="32" t="str">
        <f ca="1">IF(J23="MENSUAL","ENERO",IF(J23="TRIMESTRAL","MARZO",IF(J23="SEMESTRAL","JUNIO",IF(J23="ANUAL",YEAR(TODAY()),""))))</f>
        <v>JUNIO</v>
      </c>
      <c r="E46" s="32" t="str">
        <f>IF(J23="MENSUAL","FEBRERO",IF(J23="TRIMESTRAL","JUNIO",IF(J23="SEMESTRAL","DICIEMBRE","")))</f>
        <v>DICIEMBRE</v>
      </c>
      <c r="F46" s="32" t="str">
        <f>IF(J23="MENSUAL","MARZO",IF(J23="TRIMESTRAL","SEPTIEMBRE",""))</f>
        <v/>
      </c>
      <c r="G46" s="32" t="str">
        <f>IF(J23="MENSUAL","ABRIL",IF(J23="TRIMESTRAL","DICIEMBRE",""))</f>
        <v/>
      </c>
      <c r="H46" s="32" t="str">
        <f>IF(J23="MENSUAL","MAYO","")</f>
        <v/>
      </c>
      <c r="I46" s="32" t="str">
        <f>IF(J23="MENSUAL","JUNIO","")</f>
        <v/>
      </c>
      <c r="J46" s="32" t="str">
        <f>IF(J23="MENSUAL","JULIO","")</f>
        <v/>
      </c>
      <c r="K46" s="32" t="str">
        <f>IF(J23="MENSUAL","AGOSTO","")</f>
        <v/>
      </c>
      <c r="L46" s="32" t="str">
        <f>IF(J23="MENSUAL","SEPTIEMBRE","")</f>
        <v/>
      </c>
      <c r="M46" s="32" t="str">
        <f>IF(J23="MENSUAL","OCTUBRE","")</f>
        <v/>
      </c>
      <c r="N46" s="32" t="str">
        <f>IF(J23="MENSUAL","NOVIEMBRE","")</f>
        <v/>
      </c>
      <c r="O46" s="32" t="str">
        <f>IF(J23="MENSUAL","DICIEMBRE","")</f>
        <v/>
      </c>
      <c r="P46" s="11"/>
    </row>
    <row r="47" spans="2:16" s="12" customFormat="1" ht="33.75" customHeight="1" x14ac:dyDescent="0.25">
      <c r="B47" s="11"/>
      <c r="C47" s="34" t="str">
        <f>G18</f>
        <v>Número de personas capacitadas*100</v>
      </c>
      <c r="D47" s="32">
        <v>132</v>
      </c>
      <c r="E47" s="32"/>
      <c r="F47" s="32"/>
      <c r="G47" s="32"/>
      <c r="H47" s="32"/>
      <c r="I47" s="32"/>
      <c r="J47" s="32"/>
      <c r="K47" s="32"/>
      <c r="L47" s="32"/>
      <c r="M47" s="32"/>
      <c r="N47" s="32"/>
      <c r="O47" s="32"/>
      <c r="P47" s="11"/>
    </row>
    <row r="48" spans="2:16" s="12" customFormat="1" ht="30" customHeight="1" x14ac:dyDescent="0.25">
      <c r="B48" s="11"/>
      <c r="C48" s="34" t="str">
        <f>G19</f>
        <v>Número total de empleados</v>
      </c>
      <c r="D48" s="32">
        <f>123+312</f>
        <v>435</v>
      </c>
      <c r="E48" s="32"/>
      <c r="F48" s="32"/>
      <c r="G48" s="32"/>
      <c r="H48" s="32"/>
      <c r="I48" s="32"/>
      <c r="J48" s="32"/>
      <c r="K48" s="32"/>
      <c r="L48" s="32"/>
      <c r="M48" s="32"/>
      <c r="N48" s="32"/>
      <c r="O48" s="32"/>
      <c r="P48" s="13"/>
    </row>
    <row r="49" spans="1:28" s="12" customFormat="1" x14ac:dyDescent="0.25">
      <c r="B49" s="11"/>
      <c r="C49" s="2" t="s">
        <v>85</v>
      </c>
      <c r="D49" s="28">
        <f>IFERROR(IF($E$17=1,D47/D48,IF($E$17=2,D47,"")),"")</f>
        <v>0.30344827586206896</v>
      </c>
      <c r="E49" s="28" t="str">
        <f t="shared" ref="E49:O49" si="0">IFERROR(IF($E$17=1,E47/E48,IF($E$17=2,E47,"")),"")</f>
        <v/>
      </c>
      <c r="F49" s="28" t="str">
        <f t="shared" si="0"/>
        <v/>
      </c>
      <c r="G49" s="28" t="str">
        <f t="shared" si="0"/>
        <v/>
      </c>
      <c r="H49" s="28" t="str">
        <f t="shared" si="0"/>
        <v/>
      </c>
      <c r="I49" s="28" t="str">
        <f t="shared" si="0"/>
        <v/>
      </c>
      <c r="J49" s="28" t="str">
        <f t="shared" si="0"/>
        <v/>
      </c>
      <c r="K49" s="28" t="str">
        <f t="shared" si="0"/>
        <v/>
      </c>
      <c r="L49" s="28" t="str">
        <f t="shared" si="0"/>
        <v/>
      </c>
      <c r="M49" s="28" t="str">
        <f t="shared" si="0"/>
        <v/>
      </c>
      <c r="N49" s="28" t="str">
        <f t="shared" si="0"/>
        <v/>
      </c>
      <c r="O49" s="28" t="str">
        <f t="shared" si="0"/>
        <v/>
      </c>
      <c r="P49" s="11"/>
    </row>
    <row r="50" spans="1:28" s="12" customFormat="1" x14ac:dyDescent="0.25">
      <c r="B50" s="11"/>
      <c r="C50" s="3" t="s">
        <v>86</v>
      </c>
      <c r="D50" s="28">
        <f>IF(AND(N23="ANUAL",J23="MENSUAL"),N17/12,IF(AND(N23="ANUAL",J23="TRIMESTRAL"),N17/4,IF(AND(N23="ANUAL",J23="SEMESTRAL"),N17/2,IF(AND(N23="ANUAL",J23="ANUAL"),N17,IF(AND(N23="SEMESTRAL",J23="MENSUAL"),N17/6,IF(AND(N23="SEMESTRAL",J23="TRIMESTRAL"),N17/2,IF(AND(N23="SEMESTRAL",J23="SEMESTRAL"),N17,IF(AND(N23="SEMESTRAL",J23="ANUAL"),"REVISAR FRECUENCIAS",IF(AND(N23="TRIMESTRAL",J23="MENSUAL"),N17/3,IF(AND(N23="TRIMESTRAL",J23="TRIMESTRAL"),N17,IF(AND(N23="TRIMESTRAL",J23="SEMESTRAL"),"REVISAR FRECUENCIAS",IF(AND(N23="TRIMESTRAL",J23="ANUAL"),"REVISAR FRECUENCIAS",IF(AND(N23="MENSUAL",J23="MENSUAL"),N17,IF(AND(N23="MENSUAL",J23="TRIMESTRAL"),"REVISAR FRECUENCIAS",IF(AND(N23="MENSUAL",J23="SEMESTRAL"),"REVISAR FRECUENCIAS",IF(AND(N23="MENSUAL",J23="ANUAL"),"REVISAR FRECUENCIAS",""))))))))))))))))</f>
        <v>0.4</v>
      </c>
      <c r="E50" s="28">
        <f>IF(AND(N23="ANUAL",J23="MENSUAL"),N17/12+D50,IF(AND(N23="ANUAL",J23="TRIMESTRAL"),N17/4+D50,IF(AND(N23="ANUAL",J23="SEMESTRAL"),N17/2+D50,IF(AND(N23="SEMESTRAL",J23="MENSUAL"),N17/6+D50,IF(AND(N23="SEMESTRAL",J23="TRIMESTRAL"),N17/2+D50,IF(AND(N23="SEMESTRAL",J23="SEMESTRAL"),N17,IF(AND(N23="TRIMESTRAL",J23="MENSUAL"),N17/3+D50,IF(AND(N23="TRIMESTRAL",J23="TRIMESTRAL"),N17,IF(AND(N23="MENSUAL",J23="MENSUAL"),N17,"")))))))))</f>
        <v>0.8</v>
      </c>
      <c r="F50" s="28" t="str">
        <f>IF(AND(N23="ANUAL",J23="MENSUAL"),N17/12+E50,IF(AND(N23="ANUAL",J23="TRIMESTRAL"),N17/4+E50,IF(AND(N23="SEMESTRAL",J23="MENSUAL"),N17/6+E50,IF(AND(N23="SEMESTRAL",J23="TRIMESTRAL"),N17/2,IF(AND(N23="TRIMESTRAL",J23="MENSUAL"),N17/3+E50,IF(AND(N23="TRIMESTRAL",J23="TRIMESTRAL"),N17,IF(AND(N23="MENSUAL",J23="MENSUAL"),N17,"")))))))</f>
        <v/>
      </c>
      <c r="G50" s="28" t="str">
        <f>IF(AND(N23="ANUAL",J23="MENSUAL"),N17/12+F50,IF(AND(N23="ANUAL",J23="TRIMESTRAL"),N17/4+F50,IF(AND(N23="SEMESTRAL",J23="MENSUAL"),N17/6+F50,IF(AND(N23="SEMESTRAL",J23="TRIMESTRAL"),N17/2+F50,IF(AND(N23="TRIMESTRAL",J23="MENSUAL"),N17/3,IF(AND(N23="TRIMESTRAL",J23="TRIMESTRAL"),N17,IF(AND(N23="MENSUAL",J23="MENSUAL"),N17,"")))))))</f>
        <v/>
      </c>
      <c r="H50" s="28" t="str">
        <f>IF(AND($N$23="ANUAL",$J$23="MENSUAL"),$N$17/12+G50,IF(AND(N23="SEMESTRAL",J23="MENSUAL"),N17/6+G50,IF(AND(N23="TRIMESTRAL",J23="MENSUAL"),N17/3+G50,IF(AND(N23="MENSUAL",J23="MENSUAL"),N17,""))))</f>
        <v/>
      </c>
      <c r="I50" s="28" t="str">
        <f>IF(AND($N$23="ANUAL",$J$23="MENSUAL"),$N$17/12+H50,IF(AND(N23="SEMESTRAL",J23="MENSUAL"),N17/6+H50,IF(AND(N23="TRIMESTRAL",J23="MENSUAL"),N17/3+H50,IF(AND(N23="MENSUAL",J23="MENSUAL"),N17,""))))</f>
        <v/>
      </c>
      <c r="J50" s="28" t="str">
        <f>IF(AND($N$23="ANUAL",$J$23="MENSUAL"),$N$17/12+I50,IF(AND(N23="SEMESTRAL",J23="MENSUAL"),N17/6,IF(AND(N23="TRIMESTRAL",J23="MENSUAL"),N17/3,IF(AND(N23="MENSUAL",J23="MENSUAL"),N17,""))))</f>
        <v/>
      </c>
      <c r="K50" s="28" t="str">
        <f>IF(AND($N$23="ANUAL",$J$23="MENSUAL"),$N$17/12+J50,IF(AND(N23="SEMESTRAL",J23="MENSUAL"),N17/6+J50,IF(AND(N23="TRIMESTRAL",J23="MENSUAL"),N17/3+J50,IF(AND(N23="MENSUAL",J23="MENSUAL"),N17,""))))</f>
        <v/>
      </c>
      <c r="L50" s="28" t="str">
        <f>IF(AND($N$23="ANUAL",$J$23="MENSUAL"),$N$17/12+K50,IF(AND(N23="SEMESTRAL",J23="MENSUAL"),N17/6+K50,IF(AND(N23="TRIMESTRAL",J23="MENSUAL"),N17/3+K50,IF(AND(N23="MENSUAL",J23="MENSUAL"),N17,""))))</f>
        <v/>
      </c>
      <c r="M50" s="28" t="str">
        <f>IF(AND($N$23="ANUAL",$J$23="MENSUAL"),$N$17/12+L50,IF(AND(N23="SEMESTRAL",J23="MENSUAL"),N17/6+L50,IF(AND(N23="TRIMESTRAL",J23="MENSUAL"),N17/3,IF(AND(N23="MENSUAL",J23="MENSUAL"),N17,""))))</f>
        <v/>
      </c>
      <c r="N50" s="28" t="str">
        <f>IF(AND($N$23="ANUAL",$J$23="MENSUAL"),$N$17/12+M50,IF(AND(N23="SEMESTRAL",J23="MENSUAL"),N17/6+M50,IF(AND(N23="TRIMESTRAL",J23="MENSUAL"),N17/3+M50,IF(AND(N23="MENSUAL",J23="MENSUAL"),N17,""))))</f>
        <v/>
      </c>
      <c r="O50" s="28" t="str">
        <f>IF(AND($N$23="ANUAL",$J$23="MENSUAL"),$N$17/12+N50,IF(AND(N23="SEMESTRAL",J23="MENSUAL"),N17/6+N50,IF(AND(N23="TRIMESTRAL",J23="MENSUAL"),N17/3+N50,IF(AND(N23="MENSUAL",J23="MENSUAL"),N17,""))))</f>
        <v/>
      </c>
      <c r="P50" s="11"/>
    </row>
    <row r="51" spans="1:28" s="12" customFormat="1" x14ac:dyDescent="0.25">
      <c r="B51" s="11"/>
      <c r="C51" s="5"/>
      <c r="D51" s="5"/>
      <c r="E51" s="5"/>
      <c r="F51" s="5"/>
      <c r="G51" s="5"/>
      <c r="H51" s="5"/>
      <c r="I51" s="5"/>
      <c r="J51" s="5"/>
      <c r="K51" s="5"/>
      <c r="L51" s="5"/>
      <c r="M51" s="5"/>
      <c r="N51" s="5"/>
      <c r="O51" s="5"/>
      <c r="P51" s="11"/>
    </row>
    <row r="52" spans="1:28" s="14" customFormat="1" x14ac:dyDescent="0.2">
      <c r="A52" s="16"/>
      <c r="B52" s="1"/>
      <c r="C52" s="346" t="s">
        <v>61</v>
      </c>
      <c r="D52" s="346"/>
      <c r="E52" s="346"/>
      <c r="F52" s="346"/>
      <c r="G52" s="346"/>
      <c r="H52" s="346"/>
      <c r="I52" s="346"/>
      <c r="J52" s="346"/>
      <c r="K52" s="346"/>
      <c r="L52" s="346"/>
      <c r="M52" s="346"/>
      <c r="N52" s="346"/>
      <c r="O52" s="346"/>
      <c r="P52" s="1"/>
      <c r="Q52" s="16"/>
      <c r="R52" s="16"/>
      <c r="S52" s="16"/>
      <c r="T52" s="16"/>
      <c r="U52" s="16"/>
      <c r="V52" s="16"/>
      <c r="W52" s="16"/>
      <c r="X52" s="16"/>
      <c r="Y52" s="16"/>
      <c r="Z52" s="16"/>
      <c r="AA52" s="16"/>
      <c r="AB52" s="16"/>
    </row>
    <row r="53" spans="1:28" s="14" customFormat="1" x14ac:dyDescent="0.2">
      <c r="A53" s="16"/>
      <c r="B53" s="1"/>
      <c r="C53" s="347" t="s">
        <v>87</v>
      </c>
      <c r="D53" s="347"/>
      <c r="E53" s="347"/>
      <c r="F53" s="347"/>
      <c r="G53" s="347" t="s">
        <v>88</v>
      </c>
      <c r="H53" s="347"/>
      <c r="I53" s="347"/>
      <c r="J53" s="347"/>
      <c r="K53" s="347" t="s">
        <v>224</v>
      </c>
      <c r="L53" s="347"/>
      <c r="M53" s="347"/>
      <c r="N53" s="347"/>
      <c r="O53" s="347"/>
      <c r="P53" s="1"/>
      <c r="Q53" s="16"/>
      <c r="R53" s="16"/>
      <c r="S53" s="16"/>
      <c r="T53" s="16"/>
      <c r="U53" s="16"/>
      <c r="V53" s="16"/>
      <c r="W53" s="16"/>
      <c r="X53" s="16"/>
      <c r="Y53" s="16"/>
      <c r="Z53" s="16"/>
      <c r="AA53" s="16"/>
      <c r="AB53" s="16"/>
    </row>
    <row r="54" spans="1:28" s="14" customFormat="1" x14ac:dyDescent="0.2">
      <c r="A54" s="16"/>
      <c r="B54" s="1"/>
      <c r="C54" s="332"/>
      <c r="D54" s="332"/>
      <c r="E54" s="332"/>
      <c r="F54" s="332"/>
      <c r="G54" s="333"/>
      <c r="H54" s="333"/>
      <c r="I54" s="333"/>
      <c r="J54" s="333"/>
      <c r="K54" s="332"/>
      <c r="L54" s="332"/>
      <c r="M54" s="332"/>
      <c r="N54" s="332"/>
      <c r="O54" s="332"/>
      <c r="P54" s="1"/>
      <c r="Q54" s="16"/>
      <c r="R54" s="16"/>
      <c r="S54" s="16"/>
      <c r="T54" s="16"/>
      <c r="U54" s="16"/>
      <c r="V54" s="16"/>
      <c r="W54" s="16"/>
      <c r="X54" s="16"/>
      <c r="Y54" s="16"/>
      <c r="Z54" s="16"/>
      <c r="AA54" s="16"/>
      <c r="AB54" s="16"/>
    </row>
    <row r="55" spans="1:28" s="14" customFormat="1" x14ac:dyDescent="0.2">
      <c r="A55" s="16"/>
      <c r="B55" s="1"/>
      <c r="C55" s="332"/>
      <c r="D55" s="332"/>
      <c r="E55" s="332"/>
      <c r="F55" s="332"/>
      <c r="G55" s="333"/>
      <c r="H55" s="333"/>
      <c r="I55" s="333"/>
      <c r="J55" s="333"/>
      <c r="K55" s="332"/>
      <c r="L55" s="332"/>
      <c r="M55" s="332"/>
      <c r="N55" s="332"/>
      <c r="O55" s="332"/>
      <c r="P55" s="1"/>
      <c r="Q55" s="16"/>
      <c r="R55" s="16"/>
      <c r="S55" s="16"/>
      <c r="T55" s="16"/>
      <c r="U55" s="16"/>
      <c r="V55" s="16"/>
      <c r="W55" s="16"/>
      <c r="X55" s="16"/>
      <c r="Y55" s="16"/>
      <c r="Z55" s="16"/>
      <c r="AA55" s="16"/>
      <c r="AB55" s="16"/>
    </row>
    <row r="56" spans="1:28" s="14" customFormat="1" x14ac:dyDescent="0.2">
      <c r="A56" s="16"/>
      <c r="B56" s="1"/>
      <c r="C56" s="332"/>
      <c r="D56" s="332"/>
      <c r="E56" s="332"/>
      <c r="F56" s="332"/>
      <c r="G56" s="333"/>
      <c r="H56" s="333"/>
      <c r="I56" s="333"/>
      <c r="J56" s="333"/>
      <c r="K56" s="332"/>
      <c r="L56" s="332"/>
      <c r="M56" s="332"/>
      <c r="N56" s="332"/>
      <c r="O56" s="332"/>
      <c r="P56" s="1"/>
      <c r="Q56" s="16"/>
      <c r="R56" s="16"/>
      <c r="S56" s="16"/>
      <c r="T56" s="16"/>
      <c r="U56" s="16"/>
      <c r="V56" s="16"/>
      <c r="W56" s="16"/>
      <c r="X56" s="16"/>
      <c r="Y56" s="16"/>
      <c r="Z56" s="16"/>
      <c r="AA56" s="16"/>
      <c r="AB56" s="16"/>
    </row>
    <row r="57" spans="1:28" s="14" customFormat="1" x14ac:dyDescent="0.2">
      <c r="A57" s="16"/>
      <c r="B57" s="1"/>
      <c r="C57" s="332"/>
      <c r="D57" s="332"/>
      <c r="E57" s="332"/>
      <c r="F57" s="332"/>
      <c r="G57" s="332"/>
      <c r="H57" s="332"/>
      <c r="I57" s="332"/>
      <c r="J57" s="332"/>
      <c r="K57" s="332"/>
      <c r="L57" s="332"/>
      <c r="M57" s="332"/>
      <c r="N57" s="332"/>
      <c r="O57" s="332"/>
      <c r="P57" s="1"/>
      <c r="Q57" s="16"/>
      <c r="R57" s="16"/>
      <c r="S57" s="16"/>
      <c r="T57" s="16"/>
      <c r="U57" s="16"/>
      <c r="V57" s="16"/>
      <c r="W57" s="16"/>
      <c r="X57" s="16"/>
      <c r="Y57" s="16"/>
      <c r="Z57" s="16"/>
      <c r="AA57" s="16"/>
      <c r="AB57" s="16"/>
    </row>
    <row r="58" spans="1:28" s="14" customFormat="1" x14ac:dyDescent="0.2">
      <c r="A58" s="16"/>
      <c r="B58" s="1"/>
      <c r="C58" s="332"/>
      <c r="D58" s="332"/>
      <c r="E58" s="332"/>
      <c r="F58" s="332"/>
      <c r="G58" s="332"/>
      <c r="H58" s="332"/>
      <c r="I58" s="332"/>
      <c r="J58" s="332"/>
      <c r="K58" s="332"/>
      <c r="L58" s="332"/>
      <c r="M58" s="332"/>
      <c r="N58" s="332"/>
      <c r="O58" s="332"/>
      <c r="P58" s="1"/>
      <c r="Q58" s="16"/>
      <c r="R58" s="16"/>
      <c r="S58" s="16"/>
      <c r="T58" s="16"/>
      <c r="U58" s="16"/>
      <c r="V58" s="16"/>
      <c r="W58" s="16"/>
      <c r="X58" s="16"/>
      <c r="Y58" s="16"/>
      <c r="Z58" s="16"/>
      <c r="AA58" s="16"/>
      <c r="AB58" s="16"/>
    </row>
    <row r="59" spans="1:28" s="14" customFormat="1" x14ac:dyDescent="0.2">
      <c r="A59" s="16"/>
      <c r="B59" s="1"/>
      <c r="C59" s="332"/>
      <c r="D59" s="332"/>
      <c r="E59" s="332"/>
      <c r="F59" s="332"/>
      <c r="G59" s="332"/>
      <c r="H59" s="332"/>
      <c r="I59" s="332"/>
      <c r="J59" s="332"/>
      <c r="K59" s="332"/>
      <c r="L59" s="332"/>
      <c r="M59" s="332"/>
      <c r="N59" s="332"/>
      <c r="O59" s="332"/>
      <c r="P59" s="1"/>
      <c r="Q59" s="16"/>
      <c r="R59" s="16"/>
      <c r="S59" s="16"/>
      <c r="T59" s="16"/>
      <c r="U59" s="16"/>
      <c r="V59" s="16"/>
      <c r="W59" s="16"/>
      <c r="X59" s="16"/>
      <c r="Y59" s="16"/>
      <c r="Z59" s="16"/>
      <c r="AA59" s="16"/>
      <c r="AB59" s="16"/>
    </row>
    <row r="60" spans="1:28" s="14" customFormat="1" x14ac:dyDescent="0.2">
      <c r="A60" s="16"/>
      <c r="B60" s="1"/>
      <c r="C60" s="348"/>
      <c r="D60" s="348"/>
      <c r="E60" s="348"/>
      <c r="F60" s="348"/>
      <c r="G60" s="348"/>
      <c r="H60" s="348"/>
      <c r="I60" s="348"/>
      <c r="J60" s="348"/>
      <c r="K60" s="348"/>
      <c r="L60" s="348"/>
      <c r="M60" s="348"/>
      <c r="N60" s="348"/>
      <c r="O60" s="348"/>
      <c r="P60" s="1"/>
      <c r="Q60" s="16"/>
      <c r="R60" s="16"/>
      <c r="S60" s="16"/>
      <c r="T60" s="16"/>
      <c r="U60" s="16"/>
      <c r="V60" s="16"/>
      <c r="W60" s="16"/>
      <c r="X60" s="16"/>
      <c r="Y60" s="16"/>
      <c r="Z60" s="16"/>
      <c r="AA60" s="16"/>
      <c r="AB60" s="16"/>
    </row>
    <row r="61" spans="1:28" s="14" customFormat="1" x14ac:dyDescent="0.2">
      <c r="A61" s="16"/>
      <c r="B61" s="1"/>
      <c r="C61" s="26"/>
      <c r="D61" s="21"/>
      <c r="E61" s="21"/>
      <c r="F61" s="21"/>
      <c r="G61" s="21"/>
      <c r="H61" s="21"/>
      <c r="I61" s="21"/>
      <c r="J61" s="21"/>
      <c r="K61" s="21"/>
      <c r="L61" s="21"/>
      <c r="M61" s="21"/>
      <c r="N61" s="21"/>
      <c r="O61" s="21"/>
      <c r="P61" s="1"/>
      <c r="Q61" s="16"/>
      <c r="R61" s="16"/>
      <c r="S61" s="16"/>
      <c r="T61" s="16"/>
      <c r="U61" s="16"/>
      <c r="V61" s="16"/>
      <c r="W61" s="16"/>
      <c r="X61" s="16"/>
      <c r="Y61" s="16"/>
      <c r="Z61" s="16"/>
      <c r="AA61" s="16"/>
      <c r="AB61" s="16"/>
    </row>
    <row r="62" spans="1:28" s="14" customFormat="1" x14ac:dyDescent="0.2">
      <c r="A62" s="16"/>
      <c r="B62" s="1"/>
      <c r="C62" s="26"/>
      <c r="D62" s="21"/>
      <c r="E62" s="21"/>
      <c r="F62" s="21"/>
      <c r="G62" s="21"/>
      <c r="H62" s="21"/>
      <c r="I62" s="21"/>
      <c r="J62" s="21"/>
      <c r="K62" s="21"/>
      <c r="L62" s="21"/>
      <c r="M62" s="21"/>
      <c r="N62" s="21"/>
      <c r="O62" s="21"/>
      <c r="P62" s="1"/>
      <c r="Q62" s="16"/>
      <c r="R62" s="16"/>
      <c r="S62" s="16"/>
      <c r="T62" s="16"/>
      <c r="U62" s="16"/>
      <c r="V62" s="16"/>
      <c r="W62" s="16"/>
      <c r="X62" s="16"/>
      <c r="Y62" s="16"/>
      <c r="Z62" s="16"/>
      <c r="AA62" s="16"/>
      <c r="AB62" s="16"/>
    </row>
    <row r="63" spans="1:28" s="14" customFormat="1" x14ac:dyDescent="0.2">
      <c r="A63" s="16"/>
      <c r="B63" s="1"/>
      <c r="C63" s="26"/>
      <c r="D63" s="21"/>
      <c r="E63" s="21"/>
      <c r="F63" s="21"/>
      <c r="G63" s="21"/>
      <c r="H63" s="21"/>
      <c r="I63" s="21"/>
      <c r="J63" s="21"/>
      <c r="K63" s="21"/>
      <c r="L63" s="21"/>
      <c r="M63" s="21"/>
      <c r="N63" s="21"/>
      <c r="O63" s="21"/>
      <c r="P63" s="1"/>
      <c r="Q63" s="16"/>
      <c r="R63" s="16"/>
      <c r="S63" s="16"/>
      <c r="T63" s="16"/>
      <c r="U63" s="16"/>
      <c r="V63" s="16"/>
      <c r="W63" s="16"/>
      <c r="X63" s="16"/>
      <c r="Y63" s="16"/>
      <c r="Z63" s="16"/>
      <c r="AA63" s="16"/>
      <c r="AB63" s="16"/>
    </row>
    <row r="66" spans="3:15" s="23" customFormat="1" x14ac:dyDescent="0.2">
      <c r="C66" s="22"/>
      <c r="D66" s="22"/>
      <c r="E66" s="22"/>
      <c r="F66" s="22"/>
      <c r="G66" s="22"/>
      <c r="H66" s="22"/>
      <c r="I66" s="22"/>
      <c r="J66" s="22"/>
      <c r="K66" s="22"/>
      <c r="L66" s="22"/>
      <c r="M66" s="22"/>
      <c r="N66" s="22"/>
      <c r="O66" s="22"/>
    </row>
    <row r="67" spans="3:15" s="23" customFormat="1" x14ac:dyDescent="0.2">
      <c r="C67" s="22"/>
      <c r="D67" s="22"/>
      <c r="E67" s="22"/>
      <c r="F67" s="22"/>
      <c r="G67" s="22"/>
      <c r="H67" s="22"/>
      <c r="I67" s="22"/>
      <c r="J67" s="22"/>
      <c r="K67" s="22"/>
      <c r="L67" s="22"/>
      <c r="M67" s="22"/>
      <c r="N67" s="22"/>
      <c r="O67" s="22"/>
    </row>
    <row r="68" spans="3:15" s="23" customFormat="1" x14ac:dyDescent="0.2">
      <c r="C68" s="22"/>
      <c r="D68" s="22"/>
      <c r="E68" s="22"/>
      <c r="F68" s="22"/>
      <c r="G68" s="22"/>
      <c r="H68" s="22"/>
      <c r="I68" s="22"/>
      <c r="J68" s="22"/>
      <c r="K68" s="22"/>
      <c r="L68" s="22"/>
      <c r="M68" s="22"/>
      <c r="N68" s="22"/>
      <c r="O68" s="22"/>
    </row>
    <row r="69" spans="3:15" s="23" customFormat="1" x14ac:dyDescent="0.2">
      <c r="C69" s="22"/>
      <c r="D69" s="22"/>
      <c r="E69" s="22"/>
      <c r="F69" s="22"/>
      <c r="G69" s="22"/>
      <c r="H69" s="22"/>
      <c r="I69" s="22"/>
      <c r="J69" s="22"/>
      <c r="K69" s="22"/>
      <c r="L69" s="22"/>
      <c r="M69" s="22"/>
      <c r="N69" s="22"/>
      <c r="O69" s="22"/>
    </row>
    <row r="70" spans="3:15" s="23" customFormat="1" x14ac:dyDescent="0.2">
      <c r="C70" s="22"/>
      <c r="D70" s="22"/>
      <c r="E70" s="22"/>
      <c r="F70" s="22"/>
      <c r="G70" s="22"/>
      <c r="H70" s="22"/>
      <c r="I70" s="22"/>
      <c r="J70" s="22"/>
      <c r="K70" s="22"/>
      <c r="L70" s="22"/>
      <c r="M70" s="22"/>
      <c r="N70" s="22"/>
      <c r="O70" s="22"/>
    </row>
    <row r="71" spans="3:15" s="23" customFormat="1" x14ac:dyDescent="0.2">
      <c r="C71" s="22"/>
      <c r="D71" s="22"/>
      <c r="E71" s="22"/>
      <c r="F71" s="22"/>
      <c r="G71" s="22"/>
      <c r="H71" s="22"/>
      <c r="I71" s="22"/>
      <c r="J71" s="22"/>
      <c r="K71" s="22"/>
      <c r="L71" s="22"/>
      <c r="M71" s="22"/>
      <c r="N71" s="22"/>
      <c r="O71" s="22"/>
    </row>
    <row r="72" spans="3:15" s="23" customFormat="1" x14ac:dyDescent="0.2">
      <c r="C72" s="22"/>
      <c r="D72" s="22"/>
      <c r="E72" s="22"/>
      <c r="F72" s="22"/>
      <c r="G72" s="24" t="s">
        <v>90</v>
      </c>
      <c r="H72" s="25"/>
      <c r="I72" s="25"/>
      <c r="J72" s="24" t="s">
        <v>27</v>
      </c>
      <c r="K72" s="22"/>
      <c r="L72" s="22"/>
      <c r="M72" s="22"/>
      <c r="N72" s="22"/>
      <c r="O72" s="22"/>
    </row>
    <row r="73" spans="3:15" s="23" customFormat="1" x14ac:dyDescent="0.2">
      <c r="C73" s="22"/>
      <c r="D73" s="22"/>
      <c r="E73" s="22"/>
      <c r="F73" s="22"/>
      <c r="G73" s="24" t="s">
        <v>91</v>
      </c>
      <c r="H73" s="25"/>
      <c r="I73" s="25"/>
      <c r="J73" s="24" t="s">
        <v>31</v>
      </c>
      <c r="K73" s="22"/>
      <c r="L73" s="22"/>
      <c r="M73" s="22"/>
      <c r="N73" s="22"/>
      <c r="O73" s="22"/>
    </row>
    <row r="74" spans="3:15" s="23" customFormat="1" x14ac:dyDescent="0.2">
      <c r="C74" s="22"/>
      <c r="D74" s="22"/>
      <c r="E74" s="22"/>
      <c r="F74" s="22"/>
      <c r="G74" s="24" t="s">
        <v>45</v>
      </c>
      <c r="H74" s="25"/>
      <c r="I74" s="25"/>
      <c r="J74" s="24" t="s">
        <v>92</v>
      </c>
      <c r="K74" s="22"/>
      <c r="L74" s="22"/>
      <c r="M74" s="22"/>
      <c r="N74" s="22"/>
      <c r="O74" s="22"/>
    </row>
    <row r="75" spans="3:15" s="23" customFormat="1" x14ac:dyDescent="0.2">
      <c r="C75" s="22"/>
      <c r="D75" s="22"/>
      <c r="E75" s="22"/>
      <c r="F75" s="22"/>
      <c r="G75" s="24" t="s">
        <v>93</v>
      </c>
      <c r="H75" s="25"/>
      <c r="I75" s="25"/>
      <c r="J75" s="24" t="s">
        <v>60</v>
      </c>
      <c r="K75" s="22"/>
      <c r="L75" s="22"/>
      <c r="M75" s="22"/>
      <c r="N75" s="22"/>
      <c r="O75" s="22"/>
    </row>
    <row r="76" spans="3:15" s="23" customFormat="1" x14ac:dyDescent="0.2">
      <c r="C76" s="22"/>
      <c r="D76" s="22"/>
      <c r="E76" s="22"/>
      <c r="F76" s="22"/>
      <c r="G76" s="24" t="s">
        <v>94</v>
      </c>
      <c r="H76" s="25"/>
      <c r="I76" s="25"/>
      <c r="J76" s="24" t="s">
        <v>95</v>
      </c>
      <c r="K76" s="22"/>
      <c r="L76" s="22"/>
      <c r="M76" s="22"/>
      <c r="N76" s="22"/>
      <c r="O76" s="22"/>
    </row>
    <row r="77" spans="3:15" s="23" customFormat="1" x14ac:dyDescent="0.2">
      <c r="C77" s="22"/>
      <c r="D77" s="22"/>
      <c r="E77" s="22"/>
      <c r="F77" s="22"/>
      <c r="G77" s="24" t="s">
        <v>96</v>
      </c>
      <c r="H77" s="25"/>
      <c r="I77" s="25"/>
      <c r="J77" s="24" t="s">
        <v>97</v>
      </c>
      <c r="K77" s="22"/>
      <c r="L77" s="22"/>
      <c r="M77" s="22"/>
      <c r="N77" s="22"/>
      <c r="O77" s="22"/>
    </row>
    <row r="78" spans="3:15" s="23" customFormat="1" x14ac:dyDescent="0.2">
      <c r="C78" s="22"/>
      <c r="D78" s="22"/>
      <c r="E78" s="22"/>
      <c r="F78" s="22"/>
      <c r="G78" s="24" t="s">
        <v>98</v>
      </c>
      <c r="H78" s="25"/>
      <c r="I78" s="25"/>
      <c r="J78" s="24" t="s">
        <v>99</v>
      </c>
      <c r="K78" s="22"/>
      <c r="L78" s="22"/>
      <c r="M78" s="22"/>
      <c r="N78" s="22"/>
      <c r="O78" s="22"/>
    </row>
    <row r="79" spans="3:15" s="23" customFormat="1" x14ac:dyDescent="0.2">
      <c r="C79" s="22"/>
      <c r="D79" s="22"/>
      <c r="E79" s="22"/>
      <c r="F79" s="22"/>
      <c r="G79" s="24" t="s">
        <v>100</v>
      </c>
      <c r="H79" s="25"/>
      <c r="I79" s="25"/>
      <c r="J79" s="24" t="s">
        <v>101</v>
      </c>
      <c r="K79" s="22"/>
      <c r="L79" s="22"/>
      <c r="M79" s="22"/>
      <c r="N79" s="22"/>
      <c r="O79" s="22"/>
    </row>
    <row r="80" spans="3:15" s="23" customFormat="1" x14ac:dyDescent="0.2">
      <c r="C80" s="22"/>
      <c r="D80" s="22"/>
      <c r="E80" s="22"/>
      <c r="F80" s="22"/>
      <c r="G80" s="24" t="s">
        <v>102</v>
      </c>
      <c r="H80" s="25"/>
      <c r="I80" s="25"/>
      <c r="J80" s="24" t="s">
        <v>103</v>
      </c>
      <c r="K80" s="22"/>
      <c r="L80" s="22"/>
      <c r="M80" s="22"/>
      <c r="N80" s="22"/>
      <c r="O80" s="22"/>
    </row>
    <row r="81" spans="3:15" s="23" customFormat="1" x14ac:dyDescent="0.2">
      <c r="C81" s="22"/>
      <c r="D81" s="22"/>
      <c r="E81" s="22"/>
      <c r="F81" s="22"/>
      <c r="G81" s="24" t="s">
        <v>104</v>
      </c>
      <c r="H81" s="25"/>
      <c r="I81" s="25"/>
      <c r="J81" s="24" t="s">
        <v>105</v>
      </c>
      <c r="K81" s="22"/>
      <c r="L81" s="22"/>
      <c r="M81" s="22"/>
      <c r="N81" s="22"/>
      <c r="O81" s="22"/>
    </row>
    <row r="82" spans="3:15" s="23" customFormat="1" x14ac:dyDescent="0.2">
      <c r="C82" s="22"/>
      <c r="D82" s="22"/>
      <c r="E82" s="22"/>
      <c r="F82" s="22"/>
      <c r="G82" s="24" t="s">
        <v>106</v>
      </c>
      <c r="H82" s="25"/>
      <c r="I82" s="25"/>
      <c r="J82" s="24" t="s">
        <v>107</v>
      </c>
      <c r="K82" s="22"/>
      <c r="L82" s="22"/>
      <c r="M82" s="22"/>
      <c r="N82" s="22"/>
      <c r="O82" s="22"/>
    </row>
    <row r="83" spans="3:15" s="23" customFormat="1" x14ac:dyDescent="0.2">
      <c r="C83" s="22"/>
      <c r="D83" s="22"/>
      <c r="E83" s="22"/>
      <c r="F83" s="22"/>
      <c r="G83" s="24" t="s">
        <v>35</v>
      </c>
      <c r="H83" s="25"/>
      <c r="I83" s="25"/>
      <c r="J83" s="24" t="s">
        <v>62</v>
      </c>
      <c r="K83" s="22"/>
      <c r="L83" s="22"/>
      <c r="M83" s="22"/>
      <c r="N83" s="22"/>
      <c r="O83" s="22"/>
    </row>
    <row r="84" spans="3:15" x14ac:dyDescent="0.2">
      <c r="G84" s="24" t="s">
        <v>108</v>
      </c>
      <c r="H84" s="25"/>
      <c r="I84" s="25"/>
      <c r="J84" s="25"/>
      <c r="K84" s="22"/>
      <c r="L84" s="22"/>
    </row>
    <row r="85" spans="3:15" x14ac:dyDescent="0.2">
      <c r="G85" s="24" t="s">
        <v>109</v>
      </c>
      <c r="H85" s="25"/>
      <c r="I85" s="25"/>
      <c r="J85" s="25"/>
      <c r="K85" s="22"/>
      <c r="L85" s="22"/>
    </row>
    <row r="86" spans="3:15" x14ac:dyDescent="0.2">
      <c r="G86" s="24" t="s">
        <v>110</v>
      </c>
      <c r="H86" s="25"/>
      <c r="I86" s="25"/>
      <c r="J86" s="25"/>
      <c r="K86" s="22"/>
      <c r="L86" s="22"/>
    </row>
    <row r="87" spans="3:15" x14ac:dyDescent="0.2">
      <c r="G87" s="24" t="s">
        <v>111</v>
      </c>
      <c r="H87" s="25"/>
      <c r="I87" s="25"/>
      <c r="J87" s="25"/>
      <c r="K87" s="22"/>
      <c r="L87" s="22"/>
    </row>
    <row r="88" spans="3:15" x14ac:dyDescent="0.2">
      <c r="G88" s="24" t="s">
        <v>40</v>
      </c>
      <c r="H88" s="25"/>
      <c r="I88" s="25"/>
      <c r="J88" s="25"/>
      <c r="K88" s="22"/>
      <c r="L88" s="22"/>
    </row>
    <row r="89" spans="3:15" x14ac:dyDescent="0.2">
      <c r="G89" s="24" t="s">
        <v>26</v>
      </c>
      <c r="H89" s="25"/>
      <c r="I89" s="25"/>
      <c r="J89" s="25"/>
      <c r="K89" s="22"/>
      <c r="L89" s="22"/>
    </row>
    <row r="90" spans="3:15" x14ac:dyDescent="0.2">
      <c r="G90" s="24" t="s">
        <v>112</v>
      </c>
      <c r="H90" s="25"/>
      <c r="I90" s="25"/>
      <c r="J90" s="25"/>
      <c r="K90" s="22"/>
      <c r="L90" s="22"/>
    </row>
    <row r="91" spans="3:15" x14ac:dyDescent="0.2">
      <c r="G91" s="24" t="s">
        <v>29</v>
      </c>
      <c r="H91" s="25"/>
      <c r="I91" s="25"/>
      <c r="J91" s="25"/>
      <c r="K91" s="22"/>
      <c r="L91" s="22"/>
    </row>
    <row r="92" spans="3:15" x14ac:dyDescent="0.2">
      <c r="G92" s="24" t="s">
        <v>113</v>
      </c>
      <c r="H92" s="25"/>
      <c r="I92" s="25"/>
      <c r="J92" s="25"/>
      <c r="K92" s="22"/>
      <c r="L92" s="22"/>
    </row>
    <row r="93" spans="3:15" x14ac:dyDescent="0.2">
      <c r="G93" s="24" t="s">
        <v>114</v>
      </c>
      <c r="H93" s="25"/>
      <c r="I93" s="25"/>
      <c r="J93" s="25"/>
      <c r="K93" s="22"/>
      <c r="L93" s="22"/>
    </row>
    <row r="94" spans="3:15" x14ac:dyDescent="0.2">
      <c r="G94" s="24" t="s">
        <v>115</v>
      </c>
      <c r="H94" s="25"/>
      <c r="I94" s="25"/>
      <c r="J94" s="25"/>
    </row>
    <row r="95" spans="3:15" x14ac:dyDescent="0.2">
      <c r="G95" s="24" t="s">
        <v>116</v>
      </c>
      <c r="H95" s="25"/>
      <c r="I95" s="25"/>
      <c r="J95" s="25"/>
    </row>
    <row r="96" spans="3:15" x14ac:dyDescent="0.2">
      <c r="G96" s="24" t="s">
        <v>117</v>
      </c>
      <c r="H96" s="25"/>
      <c r="I96" s="25"/>
      <c r="J96" s="25"/>
    </row>
    <row r="97" spans="7:10" x14ac:dyDescent="0.2">
      <c r="G97" s="24" t="s">
        <v>118</v>
      </c>
      <c r="H97" s="25"/>
      <c r="I97" s="25"/>
      <c r="J97" s="25"/>
    </row>
    <row r="98" spans="7:10" x14ac:dyDescent="0.2">
      <c r="G98" s="24" t="s">
        <v>119</v>
      </c>
      <c r="H98" s="25"/>
      <c r="I98" s="25"/>
      <c r="J98" s="25"/>
    </row>
  </sheetData>
  <mergeCells count="84">
    <mergeCell ref="C59:F59"/>
    <mergeCell ref="G59:J59"/>
    <mergeCell ref="K59:O59"/>
    <mergeCell ref="C60:F60"/>
    <mergeCell ref="G60:J60"/>
    <mergeCell ref="K60:O60"/>
    <mergeCell ref="C57:F57"/>
    <mergeCell ref="G57:J57"/>
    <mergeCell ref="K57:O57"/>
    <mergeCell ref="C58:F58"/>
    <mergeCell ref="G58:J58"/>
    <mergeCell ref="K58:O58"/>
    <mergeCell ref="C55:F55"/>
    <mergeCell ref="G55:J55"/>
    <mergeCell ref="K55:O55"/>
    <mergeCell ref="C56:F56"/>
    <mergeCell ref="G56:J56"/>
    <mergeCell ref="K56:O56"/>
    <mergeCell ref="C54:F54"/>
    <mergeCell ref="G54:J54"/>
    <mergeCell ref="K54:O54"/>
    <mergeCell ref="P27:P28"/>
    <mergeCell ref="J28:O33"/>
    <mergeCell ref="J34:O34"/>
    <mergeCell ref="J35:O40"/>
    <mergeCell ref="J41:O41"/>
    <mergeCell ref="J42:O42"/>
    <mergeCell ref="C45:O45"/>
    <mergeCell ref="C52:O52"/>
    <mergeCell ref="C53:F53"/>
    <mergeCell ref="G53:J53"/>
    <mergeCell ref="K53:O53"/>
    <mergeCell ref="N23:O24"/>
    <mergeCell ref="C24:D24"/>
    <mergeCell ref="E24:G24"/>
    <mergeCell ref="C26:O26"/>
    <mergeCell ref="C27:I43"/>
    <mergeCell ref="J27:O27"/>
    <mergeCell ref="J43:O43"/>
    <mergeCell ref="C23:D23"/>
    <mergeCell ref="E23:G23"/>
    <mergeCell ref="H23:I24"/>
    <mergeCell ref="J23:K24"/>
    <mergeCell ref="L23:M24"/>
    <mergeCell ref="C20:D22"/>
    <mergeCell ref="E20:G22"/>
    <mergeCell ref="H20:I22"/>
    <mergeCell ref="J20:K22"/>
    <mergeCell ref="L20:O20"/>
    <mergeCell ref="P17:P18"/>
    <mergeCell ref="C18:D19"/>
    <mergeCell ref="E18:F18"/>
    <mergeCell ref="G18:K18"/>
    <mergeCell ref="L18:M19"/>
    <mergeCell ref="N18:O19"/>
    <mergeCell ref="E19:F19"/>
    <mergeCell ref="G19:K19"/>
    <mergeCell ref="C17:D17"/>
    <mergeCell ref="E17:G17"/>
    <mergeCell ref="H17:I17"/>
    <mergeCell ref="J17:K17"/>
    <mergeCell ref="L17:M17"/>
    <mergeCell ref="N17:O17"/>
    <mergeCell ref="C16:O16"/>
    <mergeCell ref="C9:O9"/>
    <mergeCell ref="C10:O11"/>
    <mergeCell ref="C12:D12"/>
    <mergeCell ref="E12:H12"/>
    <mergeCell ref="I12:J12"/>
    <mergeCell ref="K12:O12"/>
    <mergeCell ref="C13:D13"/>
    <mergeCell ref="E13:O13"/>
    <mergeCell ref="C14:D14"/>
    <mergeCell ref="E14:O14"/>
    <mergeCell ref="C15:O15"/>
    <mergeCell ref="B2:C4"/>
    <mergeCell ref="C5:D8"/>
    <mergeCell ref="E5:L5"/>
    <mergeCell ref="M5:O5"/>
    <mergeCell ref="E6:L6"/>
    <mergeCell ref="M6:O6"/>
    <mergeCell ref="E7:L8"/>
    <mergeCell ref="M7:O7"/>
    <mergeCell ref="M8:O8"/>
  </mergeCells>
  <dataValidations count="4">
    <dataValidation type="list" allowBlank="1" showInputMessage="1" showErrorMessage="1" sqref="E12:H12" xr:uid="{00000000-0002-0000-0100-000000000000}">
      <formula1>$G$72:$G$75</formula1>
    </dataValidation>
    <dataValidation type="list" allowBlank="1" showInputMessage="1" showErrorMessage="1" sqref="J17:K17" xr:uid="{00000000-0002-0000-0100-000001000000}">
      <formula1>$J$72:$J$74</formula1>
    </dataValidation>
    <dataValidation type="list" allowBlank="1" showInputMessage="1" showErrorMessage="1" sqref="J20:K22" xr:uid="{00000000-0002-0000-0100-000002000000}">
      <formula1>$J$77:$J$83</formula1>
    </dataValidation>
    <dataValidation type="list" allowBlank="1" showInputMessage="1" showErrorMessage="1" sqref="E20:G22" xr:uid="{00000000-0002-0000-0100-000003000000}">
      <formula1>$J$75:$J$76</formula1>
    </dataValidation>
  </dataValidations>
  <hyperlinks>
    <hyperlink ref="B2:C4" location="'MATRIZ DE INDICADORES'!A1" display="    REGRESAR" xr:uid="{00000000-0004-0000-0100-000000000000}"/>
  </hyperlinks>
  <pageMargins left="0.7" right="0.7" top="0.75" bottom="0.75" header="0.3" footer="0.3"/>
  <pageSetup paperSize="5" scale="74"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18817" r:id="rId4" name="Option Button 1">
              <controlPr defaultSize="0" autoFill="0" autoLine="0" autoPict="0" macro="[2]!PORCENTAJE">
                <anchor moveWithCells="1">
                  <from>
                    <xdr:col>5</xdr:col>
                    <xdr:colOff>28575</xdr:colOff>
                    <xdr:row>16</xdr:row>
                    <xdr:rowOff>142875</xdr:rowOff>
                  </from>
                  <to>
                    <xdr:col>5</xdr:col>
                    <xdr:colOff>895350</xdr:colOff>
                    <xdr:row>16</xdr:row>
                    <xdr:rowOff>333375</xdr:rowOff>
                  </to>
                </anchor>
              </controlPr>
            </control>
          </mc:Choice>
        </mc:AlternateContent>
        <mc:AlternateContent xmlns:mc="http://schemas.openxmlformats.org/markup-compatibility/2006">
          <mc:Choice Requires="x14">
            <control shapeId="418818" r:id="rId5" name="Option Button 2">
              <controlPr defaultSize="0" autoFill="0" autoLine="0" autoPict="0" macro="[2]!RELATIVO">
                <anchor moveWithCells="1">
                  <from>
                    <xdr:col>4</xdr:col>
                    <xdr:colOff>171450</xdr:colOff>
                    <xdr:row>16</xdr:row>
                    <xdr:rowOff>123825</xdr:rowOff>
                  </from>
                  <to>
                    <xdr:col>5</xdr:col>
                    <xdr:colOff>47625</xdr:colOff>
                    <xdr:row>16</xdr:row>
                    <xdr:rowOff>333375</xdr:rowOff>
                  </to>
                </anchor>
              </controlPr>
            </control>
          </mc:Choice>
        </mc:AlternateContent>
        <mc:AlternateContent xmlns:mc="http://schemas.openxmlformats.org/markup-compatibility/2006">
          <mc:Choice Requires="x14">
            <control shapeId="418819" r:id="rId6" name="Option Button 3">
              <controlPr defaultSize="0" autoFill="0" autoLine="0" autoPict="0" macro="[2]!RELATIVO">
                <anchor moveWithCells="1">
                  <from>
                    <xdr:col>5</xdr:col>
                    <xdr:colOff>895350</xdr:colOff>
                    <xdr:row>16</xdr:row>
                    <xdr:rowOff>123825</xdr:rowOff>
                  </from>
                  <to>
                    <xdr:col>7</xdr:col>
                    <xdr:colOff>104775</xdr:colOff>
                    <xdr:row>16</xdr:row>
                    <xdr:rowOff>333375</xdr:rowOff>
                  </to>
                </anchor>
              </controlPr>
            </control>
          </mc:Choice>
        </mc:AlternateContent>
        <mc:AlternateContent xmlns:mc="http://schemas.openxmlformats.org/markup-compatibility/2006">
          <mc:Choice Requires="x14">
            <control shapeId="418822" r:id="rId7" name="Option Button 6">
              <controlPr defaultSize="0" autoFill="0" autoLine="0" autoPict="0" macro="[5]!RELATIVO">
                <anchor moveWithCells="1">
                  <from>
                    <xdr:col>5</xdr:col>
                    <xdr:colOff>895350</xdr:colOff>
                    <xdr:row>16</xdr:row>
                    <xdr:rowOff>123825</xdr:rowOff>
                  </from>
                  <to>
                    <xdr:col>7</xdr:col>
                    <xdr:colOff>95250</xdr:colOff>
                    <xdr:row>17</xdr:row>
                    <xdr:rowOff>152400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85">
    <tabColor rgb="FFEDE394"/>
    <pageSetUpPr fitToPage="1"/>
  </sheetPr>
  <dimension ref="A1:AB98"/>
  <sheetViews>
    <sheetView topLeftCell="A4" zoomScale="80" zoomScaleNormal="80" workbookViewId="0">
      <selection activeCell="J28" sqref="C27:O42"/>
    </sheetView>
  </sheetViews>
  <sheetFormatPr baseColWidth="10" defaultColWidth="11.42578125" defaultRowHeight="15" x14ac:dyDescent="0.2"/>
  <cols>
    <col min="1" max="1" width="4" style="7" customWidth="1"/>
    <col min="2" max="2" width="6.7109375" style="7" customWidth="1"/>
    <col min="3" max="3" width="27.85546875" style="6" customWidth="1"/>
    <col min="4" max="4" width="15.140625" style="6" customWidth="1"/>
    <col min="5" max="5" width="12.7109375" style="6" customWidth="1"/>
    <col min="6" max="6" width="15.140625" style="6" customWidth="1"/>
    <col min="7" max="7" width="14" style="6" customWidth="1"/>
    <col min="8" max="8" width="11.42578125" style="6"/>
    <col min="9" max="9" width="12.85546875" style="6" customWidth="1"/>
    <col min="10" max="10" width="15.5703125" style="6" customWidth="1"/>
    <col min="11" max="11" width="14.42578125" style="6" customWidth="1"/>
    <col min="12" max="15" width="15.28515625" style="6" customWidth="1"/>
    <col min="16" max="16" width="6.7109375" style="7" customWidth="1"/>
    <col min="17" max="16384" width="11.42578125" style="7"/>
  </cols>
  <sheetData>
    <row r="1" spans="2:16" s="8" customFormat="1" ht="8.25" customHeight="1" x14ac:dyDescent="0.25">
      <c r="C1" s="9"/>
      <c r="D1" s="9"/>
      <c r="E1" s="9"/>
      <c r="F1" s="9"/>
      <c r="G1" s="9"/>
      <c r="H1" s="9"/>
      <c r="I1" s="9"/>
      <c r="J1" s="9"/>
      <c r="K1" s="9"/>
      <c r="L1" s="9"/>
      <c r="M1" s="9"/>
      <c r="N1" s="9"/>
      <c r="O1" s="9"/>
    </row>
    <row r="2" spans="2:16" s="8" customFormat="1" ht="15.75" customHeight="1" x14ac:dyDescent="0.25">
      <c r="B2" s="258" t="s">
        <v>41</v>
      </c>
      <c r="C2" s="258"/>
      <c r="D2" s="4"/>
      <c r="E2" s="4"/>
      <c r="F2" s="4"/>
      <c r="G2" s="4"/>
      <c r="H2" s="4"/>
      <c r="I2" s="4"/>
      <c r="J2" s="4"/>
      <c r="K2" s="4"/>
      <c r="L2" s="4"/>
      <c r="M2" s="4"/>
      <c r="N2" s="4"/>
      <c r="O2" s="4"/>
      <c r="P2" s="10"/>
    </row>
    <row r="3" spans="2:16" s="8" customFormat="1" ht="15.75" customHeight="1" x14ac:dyDescent="0.25">
      <c r="B3" s="258"/>
      <c r="C3" s="258"/>
      <c r="D3" s="4"/>
      <c r="E3" s="4"/>
      <c r="F3" s="4"/>
      <c r="G3" s="4"/>
      <c r="H3" s="4"/>
      <c r="I3" s="4"/>
      <c r="J3" s="4"/>
      <c r="K3" s="4"/>
      <c r="L3" s="4"/>
      <c r="M3" s="4"/>
      <c r="N3" s="4"/>
      <c r="O3" s="4"/>
      <c r="P3" s="10"/>
    </row>
    <row r="4" spans="2:16" s="8" customFormat="1" ht="15" customHeight="1" x14ac:dyDescent="0.25">
      <c r="B4" s="258"/>
      <c r="C4" s="258"/>
      <c r="D4" s="4"/>
      <c r="E4" s="4"/>
      <c r="F4" s="4"/>
      <c r="G4" s="4"/>
      <c r="H4" s="4"/>
      <c r="I4" s="4"/>
      <c r="J4" s="4"/>
      <c r="K4" s="4"/>
      <c r="L4" s="4"/>
      <c r="M4" s="4"/>
      <c r="N4" s="4"/>
      <c r="O4" s="4"/>
      <c r="P4" s="10"/>
    </row>
    <row r="5" spans="2:16" s="8" customFormat="1" ht="15.75" customHeight="1" x14ac:dyDescent="0.25">
      <c r="B5" s="10"/>
      <c r="C5" s="259"/>
      <c r="D5" s="260"/>
      <c r="E5" s="265" t="s">
        <v>0</v>
      </c>
      <c r="F5" s="212"/>
      <c r="G5" s="212"/>
      <c r="H5" s="212"/>
      <c r="I5" s="212"/>
      <c r="J5" s="212"/>
      <c r="K5" s="212"/>
      <c r="L5" s="213"/>
      <c r="M5" s="266" t="s">
        <v>1</v>
      </c>
      <c r="N5" s="266"/>
      <c r="O5" s="266"/>
      <c r="P5" s="10"/>
    </row>
    <row r="6" spans="2:16" s="8" customFormat="1" ht="15.75" customHeight="1" x14ac:dyDescent="0.25">
      <c r="B6" s="86"/>
      <c r="C6" s="261"/>
      <c r="D6" s="262"/>
      <c r="E6" s="265" t="s">
        <v>2</v>
      </c>
      <c r="F6" s="212"/>
      <c r="G6" s="212"/>
      <c r="H6" s="212"/>
      <c r="I6" s="212"/>
      <c r="J6" s="212"/>
      <c r="K6" s="212"/>
      <c r="L6" s="213"/>
      <c r="M6" s="266" t="s">
        <v>3</v>
      </c>
      <c r="N6" s="266"/>
      <c r="O6" s="266"/>
      <c r="P6" s="10"/>
    </row>
    <row r="7" spans="2:16" s="8" customFormat="1" ht="15.75" customHeight="1" x14ac:dyDescent="0.25">
      <c r="B7" s="10"/>
      <c r="C7" s="261"/>
      <c r="D7" s="262"/>
      <c r="E7" s="267" t="s">
        <v>4</v>
      </c>
      <c r="F7" s="268"/>
      <c r="G7" s="268"/>
      <c r="H7" s="268"/>
      <c r="I7" s="268"/>
      <c r="J7" s="268"/>
      <c r="K7" s="268"/>
      <c r="L7" s="269"/>
      <c r="M7" s="266" t="s">
        <v>42</v>
      </c>
      <c r="N7" s="266"/>
      <c r="O7" s="266"/>
      <c r="P7" s="10"/>
    </row>
    <row r="8" spans="2:16" s="8" customFormat="1" ht="15.75" customHeight="1" x14ac:dyDescent="0.25">
      <c r="B8" s="10"/>
      <c r="C8" s="263"/>
      <c r="D8" s="264"/>
      <c r="E8" s="270"/>
      <c r="F8" s="271"/>
      <c r="G8" s="271"/>
      <c r="H8" s="271"/>
      <c r="I8" s="271"/>
      <c r="J8" s="271"/>
      <c r="K8" s="271"/>
      <c r="L8" s="272"/>
      <c r="M8" s="266" t="s">
        <v>6</v>
      </c>
      <c r="N8" s="266"/>
      <c r="O8" s="266"/>
      <c r="P8" s="10"/>
    </row>
    <row r="9" spans="2:16" s="8" customFormat="1" ht="15.75" customHeight="1" x14ac:dyDescent="0.25">
      <c r="B9" s="10"/>
      <c r="C9" s="274"/>
      <c r="D9" s="274"/>
      <c r="E9" s="274"/>
      <c r="F9" s="274"/>
      <c r="G9" s="274"/>
      <c r="H9" s="274"/>
      <c r="I9" s="274"/>
      <c r="J9" s="274"/>
      <c r="K9" s="274"/>
      <c r="L9" s="274"/>
      <c r="M9" s="274"/>
      <c r="N9" s="274"/>
      <c r="O9" s="274"/>
      <c r="P9" s="10"/>
    </row>
    <row r="10" spans="2:16" s="8" customFormat="1" ht="15.75" customHeight="1" x14ac:dyDescent="0.25">
      <c r="B10" s="10"/>
      <c r="C10" s="275" t="s">
        <v>43</v>
      </c>
      <c r="D10" s="275"/>
      <c r="E10" s="275"/>
      <c r="F10" s="275"/>
      <c r="G10" s="275"/>
      <c r="H10" s="275"/>
      <c r="I10" s="275"/>
      <c r="J10" s="275"/>
      <c r="K10" s="275"/>
      <c r="L10" s="275"/>
      <c r="M10" s="275"/>
      <c r="N10" s="275"/>
      <c r="O10" s="275"/>
      <c r="P10" s="10"/>
    </row>
    <row r="11" spans="2:16" s="8" customFormat="1" ht="15" customHeight="1" x14ac:dyDescent="0.25">
      <c r="B11" s="10"/>
      <c r="C11" s="275"/>
      <c r="D11" s="275"/>
      <c r="E11" s="275"/>
      <c r="F11" s="275"/>
      <c r="G11" s="275"/>
      <c r="H11" s="275"/>
      <c r="I11" s="275"/>
      <c r="J11" s="275"/>
      <c r="K11" s="275"/>
      <c r="L11" s="275"/>
      <c r="M11" s="275"/>
      <c r="N11" s="275"/>
      <c r="O11" s="275"/>
      <c r="P11" s="10"/>
    </row>
    <row r="12" spans="2:16" s="8" customFormat="1" ht="30" customHeight="1" x14ac:dyDescent="0.25">
      <c r="B12" s="10"/>
      <c r="C12" s="276" t="s">
        <v>44</v>
      </c>
      <c r="D12" s="276"/>
      <c r="E12" s="277" t="s">
        <v>45</v>
      </c>
      <c r="F12" s="277"/>
      <c r="G12" s="277"/>
      <c r="H12" s="277"/>
      <c r="I12" s="276" t="s">
        <v>46</v>
      </c>
      <c r="J12" s="276"/>
      <c r="K12" s="278" t="s">
        <v>120</v>
      </c>
      <c r="L12" s="278"/>
      <c r="M12" s="278"/>
      <c r="N12" s="278"/>
      <c r="O12" s="278"/>
      <c r="P12" s="10"/>
    </row>
    <row r="13" spans="2:16" s="8" customFormat="1" x14ac:dyDescent="0.25">
      <c r="B13" s="10"/>
      <c r="C13" s="279" t="s">
        <v>15</v>
      </c>
      <c r="D13" s="279"/>
      <c r="E13" s="280" t="s">
        <v>26</v>
      </c>
      <c r="F13" s="281"/>
      <c r="G13" s="281"/>
      <c r="H13" s="281"/>
      <c r="I13" s="281"/>
      <c r="J13" s="281"/>
      <c r="K13" s="281"/>
      <c r="L13" s="281"/>
      <c r="M13" s="281"/>
      <c r="N13" s="281"/>
      <c r="O13" s="281"/>
      <c r="P13" s="10"/>
    </row>
    <row r="14" spans="2:16" s="8" customFormat="1" x14ac:dyDescent="0.25">
      <c r="B14" s="10"/>
      <c r="C14" s="279" t="s">
        <v>48</v>
      </c>
      <c r="D14" s="279"/>
      <c r="E14" s="280" t="s">
        <v>49</v>
      </c>
      <c r="F14" s="280"/>
      <c r="G14" s="280"/>
      <c r="H14" s="280"/>
      <c r="I14" s="280"/>
      <c r="J14" s="280"/>
      <c r="K14" s="280"/>
      <c r="L14" s="280"/>
      <c r="M14" s="280"/>
      <c r="N14" s="280"/>
      <c r="O14" s="280"/>
      <c r="P14" s="10"/>
    </row>
    <row r="15" spans="2:16" s="8" customFormat="1" x14ac:dyDescent="0.25">
      <c r="B15" s="10"/>
      <c r="C15" s="282"/>
      <c r="D15" s="283"/>
      <c r="E15" s="283"/>
      <c r="F15" s="283"/>
      <c r="G15" s="283"/>
      <c r="H15" s="283"/>
      <c r="I15" s="283"/>
      <c r="J15" s="283"/>
      <c r="K15" s="283"/>
      <c r="L15" s="283"/>
      <c r="M15" s="283"/>
      <c r="N15" s="283"/>
      <c r="O15" s="284"/>
      <c r="P15" s="10"/>
    </row>
    <row r="16" spans="2:16" s="8" customFormat="1" x14ac:dyDescent="0.25">
      <c r="B16" s="10"/>
      <c r="C16" s="273" t="s">
        <v>50</v>
      </c>
      <c r="D16" s="273"/>
      <c r="E16" s="273"/>
      <c r="F16" s="273"/>
      <c r="G16" s="273"/>
      <c r="H16" s="273"/>
      <c r="I16" s="273"/>
      <c r="J16" s="273"/>
      <c r="K16" s="273"/>
      <c r="L16" s="273"/>
      <c r="M16" s="273"/>
      <c r="N16" s="273"/>
      <c r="O16" s="273"/>
      <c r="P16" s="10"/>
    </row>
    <row r="17" spans="2:16" s="8" customFormat="1" ht="36" customHeight="1" x14ac:dyDescent="0.25">
      <c r="B17" s="10"/>
      <c r="C17" s="279" t="s">
        <v>51</v>
      </c>
      <c r="D17" s="279"/>
      <c r="E17" s="297">
        <v>1</v>
      </c>
      <c r="F17" s="298"/>
      <c r="G17" s="299"/>
      <c r="H17" s="279" t="s">
        <v>20</v>
      </c>
      <c r="I17" s="279"/>
      <c r="J17" s="300" t="s">
        <v>31</v>
      </c>
      <c r="K17" s="301"/>
      <c r="L17" s="279" t="s">
        <v>22</v>
      </c>
      <c r="M17" s="279"/>
      <c r="N17" s="302">
        <v>0.9</v>
      </c>
      <c r="O17" s="302"/>
      <c r="P17" s="285"/>
    </row>
    <row r="18" spans="2:16" s="8" customFormat="1" ht="15.75" customHeight="1" x14ac:dyDescent="0.25">
      <c r="B18" s="10"/>
      <c r="C18" s="279" t="s">
        <v>137</v>
      </c>
      <c r="D18" s="279"/>
      <c r="E18" s="279" t="s">
        <v>53</v>
      </c>
      <c r="F18" s="279"/>
      <c r="G18" s="286" t="s">
        <v>121</v>
      </c>
      <c r="H18" s="287"/>
      <c r="I18" s="287"/>
      <c r="J18" s="287"/>
      <c r="K18" s="288"/>
      <c r="L18" s="289" t="s">
        <v>55</v>
      </c>
      <c r="M18" s="290"/>
      <c r="N18" s="293" t="s">
        <v>56</v>
      </c>
      <c r="O18" s="294"/>
      <c r="P18" s="285"/>
    </row>
    <row r="19" spans="2:16" s="8" customFormat="1" ht="15.75" customHeight="1" x14ac:dyDescent="0.25">
      <c r="B19" s="10"/>
      <c r="C19" s="279"/>
      <c r="D19" s="279"/>
      <c r="E19" s="279" t="s">
        <v>57</v>
      </c>
      <c r="F19" s="279"/>
      <c r="G19" s="286" t="s">
        <v>122</v>
      </c>
      <c r="H19" s="287"/>
      <c r="I19" s="287"/>
      <c r="J19" s="287"/>
      <c r="K19" s="288"/>
      <c r="L19" s="291"/>
      <c r="M19" s="292"/>
      <c r="N19" s="295"/>
      <c r="O19" s="296"/>
      <c r="P19" s="10"/>
    </row>
    <row r="20" spans="2:16" s="8" customFormat="1" ht="15.75" customHeight="1" x14ac:dyDescent="0.25">
      <c r="B20" s="10"/>
      <c r="C20" s="289" t="s">
        <v>59</v>
      </c>
      <c r="D20" s="290"/>
      <c r="E20" s="305" t="s">
        <v>60</v>
      </c>
      <c r="F20" s="306"/>
      <c r="G20" s="307"/>
      <c r="H20" s="314" t="s">
        <v>61</v>
      </c>
      <c r="I20" s="315"/>
      <c r="J20" s="305" t="s">
        <v>62</v>
      </c>
      <c r="K20" s="307"/>
      <c r="L20" s="320" t="s">
        <v>63</v>
      </c>
      <c r="M20" s="321"/>
      <c r="N20" s="321"/>
      <c r="O20" s="322"/>
      <c r="P20" s="10"/>
    </row>
    <row r="21" spans="2:16" s="8" customFormat="1" ht="15.75" customHeight="1" x14ac:dyDescent="0.25">
      <c r="B21" s="10"/>
      <c r="C21" s="303"/>
      <c r="D21" s="304"/>
      <c r="E21" s="308"/>
      <c r="F21" s="309"/>
      <c r="G21" s="310"/>
      <c r="H21" s="316"/>
      <c r="I21" s="317"/>
      <c r="J21" s="308"/>
      <c r="K21" s="310"/>
      <c r="L21" s="32" t="s">
        <v>64</v>
      </c>
      <c r="M21" s="32" t="s">
        <v>65</v>
      </c>
      <c r="N21" s="32" t="s">
        <v>66</v>
      </c>
      <c r="O21" s="32" t="s">
        <v>67</v>
      </c>
      <c r="P21" s="10"/>
    </row>
    <row r="22" spans="2:16" s="8" customFormat="1" ht="15.75" customHeight="1" x14ac:dyDescent="0.25">
      <c r="B22" s="10"/>
      <c r="C22" s="291"/>
      <c r="D22" s="292"/>
      <c r="E22" s="311"/>
      <c r="F22" s="312"/>
      <c r="G22" s="313"/>
      <c r="H22" s="318"/>
      <c r="I22" s="319"/>
      <c r="J22" s="311"/>
      <c r="K22" s="313"/>
      <c r="L22" s="17" t="s">
        <v>123</v>
      </c>
      <c r="M22" s="18" t="s">
        <v>124</v>
      </c>
      <c r="N22" s="19" t="s">
        <v>125</v>
      </c>
      <c r="O22" s="20" t="s">
        <v>126</v>
      </c>
      <c r="P22" s="10"/>
    </row>
    <row r="23" spans="2:16" s="8" customFormat="1" ht="26.25" customHeight="1" x14ac:dyDescent="0.25">
      <c r="B23" s="10"/>
      <c r="C23" s="279" t="s">
        <v>72</v>
      </c>
      <c r="D23" s="279"/>
      <c r="E23" s="324" t="s">
        <v>127</v>
      </c>
      <c r="F23" s="324"/>
      <c r="G23" s="324"/>
      <c r="H23" s="330" t="s">
        <v>74</v>
      </c>
      <c r="I23" s="315"/>
      <c r="J23" s="323" t="s">
        <v>75</v>
      </c>
      <c r="K23" s="323"/>
      <c r="L23" s="279" t="s">
        <v>76</v>
      </c>
      <c r="M23" s="279"/>
      <c r="N23" s="323" t="s">
        <v>75</v>
      </c>
      <c r="O23" s="323"/>
      <c r="P23" s="10"/>
    </row>
    <row r="24" spans="2:16" s="8" customFormat="1" ht="26.25" customHeight="1" x14ac:dyDescent="0.25">
      <c r="B24" s="10"/>
      <c r="C24" s="279" t="s">
        <v>78</v>
      </c>
      <c r="D24" s="279"/>
      <c r="E24" s="324" t="s">
        <v>316</v>
      </c>
      <c r="F24" s="324"/>
      <c r="G24" s="324"/>
      <c r="H24" s="331"/>
      <c r="I24" s="319"/>
      <c r="J24" s="323"/>
      <c r="K24" s="323"/>
      <c r="L24" s="279"/>
      <c r="M24" s="279"/>
      <c r="N24" s="323"/>
      <c r="O24" s="323"/>
      <c r="P24" s="10"/>
    </row>
    <row r="25" spans="2:16" s="8" customFormat="1" ht="15.75" customHeight="1" x14ac:dyDescent="0.25">
      <c r="B25" s="10"/>
      <c r="C25" s="27"/>
      <c r="D25" s="27"/>
      <c r="E25" s="31"/>
      <c r="F25" s="31"/>
      <c r="G25" s="27"/>
      <c r="H25" s="27"/>
      <c r="I25" s="27"/>
      <c r="J25" s="31"/>
      <c r="K25" s="31"/>
      <c r="L25" s="27"/>
      <c r="M25" s="27"/>
      <c r="N25" s="31"/>
      <c r="O25" s="31"/>
      <c r="P25" s="10"/>
    </row>
    <row r="26" spans="2:16" s="8" customFormat="1" ht="15" customHeight="1" x14ac:dyDescent="0.25">
      <c r="B26" s="10"/>
      <c r="C26" s="273" t="s">
        <v>80</v>
      </c>
      <c r="D26" s="273"/>
      <c r="E26" s="273"/>
      <c r="F26" s="273"/>
      <c r="G26" s="273"/>
      <c r="H26" s="273"/>
      <c r="I26" s="273"/>
      <c r="J26" s="325"/>
      <c r="K26" s="325"/>
      <c r="L26" s="325"/>
      <c r="M26" s="325"/>
      <c r="N26" s="325"/>
      <c r="O26" s="325"/>
      <c r="P26" s="10"/>
    </row>
    <row r="27" spans="2:16" s="8" customFormat="1" ht="15" customHeight="1" x14ac:dyDescent="0.25">
      <c r="B27" s="10"/>
      <c r="C27" s="283"/>
      <c r="D27" s="283"/>
      <c r="E27" s="283"/>
      <c r="F27" s="283"/>
      <c r="G27" s="283"/>
      <c r="H27" s="283"/>
      <c r="I27" s="284"/>
      <c r="J27" s="326" t="s">
        <v>81</v>
      </c>
      <c r="K27" s="327"/>
      <c r="L27" s="327"/>
      <c r="M27" s="327"/>
      <c r="N27" s="327"/>
      <c r="O27" s="327"/>
      <c r="P27" s="285"/>
    </row>
    <row r="28" spans="2:16" s="8" customFormat="1" ht="24" customHeight="1" x14ac:dyDescent="0.25">
      <c r="B28" s="10"/>
      <c r="C28" s="283"/>
      <c r="D28" s="283"/>
      <c r="E28" s="283"/>
      <c r="F28" s="283"/>
      <c r="G28" s="283"/>
      <c r="H28" s="283"/>
      <c r="I28" s="284"/>
      <c r="J28" s="334" t="s">
        <v>314</v>
      </c>
      <c r="K28" s="329"/>
      <c r="L28" s="329"/>
      <c r="M28" s="329"/>
      <c r="N28" s="329"/>
      <c r="O28" s="329"/>
      <c r="P28" s="285"/>
    </row>
    <row r="29" spans="2:16" s="8" customFormat="1" ht="24" customHeight="1" x14ac:dyDescent="0.25">
      <c r="B29" s="10"/>
      <c r="C29" s="283"/>
      <c r="D29" s="283"/>
      <c r="E29" s="283"/>
      <c r="F29" s="283"/>
      <c r="G29" s="283"/>
      <c r="H29" s="283"/>
      <c r="I29" s="284"/>
      <c r="J29" s="335"/>
      <c r="K29" s="336"/>
      <c r="L29" s="336"/>
      <c r="M29" s="336"/>
      <c r="N29" s="336"/>
      <c r="O29" s="336"/>
      <c r="P29" s="10"/>
    </row>
    <row r="30" spans="2:16" s="8" customFormat="1" ht="24" customHeight="1" x14ac:dyDescent="0.25">
      <c r="B30" s="10"/>
      <c r="C30" s="283"/>
      <c r="D30" s="283"/>
      <c r="E30" s="283"/>
      <c r="F30" s="283"/>
      <c r="G30" s="283"/>
      <c r="H30" s="283"/>
      <c r="I30" s="284"/>
      <c r="J30" s="335"/>
      <c r="K30" s="336"/>
      <c r="L30" s="336"/>
      <c r="M30" s="336"/>
      <c r="N30" s="336"/>
      <c r="O30" s="336"/>
      <c r="P30" s="10"/>
    </row>
    <row r="31" spans="2:16" s="8" customFormat="1" ht="24" customHeight="1" x14ac:dyDescent="0.25">
      <c r="B31" s="10"/>
      <c r="C31" s="283"/>
      <c r="D31" s="283"/>
      <c r="E31" s="283"/>
      <c r="F31" s="283"/>
      <c r="G31" s="283"/>
      <c r="H31" s="283"/>
      <c r="I31" s="284"/>
      <c r="J31" s="335"/>
      <c r="K31" s="336"/>
      <c r="L31" s="336"/>
      <c r="M31" s="336"/>
      <c r="N31" s="336"/>
      <c r="O31" s="336"/>
      <c r="P31" s="10"/>
    </row>
    <row r="32" spans="2:16" s="8" customFormat="1" ht="24" customHeight="1" x14ac:dyDescent="0.25">
      <c r="B32" s="10"/>
      <c r="C32" s="283"/>
      <c r="D32" s="283"/>
      <c r="E32" s="283"/>
      <c r="F32" s="283"/>
      <c r="G32" s="283"/>
      <c r="H32" s="283"/>
      <c r="I32" s="284"/>
      <c r="J32" s="335"/>
      <c r="K32" s="336"/>
      <c r="L32" s="336"/>
      <c r="M32" s="336"/>
      <c r="N32" s="336"/>
      <c r="O32" s="336"/>
      <c r="P32" s="10"/>
    </row>
    <row r="33" spans="2:16" s="8" customFormat="1" ht="24" customHeight="1" x14ac:dyDescent="0.25">
      <c r="B33" s="10"/>
      <c r="C33" s="283"/>
      <c r="D33" s="283"/>
      <c r="E33" s="283"/>
      <c r="F33" s="283"/>
      <c r="G33" s="283"/>
      <c r="H33" s="283"/>
      <c r="I33" s="284"/>
      <c r="J33" s="337"/>
      <c r="K33" s="338"/>
      <c r="L33" s="338"/>
      <c r="M33" s="338"/>
      <c r="N33" s="338"/>
      <c r="O33" s="338"/>
      <c r="P33" s="10"/>
    </row>
    <row r="34" spans="2:16" s="8" customFormat="1" ht="15.75" customHeight="1" x14ac:dyDescent="0.25">
      <c r="B34" s="10"/>
      <c r="C34" s="283"/>
      <c r="D34" s="283"/>
      <c r="E34" s="283"/>
      <c r="F34" s="283"/>
      <c r="G34" s="283"/>
      <c r="H34" s="283"/>
      <c r="I34" s="284"/>
      <c r="J34" s="339" t="s">
        <v>82</v>
      </c>
      <c r="K34" s="340"/>
      <c r="L34" s="340"/>
      <c r="M34" s="340"/>
      <c r="N34" s="340"/>
      <c r="O34" s="340"/>
      <c r="P34" s="10"/>
    </row>
    <row r="35" spans="2:16" s="8" customFormat="1" ht="21.75" customHeight="1" x14ac:dyDescent="0.25">
      <c r="B35" s="10"/>
      <c r="C35" s="283"/>
      <c r="D35" s="283"/>
      <c r="E35" s="283"/>
      <c r="F35" s="283"/>
      <c r="G35" s="283"/>
      <c r="H35" s="283"/>
      <c r="I35" s="284"/>
      <c r="J35" s="334" t="s">
        <v>315</v>
      </c>
      <c r="K35" s="329"/>
      <c r="L35" s="329"/>
      <c r="M35" s="329"/>
      <c r="N35" s="329"/>
      <c r="O35" s="329"/>
      <c r="P35" s="10"/>
    </row>
    <row r="36" spans="2:16" s="8" customFormat="1" ht="21.75" customHeight="1" x14ac:dyDescent="0.25">
      <c r="B36" s="10"/>
      <c r="C36" s="283"/>
      <c r="D36" s="283"/>
      <c r="E36" s="283"/>
      <c r="F36" s="283"/>
      <c r="G36" s="283"/>
      <c r="H36" s="283"/>
      <c r="I36" s="284"/>
      <c r="J36" s="335"/>
      <c r="K36" s="336"/>
      <c r="L36" s="336"/>
      <c r="M36" s="336"/>
      <c r="N36" s="336"/>
      <c r="O36" s="336"/>
      <c r="P36" s="10"/>
    </row>
    <row r="37" spans="2:16" s="8" customFormat="1" ht="21.75" customHeight="1" x14ac:dyDescent="0.25">
      <c r="B37" s="10"/>
      <c r="C37" s="283"/>
      <c r="D37" s="283"/>
      <c r="E37" s="283"/>
      <c r="F37" s="283"/>
      <c r="G37" s="283"/>
      <c r="H37" s="283"/>
      <c r="I37" s="284"/>
      <c r="J37" s="335"/>
      <c r="K37" s="336"/>
      <c r="L37" s="336"/>
      <c r="M37" s="336"/>
      <c r="N37" s="336"/>
      <c r="O37" s="336"/>
      <c r="P37" s="10"/>
    </row>
    <row r="38" spans="2:16" s="8" customFormat="1" ht="21.75" customHeight="1" x14ac:dyDescent="0.25">
      <c r="B38" s="10"/>
      <c r="C38" s="283"/>
      <c r="D38" s="283"/>
      <c r="E38" s="283"/>
      <c r="F38" s="283"/>
      <c r="G38" s="283"/>
      <c r="H38" s="283"/>
      <c r="I38" s="284"/>
      <c r="J38" s="335"/>
      <c r="K38" s="336"/>
      <c r="L38" s="336"/>
      <c r="M38" s="336"/>
      <c r="N38" s="336"/>
      <c r="O38" s="336"/>
      <c r="P38" s="10"/>
    </row>
    <row r="39" spans="2:16" s="8" customFormat="1" ht="21.75" customHeight="1" x14ac:dyDescent="0.25">
      <c r="B39" s="10"/>
      <c r="C39" s="283"/>
      <c r="D39" s="283"/>
      <c r="E39" s="283"/>
      <c r="F39" s="283"/>
      <c r="G39" s="283"/>
      <c r="H39" s="283"/>
      <c r="I39" s="284"/>
      <c r="J39" s="335"/>
      <c r="K39" s="336"/>
      <c r="L39" s="336"/>
      <c r="M39" s="336"/>
      <c r="N39" s="336"/>
      <c r="O39" s="336"/>
      <c r="P39" s="10"/>
    </row>
    <row r="40" spans="2:16" s="8" customFormat="1" ht="21.75" customHeight="1" x14ac:dyDescent="0.25">
      <c r="B40" s="10"/>
      <c r="C40" s="283"/>
      <c r="D40" s="283"/>
      <c r="E40" s="283"/>
      <c r="F40" s="283"/>
      <c r="G40" s="283"/>
      <c r="H40" s="283"/>
      <c r="I40" s="284"/>
      <c r="J40" s="337"/>
      <c r="K40" s="338"/>
      <c r="L40" s="338"/>
      <c r="M40" s="338"/>
      <c r="N40" s="338"/>
      <c r="O40" s="338"/>
      <c r="P40" s="10"/>
    </row>
    <row r="41" spans="2:16" s="8" customFormat="1" ht="15.75" customHeight="1" x14ac:dyDescent="0.25">
      <c r="B41" s="10"/>
      <c r="C41" s="283"/>
      <c r="D41" s="283"/>
      <c r="E41" s="283"/>
      <c r="F41" s="283"/>
      <c r="G41" s="283"/>
      <c r="H41" s="283"/>
      <c r="I41" s="284"/>
      <c r="J41" s="339" t="s">
        <v>83</v>
      </c>
      <c r="K41" s="340"/>
      <c r="L41" s="340"/>
      <c r="M41" s="340"/>
      <c r="N41" s="340"/>
      <c r="O41" s="340"/>
      <c r="P41" s="10"/>
    </row>
    <row r="42" spans="2:16" s="8" customFormat="1" ht="15.75" customHeight="1" x14ac:dyDescent="0.25">
      <c r="B42" s="10"/>
      <c r="C42" s="283"/>
      <c r="D42" s="283"/>
      <c r="E42" s="283"/>
      <c r="F42" s="283"/>
      <c r="G42" s="283"/>
      <c r="H42" s="283"/>
      <c r="I42" s="284"/>
      <c r="J42" s="341" t="str">
        <f>E14</f>
        <v>Director(a) de Talento Humano</v>
      </c>
      <c r="K42" s="342"/>
      <c r="L42" s="342"/>
      <c r="M42" s="342"/>
      <c r="N42" s="342"/>
      <c r="O42" s="342"/>
      <c r="P42" s="10"/>
    </row>
    <row r="43" spans="2:16" s="8" customFormat="1" ht="16.5" customHeight="1" x14ac:dyDescent="0.25">
      <c r="B43" s="10"/>
      <c r="C43" s="283"/>
      <c r="D43" s="283"/>
      <c r="E43" s="283"/>
      <c r="F43" s="283"/>
      <c r="G43" s="283"/>
      <c r="H43" s="283"/>
      <c r="I43" s="284"/>
      <c r="J43" s="328"/>
      <c r="K43" s="329"/>
      <c r="L43" s="329"/>
      <c r="M43" s="329"/>
      <c r="N43" s="329"/>
      <c r="O43" s="329"/>
      <c r="P43" s="10"/>
    </row>
    <row r="44" spans="2:16" s="8" customFormat="1" ht="16.5" customHeight="1" x14ac:dyDescent="0.25">
      <c r="B44" s="10"/>
      <c r="C44" s="5"/>
      <c r="D44" s="5"/>
      <c r="E44" s="5"/>
      <c r="F44" s="5"/>
      <c r="G44" s="5"/>
      <c r="H44" s="5"/>
      <c r="I44" s="5"/>
      <c r="J44" s="5"/>
      <c r="K44" s="5"/>
      <c r="L44" s="5"/>
      <c r="M44" s="5"/>
      <c r="N44" s="5"/>
      <c r="O44" s="5"/>
      <c r="P44" s="10"/>
    </row>
    <row r="45" spans="2:16" s="12" customFormat="1" ht="15" customHeight="1" x14ac:dyDescent="0.25">
      <c r="B45" s="11"/>
      <c r="C45" s="343" t="s">
        <v>84</v>
      </c>
      <c r="D45" s="344"/>
      <c r="E45" s="344"/>
      <c r="F45" s="344"/>
      <c r="G45" s="344"/>
      <c r="H45" s="344"/>
      <c r="I45" s="344"/>
      <c r="J45" s="344"/>
      <c r="K45" s="344"/>
      <c r="L45" s="344"/>
      <c r="M45" s="344"/>
      <c r="N45" s="344"/>
      <c r="O45" s="345"/>
      <c r="P45" s="11"/>
    </row>
    <row r="46" spans="2:16" s="12" customFormat="1" x14ac:dyDescent="0.25">
      <c r="B46" s="11"/>
      <c r="C46" s="33" t="s">
        <v>9</v>
      </c>
      <c r="D46" s="32" t="str">
        <f ca="1">IF(J23="MENSUAL","ENERO",IF(J23="TRIMESTRAL","MARZO",IF(J23="SEMESTRAL","JUNIO",IF(J23="ANUAL",YEAR(TODAY()),""))))</f>
        <v>JUNIO</v>
      </c>
      <c r="E46" s="32" t="str">
        <f>IF(J23="MENSUAL","FEBRERO",IF(J23="TRIMESTRAL","JUNIO",IF(J23="SEMESTRAL","DICIEMBRE","")))</f>
        <v>DICIEMBRE</v>
      </c>
      <c r="F46" s="32" t="str">
        <f>IF(J23="MENSUAL","MARZO",IF(J23="TRIMESTRAL","SEPTIEMBRE",""))</f>
        <v/>
      </c>
      <c r="G46" s="32" t="str">
        <f>IF(J23="MENSUAL","ABRIL",IF(J23="TRIMESTRAL","DICIEMBRE",""))</f>
        <v/>
      </c>
      <c r="H46" s="32" t="str">
        <f>IF(J23="MENSUAL","MAYO","")</f>
        <v/>
      </c>
      <c r="I46" s="32" t="str">
        <f>IF(J23="MENSUAL","JUNIO","")</f>
        <v/>
      </c>
      <c r="J46" s="32" t="str">
        <f>IF(J23="MENSUAL","JULIO","")</f>
        <v/>
      </c>
      <c r="K46" s="32" t="str">
        <f>IF(J23="MENSUAL","AGOSTO","")</f>
        <v/>
      </c>
      <c r="L46" s="32" t="str">
        <f>IF(J23="MENSUAL","SEPTIEMBRE","")</f>
        <v/>
      </c>
      <c r="M46" s="32" t="str">
        <f>IF(J23="MENSUAL","OCTUBRE","")</f>
        <v/>
      </c>
      <c r="N46" s="32" t="str">
        <f>IF(J23="MENSUAL","NOVIEMBRE","")</f>
        <v/>
      </c>
      <c r="O46" s="32" t="str">
        <f>IF(J23="MENSUAL","DICIEMBRE","")</f>
        <v/>
      </c>
      <c r="P46" s="11"/>
    </row>
    <row r="47" spans="2:16" s="12" customFormat="1" ht="38.25" customHeight="1" x14ac:dyDescent="0.25">
      <c r="B47" s="11"/>
      <c r="C47" s="34" t="str">
        <f>G18</f>
        <v>Inducciones realizadas puesto de trabajo*100</v>
      </c>
      <c r="D47" s="32">
        <v>62</v>
      </c>
      <c r="E47" s="32"/>
      <c r="F47" s="32"/>
      <c r="G47" s="32"/>
      <c r="H47" s="32"/>
      <c r="I47" s="32"/>
      <c r="J47" s="32"/>
      <c r="K47" s="32"/>
      <c r="L47" s="32"/>
      <c r="M47" s="32"/>
      <c r="N47" s="32"/>
      <c r="O47" s="32"/>
      <c r="P47" s="11"/>
    </row>
    <row r="48" spans="2:16" s="12" customFormat="1" ht="44.25" customHeight="1" x14ac:dyDescent="0.25">
      <c r="B48" s="11"/>
      <c r="C48" s="34" t="str">
        <f>G19</f>
        <v>Numero de funcionarios vinculados en el periodo</v>
      </c>
      <c r="D48" s="32">
        <v>114</v>
      </c>
      <c r="E48" s="32"/>
      <c r="F48" s="32"/>
      <c r="G48" s="32"/>
      <c r="H48" s="32"/>
      <c r="I48" s="32"/>
      <c r="J48" s="32"/>
      <c r="K48" s="32"/>
      <c r="L48" s="32"/>
      <c r="M48" s="32"/>
      <c r="N48" s="32"/>
      <c r="O48" s="32"/>
      <c r="P48" s="13"/>
    </row>
    <row r="49" spans="1:28" s="12" customFormat="1" x14ac:dyDescent="0.25">
      <c r="B49" s="11"/>
      <c r="C49" s="2" t="s">
        <v>85</v>
      </c>
      <c r="D49" s="28">
        <f>IFERROR(IF($E$17=1,D47/D48,IF($E$17=2,D47,"")),"")</f>
        <v>0.54385964912280704</v>
      </c>
      <c r="E49" s="28" t="str">
        <f t="shared" ref="E49:O49" si="0">IFERROR(IF($E$17=1,E47/E48,IF($E$17=2,E47,"")),"")</f>
        <v/>
      </c>
      <c r="F49" s="28" t="str">
        <f t="shared" si="0"/>
        <v/>
      </c>
      <c r="G49" s="28" t="str">
        <f t="shared" si="0"/>
        <v/>
      </c>
      <c r="H49" s="28" t="str">
        <f t="shared" si="0"/>
        <v/>
      </c>
      <c r="I49" s="28" t="str">
        <f t="shared" si="0"/>
        <v/>
      </c>
      <c r="J49" s="28" t="str">
        <f t="shared" si="0"/>
        <v/>
      </c>
      <c r="K49" s="28" t="str">
        <f t="shared" si="0"/>
        <v/>
      </c>
      <c r="L49" s="28" t="str">
        <f t="shared" si="0"/>
        <v/>
      </c>
      <c r="M49" s="28" t="str">
        <f t="shared" si="0"/>
        <v/>
      </c>
      <c r="N49" s="28" t="str">
        <f t="shared" si="0"/>
        <v/>
      </c>
      <c r="O49" s="28" t="str">
        <f t="shared" si="0"/>
        <v/>
      </c>
      <c r="P49" s="11"/>
    </row>
    <row r="50" spans="1:28" s="12" customFormat="1" x14ac:dyDescent="0.25">
      <c r="B50" s="11"/>
      <c r="C50" s="3" t="s">
        <v>86</v>
      </c>
      <c r="D50" s="28">
        <f>IF(AND(N23="ANUAL",J23="MENSUAL"),N17/12,IF(AND(N23="ANUAL",J23="TRIMESTRAL"),N17/4,IF(AND(N23="ANUAL",J23="SEMESTRAL"),N17/2,IF(AND(N23="ANUAL",J23="ANUAL"),N17,IF(AND(N23="SEMESTRAL",J23="MENSUAL"),N17/6,IF(AND(N23="SEMESTRAL",J23="TRIMESTRAL"),N17/2,IF(AND(N23="SEMESTRAL",J23="SEMESTRAL"),N17,IF(AND(N23="SEMESTRAL",J23="ANUAL"),"REVISAR FRECUENCIAS",IF(AND(N23="TRIMESTRAL",J23="MENSUAL"),N17/3,IF(AND(N23="TRIMESTRAL",J23="TRIMESTRAL"),N17,IF(AND(N23="TRIMESTRAL",J23="SEMESTRAL"),"REVISAR FRECUENCIAS",IF(AND(N23="TRIMESTRAL",J23="ANUAL"),"REVISAR FRECUENCIAS",IF(AND(N23="MENSUAL",J23="MENSUAL"),N17,IF(AND(N23="MENSUAL",J23="TRIMESTRAL"),"REVISAR FRECUENCIAS",IF(AND(N23="MENSUAL",J23="SEMESTRAL"),"REVISAR FRECUENCIAS",IF(AND(N23="MENSUAL",J23="ANUAL"),"REVISAR FRECUENCIAS",""))))))))))))))))</f>
        <v>0.9</v>
      </c>
      <c r="E50" s="28">
        <f>IF(AND(N23="ANUAL",J23="MENSUAL"),N17/12+D50,IF(AND(N23="ANUAL",J23="TRIMESTRAL"),N17/4+D50,IF(AND(N23="ANUAL",J23="SEMESTRAL"),N17/2+D50,IF(AND(N23="SEMESTRAL",J23="MENSUAL"),N17/6+D50,IF(AND(N23="SEMESTRAL",J23="TRIMESTRAL"),N17/2+D50,IF(AND(N23="SEMESTRAL",J23="SEMESTRAL"),N17,IF(AND(N23="TRIMESTRAL",J23="MENSUAL"),N17/3+D50,IF(AND(N23="TRIMESTRAL",J23="TRIMESTRAL"),N17,IF(AND(N23="MENSUAL",J23="MENSUAL"),N17,"")))))))))</f>
        <v>0.9</v>
      </c>
      <c r="F50" s="28" t="str">
        <f>IF(AND(N23="ANUAL",J23="MENSUAL"),N17/12+E50,IF(AND(N23="ANUAL",J23="TRIMESTRAL"),N17/4+E50,IF(AND(N23="SEMESTRAL",J23="MENSUAL"),N17/6+E50,IF(AND(N23="SEMESTRAL",J23="TRIMESTRAL"),N17/2,IF(AND(N23="TRIMESTRAL",J23="MENSUAL"),N17/3+E50,IF(AND(N23="TRIMESTRAL",J23="TRIMESTRAL"),N17,IF(AND(N23="MENSUAL",J23="MENSUAL"),N17,"")))))))</f>
        <v/>
      </c>
      <c r="G50" s="28" t="str">
        <f>IF(AND(N23="ANUAL",J23="MENSUAL"),N17/12+F50,IF(AND(N23="ANUAL",J23="TRIMESTRAL"),N17/4+F50,IF(AND(N23="SEMESTRAL",J23="MENSUAL"),N17/6+F50,IF(AND(N23="SEMESTRAL",J23="TRIMESTRAL"),N17/2+F50,IF(AND(N23="TRIMESTRAL",J23="MENSUAL"),N17/3,IF(AND(N23="TRIMESTRAL",J23="TRIMESTRAL"),N17,IF(AND(N23="MENSUAL",J23="MENSUAL"),N17,"")))))))</f>
        <v/>
      </c>
      <c r="H50" s="28" t="str">
        <f>IF(AND($N$23="ANUAL",$J$23="MENSUAL"),$N$17/12+G50,IF(AND(N23="SEMESTRAL",J23="MENSUAL"),N17/6+G50,IF(AND(N23="TRIMESTRAL",J23="MENSUAL"),N17/3+G50,IF(AND(N23="MENSUAL",J23="MENSUAL"),N17,""))))</f>
        <v/>
      </c>
      <c r="I50" s="28" t="str">
        <f>IF(AND($N$23="ANUAL",$J$23="MENSUAL"),$N$17/12+H50,IF(AND(N23="SEMESTRAL",J23="MENSUAL"),N17/6+H50,IF(AND(N23="TRIMESTRAL",J23="MENSUAL"),N17/3+H50,IF(AND(N23="MENSUAL",J23="MENSUAL"),N17,""))))</f>
        <v/>
      </c>
      <c r="J50" s="28" t="str">
        <f>IF(AND($N$23="ANUAL",$J$23="MENSUAL"),$N$17/12+I50,IF(AND(N23="SEMESTRAL",J23="MENSUAL"),N17/6,IF(AND(N23="TRIMESTRAL",J23="MENSUAL"),N17/3,IF(AND(N23="MENSUAL",J23="MENSUAL"),N17,""))))</f>
        <v/>
      </c>
      <c r="K50" s="28" t="str">
        <f>IF(AND($N$23="ANUAL",$J$23="MENSUAL"),$N$17/12+J50,IF(AND(N23="SEMESTRAL",J23="MENSUAL"),N17/6+J50,IF(AND(N23="TRIMESTRAL",J23="MENSUAL"),N17/3+J50,IF(AND(N23="MENSUAL",J23="MENSUAL"),N17,""))))</f>
        <v/>
      </c>
      <c r="L50" s="28" t="str">
        <f>IF(AND($N$23="ANUAL",$J$23="MENSUAL"),$N$17/12+K50,IF(AND(N23="SEMESTRAL",J23="MENSUAL"),N17/6+K50,IF(AND(N23="TRIMESTRAL",J23="MENSUAL"),N17/3+K50,IF(AND(N23="MENSUAL",J23="MENSUAL"),N17,""))))</f>
        <v/>
      </c>
      <c r="M50" s="28" t="str">
        <f>IF(AND($N$23="ANUAL",$J$23="MENSUAL"),$N$17/12+L50,IF(AND(N23="SEMESTRAL",J23="MENSUAL"),N17/6+L50,IF(AND(N23="TRIMESTRAL",J23="MENSUAL"),N17/3,IF(AND(N23="MENSUAL",J23="MENSUAL"),N17,""))))</f>
        <v/>
      </c>
      <c r="N50" s="28" t="str">
        <f>IF(AND($N$23="ANUAL",$J$23="MENSUAL"),$N$17/12+M50,IF(AND(N23="SEMESTRAL",J23="MENSUAL"),N17/6+M50,IF(AND(N23="TRIMESTRAL",J23="MENSUAL"),N17/3+M50,IF(AND(N23="MENSUAL",J23="MENSUAL"),N17,""))))</f>
        <v/>
      </c>
      <c r="O50" s="28" t="str">
        <f>IF(AND($N$23="ANUAL",$J$23="MENSUAL"),$N$17/12+N50,IF(AND(N23="SEMESTRAL",J23="MENSUAL"),N17/6+N50,IF(AND(N23="TRIMESTRAL",J23="MENSUAL"),N17/3+N50,IF(AND(N23="MENSUAL",J23="MENSUAL"),N17,""))))</f>
        <v/>
      </c>
      <c r="P50" s="11"/>
    </row>
    <row r="51" spans="1:28" s="12" customFormat="1" x14ac:dyDescent="0.25">
      <c r="B51" s="11"/>
      <c r="C51" s="5"/>
      <c r="D51" s="5"/>
      <c r="E51" s="5"/>
      <c r="F51" s="5"/>
      <c r="G51" s="5"/>
      <c r="H51" s="5"/>
      <c r="I51" s="5"/>
      <c r="J51" s="5"/>
      <c r="K51" s="5"/>
      <c r="L51" s="5"/>
      <c r="M51" s="5"/>
      <c r="N51" s="5"/>
      <c r="O51" s="5"/>
      <c r="P51" s="11"/>
    </row>
    <row r="52" spans="1:28" s="14" customFormat="1" x14ac:dyDescent="0.2">
      <c r="A52" s="16"/>
      <c r="B52" s="1"/>
      <c r="C52" s="346" t="s">
        <v>61</v>
      </c>
      <c r="D52" s="346"/>
      <c r="E52" s="346"/>
      <c r="F52" s="346"/>
      <c r="G52" s="346"/>
      <c r="H52" s="346"/>
      <c r="I52" s="346"/>
      <c r="J52" s="346"/>
      <c r="K52" s="346"/>
      <c r="L52" s="346"/>
      <c r="M52" s="346"/>
      <c r="N52" s="346"/>
      <c r="O52" s="346"/>
      <c r="P52" s="1"/>
      <c r="Q52" s="16"/>
      <c r="R52" s="16"/>
      <c r="S52" s="16"/>
      <c r="T52" s="16"/>
      <c r="U52" s="16"/>
      <c r="V52" s="16"/>
      <c r="W52" s="16"/>
      <c r="X52" s="16"/>
      <c r="Y52" s="16"/>
      <c r="Z52" s="16"/>
      <c r="AA52" s="16"/>
      <c r="AB52" s="16"/>
    </row>
    <row r="53" spans="1:28" s="14" customFormat="1" x14ac:dyDescent="0.2">
      <c r="A53" s="16"/>
      <c r="B53" s="1"/>
      <c r="C53" s="347" t="s">
        <v>87</v>
      </c>
      <c r="D53" s="347"/>
      <c r="E53" s="347"/>
      <c r="F53" s="347"/>
      <c r="G53" s="347" t="s">
        <v>88</v>
      </c>
      <c r="H53" s="347"/>
      <c r="I53" s="347"/>
      <c r="J53" s="347"/>
      <c r="K53" s="347" t="s">
        <v>224</v>
      </c>
      <c r="L53" s="347"/>
      <c r="M53" s="347"/>
      <c r="N53" s="347"/>
      <c r="O53" s="347"/>
      <c r="P53" s="1"/>
      <c r="Q53" s="16"/>
      <c r="R53" s="16"/>
      <c r="S53" s="16"/>
      <c r="T53" s="16"/>
      <c r="U53" s="16"/>
      <c r="V53" s="16"/>
      <c r="W53" s="16"/>
      <c r="X53" s="16"/>
      <c r="Y53" s="16"/>
      <c r="Z53" s="16"/>
      <c r="AA53" s="16"/>
      <c r="AB53" s="16"/>
    </row>
    <row r="54" spans="1:28" s="14" customFormat="1" x14ac:dyDescent="0.2">
      <c r="A54" s="16"/>
      <c r="B54" s="1"/>
      <c r="C54" s="332"/>
      <c r="D54" s="332"/>
      <c r="E54" s="332"/>
      <c r="F54" s="332"/>
      <c r="G54" s="333"/>
      <c r="H54" s="333"/>
      <c r="I54" s="333"/>
      <c r="J54" s="333"/>
      <c r="K54" s="332"/>
      <c r="L54" s="332"/>
      <c r="M54" s="332"/>
      <c r="N54" s="332"/>
      <c r="O54" s="332"/>
      <c r="P54" s="1"/>
      <c r="Q54" s="16"/>
      <c r="R54" s="16"/>
      <c r="S54" s="16"/>
      <c r="T54" s="16"/>
      <c r="U54" s="16"/>
      <c r="V54" s="16"/>
      <c r="W54" s="16"/>
      <c r="X54" s="16"/>
      <c r="Y54" s="16"/>
      <c r="Z54" s="16"/>
      <c r="AA54" s="16"/>
      <c r="AB54" s="16"/>
    </row>
    <row r="55" spans="1:28" s="14" customFormat="1" x14ac:dyDescent="0.2">
      <c r="A55" s="16"/>
      <c r="B55" s="1"/>
      <c r="C55" s="332"/>
      <c r="D55" s="332"/>
      <c r="E55" s="332"/>
      <c r="F55" s="332"/>
      <c r="G55" s="333"/>
      <c r="H55" s="333"/>
      <c r="I55" s="333"/>
      <c r="J55" s="333"/>
      <c r="K55" s="332"/>
      <c r="L55" s="332"/>
      <c r="M55" s="332"/>
      <c r="N55" s="332"/>
      <c r="O55" s="332"/>
      <c r="P55" s="1"/>
      <c r="Q55" s="16"/>
      <c r="R55" s="16"/>
      <c r="S55" s="16"/>
      <c r="T55" s="16"/>
      <c r="U55" s="16"/>
      <c r="V55" s="16"/>
      <c r="W55" s="16"/>
      <c r="X55" s="16"/>
      <c r="Y55" s="16"/>
      <c r="Z55" s="16"/>
      <c r="AA55" s="16"/>
      <c r="AB55" s="16"/>
    </row>
    <row r="56" spans="1:28" s="14" customFormat="1" x14ac:dyDescent="0.2">
      <c r="A56" s="16"/>
      <c r="B56" s="1"/>
      <c r="C56" s="332"/>
      <c r="D56" s="332"/>
      <c r="E56" s="332"/>
      <c r="F56" s="332"/>
      <c r="G56" s="333"/>
      <c r="H56" s="333"/>
      <c r="I56" s="333"/>
      <c r="J56" s="333"/>
      <c r="K56" s="332"/>
      <c r="L56" s="332"/>
      <c r="M56" s="332"/>
      <c r="N56" s="332"/>
      <c r="O56" s="332"/>
      <c r="P56" s="1"/>
      <c r="Q56" s="16"/>
      <c r="R56" s="16"/>
      <c r="S56" s="16"/>
      <c r="T56" s="16"/>
      <c r="U56" s="16"/>
      <c r="V56" s="16"/>
      <c r="W56" s="16"/>
      <c r="X56" s="16"/>
      <c r="Y56" s="16"/>
      <c r="Z56" s="16"/>
      <c r="AA56" s="16"/>
      <c r="AB56" s="16"/>
    </row>
    <row r="57" spans="1:28" s="14" customFormat="1" x14ac:dyDescent="0.2">
      <c r="A57" s="16"/>
      <c r="B57" s="1"/>
      <c r="C57" s="332"/>
      <c r="D57" s="332"/>
      <c r="E57" s="332"/>
      <c r="F57" s="332"/>
      <c r="G57" s="332"/>
      <c r="H57" s="332"/>
      <c r="I57" s="332"/>
      <c r="J57" s="332"/>
      <c r="K57" s="332"/>
      <c r="L57" s="332"/>
      <c r="M57" s="332"/>
      <c r="N57" s="332"/>
      <c r="O57" s="332"/>
      <c r="P57" s="1"/>
      <c r="Q57" s="16"/>
      <c r="R57" s="16"/>
      <c r="S57" s="16"/>
      <c r="T57" s="16"/>
      <c r="U57" s="16"/>
      <c r="V57" s="16"/>
      <c r="W57" s="16"/>
      <c r="X57" s="16"/>
      <c r="Y57" s="16"/>
      <c r="Z57" s="16"/>
      <c r="AA57" s="16"/>
      <c r="AB57" s="16"/>
    </row>
    <row r="58" spans="1:28" s="14" customFormat="1" x14ac:dyDescent="0.2">
      <c r="A58" s="16"/>
      <c r="B58" s="1"/>
      <c r="C58" s="332"/>
      <c r="D58" s="332"/>
      <c r="E58" s="332"/>
      <c r="F58" s="332"/>
      <c r="G58" s="332"/>
      <c r="H58" s="332"/>
      <c r="I58" s="332"/>
      <c r="J58" s="332"/>
      <c r="K58" s="332"/>
      <c r="L58" s="332"/>
      <c r="M58" s="332"/>
      <c r="N58" s="332"/>
      <c r="O58" s="332"/>
      <c r="P58" s="1"/>
      <c r="Q58" s="16"/>
      <c r="R58" s="16"/>
      <c r="S58" s="16"/>
      <c r="T58" s="16"/>
      <c r="U58" s="16"/>
      <c r="V58" s="16"/>
      <c r="W58" s="16"/>
      <c r="X58" s="16"/>
      <c r="Y58" s="16"/>
      <c r="Z58" s="16"/>
      <c r="AA58" s="16"/>
      <c r="AB58" s="16"/>
    </row>
    <row r="59" spans="1:28" s="14" customFormat="1" x14ac:dyDescent="0.2">
      <c r="A59" s="16"/>
      <c r="B59" s="1"/>
      <c r="C59" s="332"/>
      <c r="D59" s="332"/>
      <c r="E59" s="332"/>
      <c r="F59" s="332"/>
      <c r="G59" s="332"/>
      <c r="H59" s="332"/>
      <c r="I59" s="332"/>
      <c r="J59" s="332"/>
      <c r="K59" s="332"/>
      <c r="L59" s="332"/>
      <c r="M59" s="332"/>
      <c r="N59" s="332"/>
      <c r="O59" s="332"/>
      <c r="P59" s="1"/>
      <c r="Q59" s="16"/>
      <c r="R59" s="16"/>
      <c r="S59" s="16"/>
      <c r="T59" s="16"/>
      <c r="U59" s="16"/>
      <c r="V59" s="16"/>
      <c r="W59" s="16"/>
      <c r="X59" s="16"/>
      <c r="Y59" s="16"/>
      <c r="Z59" s="16"/>
      <c r="AA59" s="16"/>
      <c r="AB59" s="16"/>
    </row>
    <row r="60" spans="1:28" s="14" customFormat="1" x14ac:dyDescent="0.2">
      <c r="A60" s="16"/>
      <c r="B60" s="1"/>
      <c r="C60" s="348"/>
      <c r="D60" s="348"/>
      <c r="E60" s="348"/>
      <c r="F60" s="348"/>
      <c r="G60" s="348"/>
      <c r="H60" s="348"/>
      <c r="I60" s="348"/>
      <c r="J60" s="348"/>
      <c r="K60" s="348"/>
      <c r="L60" s="348"/>
      <c r="M60" s="348"/>
      <c r="N60" s="348"/>
      <c r="O60" s="348"/>
      <c r="P60" s="1"/>
      <c r="Q60" s="16"/>
      <c r="R60" s="16"/>
      <c r="S60" s="16"/>
      <c r="T60" s="16"/>
      <c r="U60" s="16"/>
      <c r="V60" s="16"/>
      <c r="W60" s="16"/>
      <c r="X60" s="16"/>
      <c r="Y60" s="16"/>
      <c r="Z60" s="16"/>
      <c r="AA60" s="16"/>
      <c r="AB60" s="16"/>
    </row>
    <row r="61" spans="1:28" s="14" customFormat="1" x14ac:dyDescent="0.2">
      <c r="A61" s="16"/>
      <c r="B61" s="1"/>
      <c r="C61" s="26"/>
      <c r="D61" s="21"/>
      <c r="E61" s="21"/>
      <c r="F61" s="21"/>
      <c r="G61" s="21"/>
      <c r="H61" s="21"/>
      <c r="I61" s="21"/>
      <c r="J61" s="21"/>
      <c r="K61" s="21"/>
      <c r="L61" s="21"/>
      <c r="M61" s="21"/>
      <c r="N61" s="21"/>
      <c r="O61" s="21"/>
      <c r="P61" s="1"/>
      <c r="Q61" s="16"/>
      <c r="R61" s="16"/>
      <c r="S61" s="16"/>
      <c r="T61" s="16"/>
      <c r="U61" s="16"/>
      <c r="V61" s="16"/>
      <c r="W61" s="16"/>
      <c r="X61" s="16"/>
      <c r="Y61" s="16"/>
      <c r="Z61" s="16"/>
      <c r="AA61" s="16"/>
      <c r="AB61" s="16"/>
    </row>
    <row r="62" spans="1:28" s="14" customFormat="1" x14ac:dyDescent="0.2">
      <c r="A62" s="16"/>
      <c r="B62" s="1"/>
      <c r="C62" s="26"/>
      <c r="D62" s="21"/>
      <c r="E62" s="21"/>
      <c r="F62" s="21"/>
      <c r="G62" s="21"/>
      <c r="H62" s="21"/>
      <c r="I62" s="21"/>
      <c r="J62" s="21"/>
      <c r="K62" s="21"/>
      <c r="L62" s="21"/>
      <c r="M62" s="21"/>
      <c r="N62" s="21"/>
      <c r="O62" s="21"/>
      <c r="P62" s="1"/>
      <c r="Q62" s="16"/>
      <c r="R62" s="16"/>
      <c r="S62" s="16"/>
      <c r="T62" s="16"/>
      <c r="U62" s="16"/>
      <c r="V62" s="16"/>
      <c r="W62" s="16"/>
      <c r="X62" s="16"/>
      <c r="Y62" s="16"/>
      <c r="Z62" s="16"/>
      <c r="AA62" s="16"/>
      <c r="AB62" s="16"/>
    </row>
    <row r="63" spans="1:28" s="14" customFormat="1" x14ac:dyDescent="0.2">
      <c r="A63" s="16"/>
      <c r="B63" s="1"/>
      <c r="C63" s="26"/>
      <c r="D63" s="21"/>
      <c r="E63" s="21"/>
      <c r="F63" s="21"/>
      <c r="G63" s="21"/>
      <c r="H63" s="21"/>
      <c r="I63" s="21"/>
      <c r="J63" s="21"/>
      <c r="K63" s="21"/>
      <c r="L63" s="21"/>
      <c r="M63" s="21"/>
      <c r="N63" s="21"/>
      <c r="O63" s="21"/>
      <c r="P63" s="1"/>
      <c r="Q63" s="16"/>
      <c r="R63" s="16"/>
      <c r="S63" s="16"/>
      <c r="T63" s="16"/>
      <c r="U63" s="16"/>
      <c r="V63" s="16"/>
      <c r="W63" s="16"/>
      <c r="X63" s="16"/>
      <c r="Y63" s="16"/>
      <c r="Z63" s="16"/>
      <c r="AA63" s="16"/>
      <c r="AB63" s="16"/>
    </row>
    <row r="66" spans="3:15" s="23" customFormat="1" x14ac:dyDescent="0.2">
      <c r="C66" s="22"/>
      <c r="D66" s="22"/>
      <c r="E66" s="22"/>
      <c r="F66" s="22"/>
      <c r="G66" s="22"/>
      <c r="H66" s="22"/>
      <c r="I66" s="22"/>
      <c r="J66" s="22"/>
      <c r="K66" s="22"/>
      <c r="L66" s="22"/>
      <c r="M66" s="22"/>
      <c r="N66" s="22"/>
      <c r="O66" s="22"/>
    </row>
    <row r="67" spans="3:15" s="23" customFormat="1" x14ac:dyDescent="0.2">
      <c r="C67" s="22"/>
      <c r="D67" s="22"/>
      <c r="E67" s="22"/>
      <c r="F67" s="22"/>
      <c r="G67" s="22"/>
      <c r="H67" s="22"/>
      <c r="I67" s="22"/>
      <c r="J67" s="22"/>
      <c r="K67" s="22"/>
      <c r="L67" s="22"/>
      <c r="M67" s="22"/>
      <c r="N67" s="22"/>
      <c r="O67" s="22"/>
    </row>
    <row r="68" spans="3:15" s="23" customFormat="1" x14ac:dyDescent="0.2">
      <c r="C68" s="22"/>
      <c r="D68" s="22"/>
      <c r="E68" s="22"/>
      <c r="F68" s="22"/>
      <c r="G68" s="22"/>
      <c r="H68" s="22"/>
      <c r="I68" s="22"/>
      <c r="J68" s="22"/>
      <c r="K68" s="22"/>
      <c r="L68" s="22"/>
      <c r="M68" s="22"/>
      <c r="N68" s="22"/>
      <c r="O68" s="22"/>
    </row>
    <row r="69" spans="3:15" s="23" customFormat="1" x14ac:dyDescent="0.2">
      <c r="C69" s="22"/>
      <c r="D69" s="22"/>
      <c r="E69" s="22"/>
      <c r="F69" s="22"/>
      <c r="G69" s="22"/>
      <c r="H69" s="22"/>
      <c r="I69" s="22"/>
      <c r="J69" s="22"/>
      <c r="K69" s="22"/>
      <c r="L69" s="22"/>
      <c r="M69" s="22"/>
      <c r="N69" s="22"/>
      <c r="O69" s="22"/>
    </row>
    <row r="70" spans="3:15" s="23" customFormat="1" x14ac:dyDescent="0.2">
      <c r="C70" s="22"/>
      <c r="D70" s="22"/>
      <c r="E70" s="22"/>
      <c r="F70" s="22"/>
      <c r="G70" s="22"/>
      <c r="H70" s="22"/>
      <c r="I70" s="22"/>
      <c r="J70" s="22"/>
      <c r="K70" s="22"/>
      <c r="L70" s="22"/>
      <c r="M70" s="22"/>
      <c r="N70" s="22"/>
      <c r="O70" s="22"/>
    </row>
    <row r="71" spans="3:15" s="23" customFormat="1" x14ac:dyDescent="0.2">
      <c r="C71" s="22"/>
      <c r="D71" s="22"/>
      <c r="E71" s="22"/>
      <c r="F71" s="22"/>
      <c r="G71" s="22"/>
      <c r="H71" s="22"/>
      <c r="I71" s="22"/>
      <c r="J71" s="22"/>
      <c r="K71" s="22"/>
      <c r="L71" s="22"/>
      <c r="M71" s="22"/>
      <c r="N71" s="22"/>
      <c r="O71" s="22"/>
    </row>
    <row r="72" spans="3:15" s="23" customFormat="1" x14ac:dyDescent="0.2">
      <c r="C72" s="22"/>
      <c r="D72" s="22"/>
      <c r="E72" s="22"/>
      <c r="F72" s="22"/>
      <c r="G72" s="24" t="s">
        <v>90</v>
      </c>
      <c r="H72" s="25"/>
      <c r="I72" s="25"/>
      <c r="J72" s="24" t="s">
        <v>27</v>
      </c>
      <c r="K72" s="22"/>
      <c r="L72" s="22"/>
      <c r="M72" s="22"/>
      <c r="N72" s="22"/>
      <c r="O72" s="22"/>
    </row>
    <row r="73" spans="3:15" s="23" customFormat="1" x14ac:dyDescent="0.2">
      <c r="C73" s="22"/>
      <c r="D73" s="22"/>
      <c r="E73" s="22"/>
      <c r="F73" s="22"/>
      <c r="G73" s="24" t="s">
        <v>91</v>
      </c>
      <c r="H73" s="25"/>
      <c r="I73" s="25"/>
      <c r="J73" s="24" t="s">
        <v>31</v>
      </c>
      <c r="K73" s="22"/>
      <c r="L73" s="22"/>
      <c r="M73" s="22"/>
      <c r="N73" s="22"/>
      <c r="O73" s="22"/>
    </row>
    <row r="74" spans="3:15" s="23" customFormat="1" x14ac:dyDescent="0.2">
      <c r="C74" s="22"/>
      <c r="D74" s="22"/>
      <c r="E74" s="22"/>
      <c r="F74" s="22"/>
      <c r="G74" s="24" t="s">
        <v>45</v>
      </c>
      <c r="H74" s="25"/>
      <c r="I74" s="25"/>
      <c r="J74" s="24" t="s">
        <v>92</v>
      </c>
      <c r="K74" s="22"/>
      <c r="L74" s="22"/>
      <c r="M74" s="22"/>
      <c r="N74" s="22"/>
      <c r="O74" s="22"/>
    </row>
    <row r="75" spans="3:15" s="23" customFormat="1" x14ac:dyDescent="0.2">
      <c r="C75" s="22"/>
      <c r="D75" s="22"/>
      <c r="E75" s="22"/>
      <c r="F75" s="22"/>
      <c r="G75" s="24" t="s">
        <v>93</v>
      </c>
      <c r="H75" s="25"/>
      <c r="I75" s="25"/>
      <c r="J75" s="24" t="s">
        <v>60</v>
      </c>
      <c r="K75" s="22"/>
      <c r="L75" s="22"/>
      <c r="M75" s="22"/>
      <c r="N75" s="22"/>
      <c r="O75" s="22"/>
    </row>
    <row r="76" spans="3:15" s="23" customFormat="1" x14ac:dyDescent="0.2">
      <c r="C76" s="22"/>
      <c r="D76" s="22"/>
      <c r="E76" s="22"/>
      <c r="F76" s="22"/>
      <c r="G76" s="24" t="s">
        <v>94</v>
      </c>
      <c r="H76" s="25"/>
      <c r="I76" s="25"/>
      <c r="J76" s="24" t="s">
        <v>95</v>
      </c>
      <c r="K76" s="22"/>
      <c r="L76" s="22"/>
      <c r="M76" s="22"/>
      <c r="N76" s="22"/>
      <c r="O76" s="22"/>
    </row>
    <row r="77" spans="3:15" s="23" customFormat="1" x14ac:dyDescent="0.2">
      <c r="C77" s="22"/>
      <c r="D77" s="22"/>
      <c r="E77" s="22"/>
      <c r="F77" s="22"/>
      <c r="G77" s="24" t="s">
        <v>96</v>
      </c>
      <c r="H77" s="25"/>
      <c r="I77" s="25"/>
      <c r="J77" s="24" t="s">
        <v>97</v>
      </c>
      <c r="K77" s="22"/>
      <c r="L77" s="22"/>
      <c r="M77" s="22"/>
      <c r="N77" s="22"/>
      <c r="O77" s="22"/>
    </row>
    <row r="78" spans="3:15" s="23" customFormat="1" x14ac:dyDescent="0.2">
      <c r="C78" s="22"/>
      <c r="D78" s="22"/>
      <c r="E78" s="22"/>
      <c r="F78" s="22"/>
      <c r="G78" s="24" t="s">
        <v>98</v>
      </c>
      <c r="H78" s="25"/>
      <c r="I78" s="25"/>
      <c r="J78" s="24" t="s">
        <v>99</v>
      </c>
      <c r="K78" s="22"/>
      <c r="L78" s="22"/>
      <c r="M78" s="22"/>
      <c r="N78" s="22"/>
      <c r="O78" s="22"/>
    </row>
    <row r="79" spans="3:15" s="23" customFormat="1" x14ac:dyDescent="0.2">
      <c r="C79" s="22"/>
      <c r="D79" s="22"/>
      <c r="E79" s="22"/>
      <c r="F79" s="22"/>
      <c r="G79" s="24" t="s">
        <v>100</v>
      </c>
      <c r="H79" s="25"/>
      <c r="I79" s="25"/>
      <c r="J79" s="24" t="s">
        <v>101</v>
      </c>
      <c r="K79" s="22"/>
      <c r="L79" s="22"/>
      <c r="M79" s="22"/>
      <c r="N79" s="22"/>
      <c r="O79" s="22"/>
    </row>
    <row r="80" spans="3:15" s="23" customFormat="1" x14ac:dyDescent="0.2">
      <c r="C80" s="22"/>
      <c r="D80" s="22"/>
      <c r="E80" s="22"/>
      <c r="F80" s="22"/>
      <c r="G80" s="24" t="s">
        <v>102</v>
      </c>
      <c r="H80" s="25"/>
      <c r="I80" s="25"/>
      <c r="J80" s="24" t="s">
        <v>103</v>
      </c>
      <c r="K80" s="22"/>
      <c r="L80" s="22"/>
      <c r="M80" s="22"/>
      <c r="N80" s="22"/>
      <c r="O80" s="22"/>
    </row>
    <row r="81" spans="3:15" s="23" customFormat="1" x14ac:dyDescent="0.2">
      <c r="C81" s="22"/>
      <c r="D81" s="22"/>
      <c r="E81" s="22"/>
      <c r="F81" s="22"/>
      <c r="G81" s="24" t="s">
        <v>104</v>
      </c>
      <c r="H81" s="25"/>
      <c r="I81" s="25"/>
      <c r="J81" s="24" t="s">
        <v>105</v>
      </c>
      <c r="K81" s="22"/>
      <c r="L81" s="22"/>
      <c r="M81" s="22"/>
      <c r="N81" s="22"/>
      <c r="O81" s="22"/>
    </row>
    <row r="82" spans="3:15" s="23" customFormat="1" x14ac:dyDescent="0.2">
      <c r="C82" s="22"/>
      <c r="D82" s="22"/>
      <c r="E82" s="22"/>
      <c r="F82" s="22"/>
      <c r="G82" s="24" t="s">
        <v>106</v>
      </c>
      <c r="H82" s="25"/>
      <c r="I82" s="25"/>
      <c r="J82" s="24" t="s">
        <v>107</v>
      </c>
      <c r="K82" s="22"/>
      <c r="L82" s="22"/>
      <c r="M82" s="22"/>
      <c r="N82" s="22"/>
      <c r="O82" s="22"/>
    </row>
    <row r="83" spans="3:15" s="23" customFormat="1" x14ac:dyDescent="0.2">
      <c r="C83" s="22"/>
      <c r="D83" s="22"/>
      <c r="E83" s="22"/>
      <c r="F83" s="22"/>
      <c r="G83" s="24" t="s">
        <v>35</v>
      </c>
      <c r="H83" s="25"/>
      <c r="I83" s="25"/>
      <c r="J83" s="24" t="s">
        <v>62</v>
      </c>
      <c r="K83" s="22"/>
      <c r="L83" s="22"/>
      <c r="M83" s="22"/>
      <c r="N83" s="22"/>
      <c r="O83" s="22"/>
    </row>
    <row r="84" spans="3:15" x14ac:dyDescent="0.2">
      <c r="G84" s="24" t="s">
        <v>108</v>
      </c>
      <c r="H84" s="25"/>
      <c r="I84" s="25"/>
      <c r="J84" s="25"/>
      <c r="K84" s="22"/>
      <c r="L84" s="22"/>
    </row>
    <row r="85" spans="3:15" x14ac:dyDescent="0.2">
      <c r="G85" s="24" t="s">
        <v>109</v>
      </c>
      <c r="H85" s="25"/>
      <c r="I85" s="25"/>
      <c r="J85" s="25"/>
      <c r="K85" s="22"/>
      <c r="L85" s="22"/>
    </row>
    <row r="86" spans="3:15" x14ac:dyDescent="0.2">
      <c r="G86" s="24" t="s">
        <v>110</v>
      </c>
      <c r="H86" s="25"/>
      <c r="I86" s="25"/>
      <c r="J86" s="25"/>
      <c r="K86" s="22"/>
      <c r="L86" s="22"/>
    </row>
    <row r="87" spans="3:15" x14ac:dyDescent="0.2">
      <c r="G87" s="24" t="s">
        <v>111</v>
      </c>
      <c r="H87" s="25"/>
      <c r="I87" s="25"/>
      <c r="J87" s="25"/>
      <c r="K87" s="22"/>
      <c r="L87" s="22"/>
    </row>
    <row r="88" spans="3:15" x14ac:dyDescent="0.2">
      <c r="G88" s="24" t="s">
        <v>40</v>
      </c>
      <c r="H88" s="25"/>
      <c r="I88" s="25"/>
      <c r="J88" s="25"/>
      <c r="K88" s="22"/>
      <c r="L88" s="22"/>
    </row>
    <row r="89" spans="3:15" x14ac:dyDescent="0.2">
      <c r="G89" s="24" t="s">
        <v>26</v>
      </c>
      <c r="H89" s="25"/>
      <c r="I89" s="25"/>
      <c r="J89" s="25"/>
      <c r="K89" s="22"/>
      <c r="L89" s="22"/>
    </row>
    <row r="90" spans="3:15" x14ac:dyDescent="0.2">
      <c r="G90" s="24" t="s">
        <v>112</v>
      </c>
      <c r="H90" s="25"/>
      <c r="I90" s="25"/>
      <c r="J90" s="25"/>
      <c r="K90" s="22"/>
      <c r="L90" s="22"/>
    </row>
    <row r="91" spans="3:15" x14ac:dyDescent="0.2">
      <c r="G91" s="24" t="s">
        <v>29</v>
      </c>
      <c r="H91" s="25"/>
      <c r="I91" s="25"/>
      <c r="J91" s="25"/>
      <c r="K91" s="22"/>
      <c r="L91" s="22"/>
    </row>
    <row r="92" spans="3:15" x14ac:dyDescent="0.2">
      <c r="G92" s="24" t="s">
        <v>113</v>
      </c>
      <c r="H92" s="25"/>
      <c r="I92" s="25"/>
      <c r="J92" s="25"/>
      <c r="K92" s="22"/>
      <c r="L92" s="22"/>
    </row>
    <row r="93" spans="3:15" x14ac:dyDescent="0.2">
      <c r="G93" s="24" t="s">
        <v>114</v>
      </c>
      <c r="H93" s="25"/>
      <c r="I93" s="25"/>
      <c r="J93" s="25"/>
      <c r="K93" s="22"/>
      <c r="L93" s="22"/>
    </row>
    <row r="94" spans="3:15" x14ac:dyDescent="0.2">
      <c r="G94" s="24" t="s">
        <v>115</v>
      </c>
      <c r="H94" s="25"/>
      <c r="I94" s="25"/>
      <c r="J94" s="25"/>
    </row>
    <row r="95" spans="3:15" x14ac:dyDescent="0.2">
      <c r="G95" s="24" t="s">
        <v>116</v>
      </c>
      <c r="H95" s="25"/>
      <c r="I95" s="25"/>
      <c r="J95" s="25"/>
    </row>
    <row r="96" spans="3:15" x14ac:dyDescent="0.2">
      <c r="G96" s="24" t="s">
        <v>117</v>
      </c>
      <c r="H96" s="25"/>
      <c r="I96" s="25"/>
      <c r="J96" s="25"/>
    </row>
    <row r="97" spans="7:10" x14ac:dyDescent="0.2">
      <c r="G97" s="24" t="s">
        <v>118</v>
      </c>
      <c r="H97" s="25"/>
      <c r="I97" s="25"/>
      <c r="J97" s="25"/>
    </row>
    <row r="98" spans="7:10" x14ac:dyDescent="0.2">
      <c r="G98" s="24" t="s">
        <v>119</v>
      </c>
      <c r="H98" s="25"/>
      <c r="I98" s="25"/>
      <c r="J98" s="25"/>
    </row>
  </sheetData>
  <mergeCells count="84">
    <mergeCell ref="C59:F59"/>
    <mergeCell ref="G59:J59"/>
    <mergeCell ref="K59:O59"/>
    <mergeCell ref="C60:F60"/>
    <mergeCell ref="G60:J60"/>
    <mergeCell ref="K60:O60"/>
    <mergeCell ref="C57:F57"/>
    <mergeCell ref="G57:J57"/>
    <mergeCell ref="K57:O57"/>
    <mergeCell ref="C58:F58"/>
    <mergeCell ref="G58:J58"/>
    <mergeCell ref="K58:O58"/>
    <mergeCell ref="C55:F55"/>
    <mergeCell ref="G55:J55"/>
    <mergeCell ref="K55:O55"/>
    <mergeCell ref="C56:F56"/>
    <mergeCell ref="G56:J56"/>
    <mergeCell ref="K56:O56"/>
    <mergeCell ref="C54:F54"/>
    <mergeCell ref="G54:J54"/>
    <mergeCell ref="K54:O54"/>
    <mergeCell ref="P27:P28"/>
    <mergeCell ref="J28:O33"/>
    <mergeCell ref="J34:O34"/>
    <mergeCell ref="J35:O40"/>
    <mergeCell ref="J41:O41"/>
    <mergeCell ref="J42:O42"/>
    <mergeCell ref="C45:O45"/>
    <mergeCell ref="C52:O52"/>
    <mergeCell ref="C53:F53"/>
    <mergeCell ref="G53:J53"/>
    <mergeCell ref="K53:O53"/>
    <mergeCell ref="N23:O24"/>
    <mergeCell ref="C24:D24"/>
    <mergeCell ref="E24:G24"/>
    <mergeCell ref="C26:O26"/>
    <mergeCell ref="C27:I43"/>
    <mergeCell ref="J27:O27"/>
    <mergeCell ref="J43:O43"/>
    <mergeCell ref="C23:D23"/>
    <mergeCell ref="E23:G23"/>
    <mergeCell ref="H23:I24"/>
    <mergeCell ref="J23:K24"/>
    <mergeCell ref="L23:M24"/>
    <mergeCell ref="C20:D22"/>
    <mergeCell ref="E20:G22"/>
    <mergeCell ref="H20:I22"/>
    <mergeCell ref="J20:K22"/>
    <mergeCell ref="L20:O20"/>
    <mergeCell ref="P17:P18"/>
    <mergeCell ref="C18:D19"/>
    <mergeCell ref="E18:F18"/>
    <mergeCell ref="G18:K18"/>
    <mergeCell ref="L18:M19"/>
    <mergeCell ref="N18:O19"/>
    <mergeCell ref="E19:F19"/>
    <mergeCell ref="G19:K19"/>
    <mergeCell ref="C17:D17"/>
    <mergeCell ref="E17:G17"/>
    <mergeCell ref="H17:I17"/>
    <mergeCell ref="J17:K17"/>
    <mergeCell ref="L17:M17"/>
    <mergeCell ref="N17:O17"/>
    <mergeCell ref="C16:O16"/>
    <mergeCell ref="C9:O9"/>
    <mergeCell ref="C10:O11"/>
    <mergeCell ref="C12:D12"/>
    <mergeCell ref="E12:H12"/>
    <mergeCell ref="I12:J12"/>
    <mergeCell ref="K12:O12"/>
    <mergeCell ref="C13:D13"/>
    <mergeCell ref="E13:O13"/>
    <mergeCell ref="C14:D14"/>
    <mergeCell ref="E14:O14"/>
    <mergeCell ref="C15:O15"/>
    <mergeCell ref="B2:C4"/>
    <mergeCell ref="C5:D8"/>
    <mergeCell ref="E5:L5"/>
    <mergeCell ref="M5:O5"/>
    <mergeCell ref="E6:L6"/>
    <mergeCell ref="M6:O6"/>
    <mergeCell ref="E7:L8"/>
    <mergeCell ref="M7:O7"/>
    <mergeCell ref="M8:O8"/>
  </mergeCells>
  <dataValidations count="4">
    <dataValidation type="list" allowBlank="1" showInputMessage="1" showErrorMessage="1" sqref="E20:G22" xr:uid="{00000000-0002-0000-0200-000000000000}">
      <formula1>$J$75:$J$76</formula1>
    </dataValidation>
    <dataValidation type="list" allowBlank="1" showInputMessage="1" showErrorMessage="1" sqref="J20:K22" xr:uid="{00000000-0002-0000-0200-000001000000}">
      <formula1>$J$77:$J$83</formula1>
    </dataValidation>
    <dataValidation type="list" allowBlank="1" showInputMessage="1" showErrorMessage="1" sqref="J17:K17" xr:uid="{00000000-0002-0000-0200-000002000000}">
      <formula1>$J$72:$J$74</formula1>
    </dataValidation>
    <dataValidation type="list" allowBlank="1" showInputMessage="1" showErrorMessage="1" sqref="E12:H12" xr:uid="{00000000-0002-0000-0200-000003000000}">
      <formula1>$G$72:$G$75</formula1>
    </dataValidation>
  </dataValidations>
  <hyperlinks>
    <hyperlink ref="B2:C4" location="'MATRIZ DE INDICADORES'!A1" display="    REGRESAR" xr:uid="{00000000-0004-0000-0200-000000000000}"/>
  </hyperlinks>
  <pageMargins left="0.7" right="0.7" top="0.75" bottom="0.75" header="0.3" footer="0.3"/>
  <pageSetup paperSize="5" scale="74"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22913" r:id="rId4" name="Option Button 1">
              <controlPr defaultSize="0" autoFill="0" autoLine="0" autoPict="0" macro="[2]!PORCENTAJE">
                <anchor moveWithCells="1">
                  <from>
                    <xdr:col>5</xdr:col>
                    <xdr:colOff>28575</xdr:colOff>
                    <xdr:row>16</xdr:row>
                    <xdr:rowOff>142875</xdr:rowOff>
                  </from>
                  <to>
                    <xdr:col>5</xdr:col>
                    <xdr:colOff>895350</xdr:colOff>
                    <xdr:row>16</xdr:row>
                    <xdr:rowOff>333375</xdr:rowOff>
                  </to>
                </anchor>
              </controlPr>
            </control>
          </mc:Choice>
        </mc:AlternateContent>
        <mc:AlternateContent xmlns:mc="http://schemas.openxmlformats.org/markup-compatibility/2006">
          <mc:Choice Requires="x14">
            <control shapeId="422914" r:id="rId5" name="Option Button 2">
              <controlPr defaultSize="0" autoFill="0" autoLine="0" autoPict="0" macro="[2]!RELATIVO">
                <anchor moveWithCells="1">
                  <from>
                    <xdr:col>4</xdr:col>
                    <xdr:colOff>171450</xdr:colOff>
                    <xdr:row>16</xdr:row>
                    <xdr:rowOff>123825</xdr:rowOff>
                  </from>
                  <to>
                    <xdr:col>5</xdr:col>
                    <xdr:colOff>47625</xdr:colOff>
                    <xdr:row>16</xdr:row>
                    <xdr:rowOff>333375</xdr:rowOff>
                  </to>
                </anchor>
              </controlPr>
            </control>
          </mc:Choice>
        </mc:AlternateContent>
        <mc:AlternateContent xmlns:mc="http://schemas.openxmlformats.org/markup-compatibility/2006">
          <mc:Choice Requires="x14">
            <control shapeId="422915" r:id="rId6" name="Option Button 3">
              <controlPr defaultSize="0" autoFill="0" autoLine="0" autoPict="0" macro="[2]!RELATIVO">
                <anchor moveWithCells="1">
                  <from>
                    <xdr:col>5</xdr:col>
                    <xdr:colOff>895350</xdr:colOff>
                    <xdr:row>16</xdr:row>
                    <xdr:rowOff>123825</xdr:rowOff>
                  </from>
                  <to>
                    <xdr:col>7</xdr:col>
                    <xdr:colOff>104775</xdr:colOff>
                    <xdr:row>16</xdr:row>
                    <xdr:rowOff>333375</xdr:rowOff>
                  </to>
                </anchor>
              </controlPr>
            </control>
          </mc:Choice>
        </mc:AlternateContent>
        <mc:AlternateContent xmlns:mc="http://schemas.openxmlformats.org/markup-compatibility/2006">
          <mc:Choice Requires="x14">
            <control shapeId="422918" r:id="rId7" name="Option Button 6">
              <controlPr defaultSize="0" autoFill="0" autoLine="0" autoPict="0" macro="[5]!RELATIVO">
                <anchor moveWithCells="1">
                  <from>
                    <xdr:col>5</xdr:col>
                    <xdr:colOff>895350</xdr:colOff>
                    <xdr:row>16</xdr:row>
                    <xdr:rowOff>123825</xdr:rowOff>
                  </from>
                  <to>
                    <xdr:col>7</xdr:col>
                    <xdr:colOff>95250</xdr:colOff>
                    <xdr:row>17</xdr:row>
                    <xdr:rowOff>152400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86">
    <tabColor rgb="FFEDE394"/>
    <pageSetUpPr fitToPage="1"/>
  </sheetPr>
  <dimension ref="A1:AB98"/>
  <sheetViews>
    <sheetView topLeftCell="A7" zoomScale="80" zoomScaleNormal="80" workbookViewId="0">
      <selection activeCell="J28" sqref="C27:O42"/>
    </sheetView>
  </sheetViews>
  <sheetFormatPr baseColWidth="10" defaultColWidth="11.42578125" defaultRowHeight="15" x14ac:dyDescent="0.2"/>
  <cols>
    <col min="1" max="1" width="4" style="7" customWidth="1"/>
    <col min="2" max="2" width="6.7109375" style="7" customWidth="1"/>
    <col min="3" max="3" width="24.85546875" style="6" customWidth="1"/>
    <col min="4" max="4" width="15.140625" style="6" customWidth="1"/>
    <col min="5" max="5" width="12.7109375" style="6" customWidth="1"/>
    <col min="6" max="6" width="15.140625" style="6" customWidth="1"/>
    <col min="7" max="7" width="14" style="6" customWidth="1"/>
    <col min="8" max="8" width="11.42578125" style="6"/>
    <col min="9" max="9" width="12.85546875" style="6" customWidth="1"/>
    <col min="10" max="10" width="15.5703125" style="6" customWidth="1"/>
    <col min="11" max="11" width="14.42578125" style="6" customWidth="1"/>
    <col min="12" max="15" width="15.28515625" style="6" customWidth="1"/>
    <col min="16" max="16" width="6.7109375" style="7" customWidth="1"/>
    <col min="17" max="16384" width="11.42578125" style="7"/>
  </cols>
  <sheetData>
    <row r="1" spans="2:16" s="8" customFormat="1" ht="8.25" customHeight="1" x14ac:dyDescent="0.25">
      <c r="C1" s="9"/>
      <c r="D1" s="9"/>
      <c r="E1" s="9"/>
      <c r="F1" s="9"/>
      <c r="G1" s="9"/>
      <c r="H1" s="9"/>
      <c r="I1" s="9"/>
      <c r="J1" s="9"/>
      <c r="K1" s="9"/>
      <c r="L1" s="9"/>
      <c r="M1" s="9"/>
      <c r="N1" s="9"/>
      <c r="O1" s="9"/>
    </row>
    <row r="2" spans="2:16" s="8" customFormat="1" ht="15.75" customHeight="1" x14ac:dyDescent="0.25">
      <c r="B2" s="258" t="s">
        <v>41</v>
      </c>
      <c r="C2" s="258"/>
      <c r="D2" s="4"/>
      <c r="E2" s="4"/>
      <c r="F2" s="4"/>
      <c r="G2" s="4"/>
      <c r="H2" s="4"/>
      <c r="I2" s="4"/>
      <c r="J2" s="4"/>
      <c r="K2" s="4"/>
      <c r="L2" s="4"/>
      <c r="M2" s="4"/>
      <c r="N2" s="4"/>
      <c r="O2" s="4"/>
      <c r="P2" s="10"/>
    </row>
    <row r="3" spans="2:16" s="8" customFormat="1" ht="15.75" customHeight="1" x14ac:dyDescent="0.25">
      <c r="B3" s="258"/>
      <c r="C3" s="258"/>
      <c r="D3" s="4"/>
      <c r="E3" s="4"/>
      <c r="F3" s="4"/>
      <c r="G3" s="4"/>
      <c r="H3" s="4"/>
      <c r="I3" s="4"/>
      <c r="J3" s="4"/>
      <c r="K3" s="4"/>
      <c r="L3" s="4"/>
      <c r="M3" s="4"/>
      <c r="N3" s="4"/>
      <c r="O3" s="4"/>
      <c r="P3" s="10"/>
    </row>
    <row r="4" spans="2:16" s="8" customFormat="1" ht="15" customHeight="1" x14ac:dyDescent="0.25">
      <c r="B4" s="258"/>
      <c r="C4" s="258"/>
      <c r="D4" s="4"/>
      <c r="E4" s="4"/>
      <c r="F4" s="4"/>
      <c r="G4" s="4"/>
      <c r="H4" s="4"/>
      <c r="I4" s="4"/>
      <c r="J4" s="4"/>
      <c r="K4" s="4"/>
      <c r="L4" s="4"/>
      <c r="M4" s="4"/>
      <c r="N4" s="4"/>
      <c r="O4" s="4"/>
      <c r="P4" s="10"/>
    </row>
    <row r="5" spans="2:16" s="8" customFormat="1" ht="15.75" customHeight="1" x14ac:dyDescent="0.25">
      <c r="B5" s="10"/>
      <c r="C5" s="259"/>
      <c r="D5" s="260"/>
      <c r="E5" s="265" t="s">
        <v>0</v>
      </c>
      <c r="F5" s="212"/>
      <c r="G5" s="212"/>
      <c r="H5" s="212"/>
      <c r="I5" s="212"/>
      <c r="J5" s="212"/>
      <c r="K5" s="212"/>
      <c r="L5" s="213"/>
      <c r="M5" s="266" t="s">
        <v>1</v>
      </c>
      <c r="N5" s="266"/>
      <c r="O5" s="266"/>
      <c r="P5" s="10"/>
    </row>
    <row r="6" spans="2:16" s="8" customFormat="1" ht="15.75" customHeight="1" x14ac:dyDescent="0.25">
      <c r="B6" s="86"/>
      <c r="C6" s="261"/>
      <c r="D6" s="262"/>
      <c r="E6" s="265" t="s">
        <v>2</v>
      </c>
      <c r="F6" s="212"/>
      <c r="G6" s="212"/>
      <c r="H6" s="212"/>
      <c r="I6" s="212"/>
      <c r="J6" s="212"/>
      <c r="K6" s="212"/>
      <c r="L6" s="213"/>
      <c r="M6" s="266" t="s">
        <v>3</v>
      </c>
      <c r="N6" s="266"/>
      <c r="O6" s="266"/>
      <c r="P6" s="10"/>
    </row>
    <row r="7" spans="2:16" s="8" customFormat="1" ht="15.75" customHeight="1" x14ac:dyDescent="0.25">
      <c r="B7" s="10"/>
      <c r="C7" s="261"/>
      <c r="D7" s="262"/>
      <c r="E7" s="267" t="s">
        <v>4</v>
      </c>
      <c r="F7" s="268"/>
      <c r="G7" s="268"/>
      <c r="H7" s="268"/>
      <c r="I7" s="268"/>
      <c r="J7" s="268"/>
      <c r="K7" s="268"/>
      <c r="L7" s="269"/>
      <c r="M7" s="266" t="s">
        <v>42</v>
      </c>
      <c r="N7" s="266"/>
      <c r="O7" s="266"/>
      <c r="P7" s="10"/>
    </row>
    <row r="8" spans="2:16" s="8" customFormat="1" ht="15.75" customHeight="1" x14ac:dyDescent="0.25">
      <c r="B8" s="10"/>
      <c r="C8" s="263"/>
      <c r="D8" s="264"/>
      <c r="E8" s="270"/>
      <c r="F8" s="271"/>
      <c r="G8" s="271"/>
      <c r="H8" s="271"/>
      <c r="I8" s="271"/>
      <c r="J8" s="271"/>
      <c r="K8" s="271"/>
      <c r="L8" s="272"/>
      <c r="M8" s="266" t="s">
        <v>6</v>
      </c>
      <c r="N8" s="266"/>
      <c r="O8" s="266"/>
      <c r="P8" s="10"/>
    </row>
    <row r="9" spans="2:16" s="8" customFormat="1" ht="15.75" customHeight="1" x14ac:dyDescent="0.25">
      <c r="B9" s="10"/>
      <c r="C9" s="274"/>
      <c r="D9" s="274"/>
      <c r="E9" s="274"/>
      <c r="F9" s="274"/>
      <c r="G9" s="274"/>
      <c r="H9" s="274"/>
      <c r="I9" s="274"/>
      <c r="J9" s="274"/>
      <c r="K9" s="274"/>
      <c r="L9" s="274"/>
      <c r="M9" s="274"/>
      <c r="N9" s="274"/>
      <c r="O9" s="274"/>
      <c r="P9" s="10"/>
    </row>
    <row r="10" spans="2:16" s="8" customFormat="1" ht="15.75" customHeight="1" x14ac:dyDescent="0.25">
      <c r="B10" s="10"/>
      <c r="C10" s="275" t="s">
        <v>43</v>
      </c>
      <c r="D10" s="275"/>
      <c r="E10" s="275"/>
      <c r="F10" s="275"/>
      <c r="G10" s="275"/>
      <c r="H10" s="275"/>
      <c r="I10" s="275"/>
      <c r="J10" s="275"/>
      <c r="K10" s="275"/>
      <c r="L10" s="275"/>
      <c r="M10" s="275"/>
      <c r="N10" s="275"/>
      <c r="O10" s="275"/>
      <c r="P10" s="10"/>
    </row>
    <row r="11" spans="2:16" s="8" customFormat="1" ht="15" customHeight="1" x14ac:dyDescent="0.25">
      <c r="B11" s="10"/>
      <c r="C11" s="275"/>
      <c r="D11" s="275"/>
      <c r="E11" s="275"/>
      <c r="F11" s="275"/>
      <c r="G11" s="275"/>
      <c r="H11" s="275"/>
      <c r="I11" s="275"/>
      <c r="J11" s="275"/>
      <c r="K11" s="275"/>
      <c r="L11" s="275"/>
      <c r="M11" s="275"/>
      <c r="N11" s="275"/>
      <c r="O11" s="275"/>
      <c r="P11" s="10"/>
    </row>
    <row r="12" spans="2:16" s="8" customFormat="1" ht="30" customHeight="1" x14ac:dyDescent="0.25">
      <c r="B12" s="10"/>
      <c r="C12" s="276" t="s">
        <v>44</v>
      </c>
      <c r="D12" s="276"/>
      <c r="E12" s="277" t="s">
        <v>45</v>
      </c>
      <c r="F12" s="277"/>
      <c r="G12" s="277"/>
      <c r="H12" s="277"/>
      <c r="I12" s="276" t="s">
        <v>46</v>
      </c>
      <c r="J12" s="276"/>
      <c r="K12" s="349" t="s">
        <v>30</v>
      </c>
      <c r="L12" s="349"/>
      <c r="M12" s="349"/>
      <c r="N12" s="349"/>
      <c r="O12" s="349"/>
      <c r="P12" s="10"/>
    </row>
    <row r="13" spans="2:16" s="8" customFormat="1" x14ac:dyDescent="0.25">
      <c r="B13" s="10"/>
      <c r="C13" s="279" t="s">
        <v>15</v>
      </c>
      <c r="D13" s="279"/>
      <c r="E13" s="350" t="s">
        <v>29</v>
      </c>
      <c r="F13" s="351"/>
      <c r="G13" s="351"/>
      <c r="H13" s="351"/>
      <c r="I13" s="351"/>
      <c r="J13" s="351"/>
      <c r="K13" s="351"/>
      <c r="L13" s="351"/>
      <c r="M13" s="351"/>
      <c r="N13" s="351"/>
      <c r="O13" s="351"/>
      <c r="P13" s="10"/>
    </row>
    <row r="14" spans="2:16" s="8" customFormat="1" x14ac:dyDescent="0.25">
      <c r="B14" s="10"/>
      <c r="C14" s="279" t="s">
        <v>48</v>
      </c>
      <c r="D14" s="279"/>
      <c r="E14" s="350" t="s">
        <v>128</v>
      </c>
      <c r="F14" s="350"/>
      <c r="G14" s="350"/>
      <c r="H14" s="350"/>
      <c r="I14" s="350"/>
      <c r="J14" s="350"/>
      <c r="K14" s="350"/>
      <c r="L14" s="350"/>
      <c r="M14" s="350"/>
      <c r="N14" s="350"/>
      <c r="O14" s="350"/>
      <c r="P14" s="10"/>
    </row>
    <row r="15" spans="2:16" s="8" customFormat="1" x14ac:dyDescent="0.25">
      <c r="B15" s="10"/>
      <c r="C15" s="282"/>
      <c r="D15" s="283"/>
      <c r="E15" s="283"/>
      <c r="F15" s="283"/>
      <c r="G15" s="283"/>
      <c r="H15" s="283"/>
      <c r="I15" s="283"/>
      <c r="J15" s="283"/>
      <c r="K15" s="283"/>
      <c r="L15" s="283"/>
      <c r="M15" s="283"/>
      <c r="N15" s="283"/>
      <c r="O15" s="284"/>
      <c r="P15" s="10"/>
    </row>
    <row r="16" spans="2:16" s="8" customFormat="1" x14ac:dyDescent="0.25">
      <c r="B16" s="10"/>
      <c r="C16" s="273" t="s">
        <v>50</v>
      </c>
      <c r="D16" s="273"/>
      <c r="E16" s="273"/>
      <c r="F16" s="273"/>
      <c r="G16" s="273"/>
      <c r="H16" s="273"/>
      <c r="I16" s="273"/>
      <c r="J16" s="273"/>
      <c r="K16" s="273"/>
      <c r="L16" s="273"/>
      <c r="M16" s="273"/>
      <c r="N16" s="273"/>
      <c r="O16" s="273"/>
      <c r="P16" s="10"/>
    </row>
    <row r="17" spans="2:16" s="8" customFormat="1" ht="36" customHeight="1" x14ac:dyDescent="0.25">
      <c r="B17" s="10"/>
      <c r="C17" s="279" t="s">
        <v>51</v>
      </c>
      <c r="D17" s="279"/>
      <c r="E17" s="297">
        <v>1</v>
      </c>
      <c r="F17" s="298"/>
      <c r="G17" s="299"/>
      <c r="H17" s="279" t="s">
        <v>20</v>
      </c>
      <c r="I17" s="279"/>
      <c r="J17" s="300"/>
      <c r="K17" s="301"/>
      <c r="L17" s="279" t="s">
        <v>22</v>
      </c>
      <c r="M17" s="279"/>
      <c r="N17" s="302">
        <v>0.95</v>
      </c>
      <c r="O17" s="302"/>
      <c r="P17" s="285"/>
    </row>
    <row r="18" spans="2:16" s="8" customFormat="1" ht="15.75" customHeight="1" x14ac:dyDescent="0.25">
      <c r="B18" s="10"/>
      <c r="C18" s="279" t="s">
        <v>137</v>
      </c>
      <c r="D18" s="279"/>
      <c r="E18" s="279" t="s">
        <v>53</v>
      </c>
      <c r="F18" s="279"/>
      <c r="G18" s="286" t="s">
        <v>129</v>
      </c>
      <c r="H18" s="287"/>
      <c r="I18" s="287"/>
      <c r="J18" s="287"/>
      <c r="K18" s="288"/>
      <c r="L18" s="289" t="s">
        <v>55</v>
      </c>
      <c r="M18" s="290"/>
      <c r="N18" s="293" t="s">
        <v>56</v>
      </c>
      <c r="O18" s="294"/>
      <c r="P18" s="285"/>
    </row>
    <row r="19" spans="2:16" s="8" customFormat="1" ht="15.75" customHeight="1" x14ac:dyDescent="0.25">
      <c r="B19" s="10"/>
      <c r="C19" s="279"/>
      <c r="D19" s="279"/>
      <c r="E19" s="279" t="s">
        <v>57</v>
      </c>
      <c r="F19" s="279"/>
      <c r="G19" s="286" t="s">
        <v>130</v>
      </c>
      <c r="H19" s="287"/>
      <c r="I19" s="287"/>
      <c r="J19" s="287"/>
      <c r="K19" s="288"/>
      <c r="L19" s="291"/>
      <c r="M19" s="292"/>
      <c r="N19" s="295"/>
      <c r="O19" s="296"/>
      <c r="P19" s="10"/>
    </row>
    <row r="20" spans="2:16" s="8" customFormat="1" ht="15.75" customHeight="1" x14ac:dyDescent="0.25">
      <c r="B20" s="10"/>
      <c r="C20" s="289" t="s">
        <v>59</v>
      </c>
      <c r="D20" s="290"/>
      <c r="E20" s="305" t="s">
        <v>60</v>
      </c>
      <c r="F20" s="306"/>
      <c r="G20" s="307"/>
      <c r="H20" s="314" t="s">
        <v>61</v>
      </c>
      <c r="I20" s="315"/>
      <c r="J20" s="305" t="s">
        <v>62</v>
      </c>
      <c r="K20" s="307"/>
      <c r="L20" s="320" t="s">
        <v>63</v>
      </c>
      <c r="M20" s="321"/>
      <c r="N20" s="321"/>
      <c r="O20" s="322"/>
      <c r="P20" s="10"/>
    </row>
    <row r="21" spans="2:16" s="8" customFormat="1" ht="15.75" customHeight="1" x14ac:dyDescent="0.25">
      <c r="B21" s="10"/>
      <c r="C21" s="303"/>
      <c r="D21" s="304"/>
      <c r="E21" s="308"/>
      <c r="F21" s="309"/>
      <c r="G21" s="310"/>
      <c r="H21" s="316"/>
      <c r="I21" s="317"/>
      <c r="J21" s="308"/>
      <c r="K21" s="310"/>
      <c r="L21" s="32" t="s">
        <v>64</v>
      </c>
      <c r="M21" s="32" t="s">
        <v>65</v>
      </c>
      <c r="N21" s="32" t="s">
        <v>66</v>
      </c>
      <c r="O21" s="32" t="s">
        <v>67</v>
      </c>
      <c r="P21" s="10"/>
    </row>
    <row r="22" spans="2:16" s="8" customFormat="1" ht="15.75" customHeight="1" x14ac:dyDescent="0.25">
      <c r="B22" s="10"/>
      <c r="C22" s="291"/>
      <c r="D22" s="292"/>
      <c r="E22" s="311"/>
      <c r="F22" s="312"/>
      <c r="G22" s="313"/>
      <c r="H22" s="318"/>
      <c r="I22" s="319"/>
      <c r="J22" s="311"/>
      <c r="K22" s="313"/>
      <c r="L22" s="17" t="s">
        <v>131</v>
      </c>
      <c r="M22" s="18" t="s">
        <v>132</v>
      </c>
      <c r="N22" s="19" t="s">
        <v>133</v>
      </c>
      <c r="O22" s="20" t="s">
        <v>134</v>
      </c>
      <c r="P22" s="10"/>
    </row>
    <row r="23" spans="2:16" s="8" customFormat="1" ht="26.25" customHeight="1" x14ac:dyDescent="0.25">
      <c r="B23" s="10"/>
      <c r="C23" s="279" t="s">
        <v>72</v>
      </c>
      <c r="D23" s="279"/>
      <c r="E23" s="324" t="s">
        <v>135</v>
      </c>
      <c r="F23" s="324"/>
      <c r="G23" s="324"/>
      <c r="H23" s="330" t="s">
        <v>74</v>
      </c>
      <c r="I23" s="315"/>
      <c r="J23" s="323" t="s">
        <v>136</v>
      </c>
      <c r="K23" s="323"/>
      <c r="L23" s="279" t="s">
        <v>76</v>
      </c>
      <c r="M23" s="279"/>
      <c r="N23" s="323" t="s">
        <v>136</v>
      </c>
      <c r="O23" s="323"/>
      <c r="P23" s="10"/>
    </row>
    <row r="24" spans="2:16" s="8" customFormat="1" ht="26.25" customHeight="1" x14ac:dyDescent="0.25">
      <c r="B24" s="10"/>
      <c r="C24" s="279" t="s">
        <v>78</v>
      </c>
      <c r="D24" s="279"/>
      <c r="E24" s="324" t="s">
        <v>135</v>
      </c>
      <c r="F24" s="324"/>
      <c r="G24" s="324"/>
      <c r="H24" s="331"/>
      <c r="I24" s="319"/>
      <c r="J24" s="323"/>
      <c r="K24" s="323"/>
      <c r="L24" s="279"/>
      <c r="M24" s="279"/>
      <c r="N24" s="323"/>
      <c r="O24" s="323"/>
      <c r="P24" s="10"/>
    </row>
    <row r="25" spans="2:16" s="8" customFormat="1" ht="15.75" customHeight="1" x14ac:dyDescent="0.25">
      <c r="B25" s="10"/>
      <c r="C25" s="27"/>
      <c r="D25" s="27"/>
      <c r="E25" s="31"/>
      <c r="F25" s="31"/>
      <c r="G25" s="27"/>
      <c r="H25" s="27"/>
      <c r="I25" s="27"/>
      <c r="J25" s="31"/>
      <c r="K25" s="31"/>
      <c r="L25" s="27"/>
      <c r="M25" s="27"/>
      <c r="N25" s="31"/>
      <c r="O25" s="31"/>
      <c r="P25" s="10"/>
    </row>
    <row r="26" spans="2:16" s="8" customFormat="1" ht="15" customHeight="1" x14ac:dyDescent="0.25">
      <c r="B26" s="10"/>
      <c r="C26" s="273" t="s">
        <v>80</v>
      </c>
      <c r="D26" s="273"/>
      <c r="E26" s="273"/>
      <c r="F26" s="273"/>
      <c r="G26" s="273"/>
      <c r="H26" s="273"/>
      <c r="I26" s="273"/>
      <c r="J26" s="325"/>
      <c r="K26" s="325"/>
      <c r="L26" s="325"/>
      <c r="M26" s="325"/>
      <c r="N26" s="325"/>
      <c r="O26" s="325"/>
      <c r="P26" s="10"/>
    </row>
    <row r="27" spans="2:16" s="8" customFormat="1" ht="15" customHeight="1" x14ac:dyDescent="0.25">
      <c r="B27" s="10"/>
      <c r="C27" s="283"/>
      <c r="D27" s="283"/>
      <c r="E27" s="283"/>
      <c r="F27" s="283"/>
      <c r="G27" s="283"/>
      <c r="H27" s="283"/>
      <c r="I27" s="284"/>
      <c r="J27" s="326" t="s">
        <v>81</v>
      </c>
      <c r="K27" s="327"/>
      <c r="L27" s="327"/>
      <c r="M27" s="327"/>
      <c r="N27" s="327"/>
      <c r="O27" s="327"/>
      <c r="P27" s="285"/>
    </row>
    <row r="28" spans="2:16" s="8" customFormat="1" ht="21.75" customHeight="1" x14ac:dyDescent="0.25">
      <c r="B28" s="10"/>
      <c r="C28" s="283"/>
      <c r="D28" s="283"/>
      <c r="E28" s="283"/>
      <c r="F28" s="283"/>
      <c r="G28" s="283"/>
      <c r="H28" s="283"/>
      <c r="I28" s="284"/>
      <c r="J28" s="334" t="s">
        <v>318</v>
      </c>
      <c r="K28" s="329"/>
      <c r="L28" s="329"/>
      <c r="M28" s="329"/>
      <c r="N28" s="329"/>
      <c r="O28" s="329"/>
      <c r="P28" s="285"/>
    </row>
    <row r="29" spans="2:16" s="8" customFormat="1" ht="21.75" customHeight="1" x14ac:dyDescent="0.25">
      <c r="B29" s="10"/>
      <c r="C29" s="283"/>
      <c r="D29" s="283"/>
      <c r="E29" s="283"/>
      <c r="F29" s="283"/>
      <c r="G29" s="283"/>
      <c r="H29" s="283"/>
      <c r="I29" s="284"/>
      <c r="J29" s="335"/>
      <c r="K29" s="336"/>
      <c r="L29" s="336"/>
      <c r="M29" s="336"/>
      <c r="N29" s="336"/>
      <c r="O29" s="336"/>
      <c r="P29" s="10"/>
    </row>
    <row r="30" spans="2:16" s="8" customFormat="1" ht="21.75" customHeight="1" x14ac:dyDescent="0.25">
      <c r="B30" s="10"/>
      <c r="C30" s="283"/>
      <c r="D30" s="283"/>
      <c r="E30" s="283"/>
      <c r="F30" s="283"/>
      <c r="G30" s="283"/>
      <c r="H30" s="283"/>
      <c r="I30" s="284"/>
      <c r="J30" s="335"/>
      <c r="K30" s="336"/>
      <c r="L30" s="336"/>
      <c r="M30" s="336"/>
      <c r="N30" s="336"/>
      <c r="O30" s="336"/>
      <c r="P30" s="10"/>
    </row>
    <row r="31" spans="2:16" s="8" customFormat="1" ht="21.75" customHeight="1" x14ac:dyDescent="0.25">
      <c r="B31" s="10"/>
      <c r="C31" s="283"/>
      <c r="D31" s="283"/>
      <c r="E31" s="283"/>
      <c r="F31" s="283"/>
      <c r="G31" s="283"/>
      <c r="H31" s="283"/>
      <c r="I31" s="284"/>
      <c r="J31" s="335"/>
      <c r="K31" s="336"/>
      <c r="L31" s="336"/>
      <c r="M31" s="336"/>
      <c r="N31" s="336"/>
      <c r="O31" s="336"/>
      <c r="P31" s="10"/>
    </row>
    <row r="32" spans="2:16" s="8" customFormat="1" ht="21.75" customHeight="1" x14ac:dyDescent="0.25">
      <c r="B32" s="10"/>
      <c r="C32" s="283"/>
      <c r="D32" s="283"/>
      <c r="E32" s="283"/>
      <c r="F32" s="283"/>
      <c r="G32" s="283"/>
      <c r="H32" s="283"/>
      <c r="I32" s="284"/>
      <c r="J32" s="335"/>
      <c r="K32" s="336"/>
      <c r="L32" s="336"/>
      <c r="M32" s="336"/>
      <c r="N32" s="336"/>
      <c r="O32" s="336"/>
      <c r="P32" s="10"/>
    </row>
    <row r="33" spans="2:16" s="8" customFormat="1" ht="41.25" customHeight="1" x14ac:dyDescent="0.25">
      <c r="B33" s="10"/>
      <c r="C33" s="283"/>
      <c r="D33" s="283"/>
      <c r="E33" s="283"/>
      <c r="F33" s="283"/>
      <c r="G33" s="283"/>
      <c r="H33" s="283"/>
      <c r="I33" s="284"/>
      <c r="J33" s="337"/>
      <c r="K33" s="338"/>
      <c r="L33" s="338"/>
      <c r="M33" s="338"/>
      <c r="N33" s="338"/>
      <c r="O33" s="338"/>
      <c r="P33" s="10"/>
    </row>
    <row r="34" spans="2:16" s="8" customFormat="1" ht="15.75" customHeight="1" x14ac:dyDescent="0.25">
      <c r="B34" s="10"/>
      <c r="C34" s="283"/>
      <c r="D34" s="283"/>
      <c r="E34" s="283"/>
      <c r="F34" s="283"/>
      <c r="G34" s="283"/>
      <c r="H34" s="283"/>
      <c r="I34" s="284"/>
      <c r="J34" s="339" t="s">
        <v>82</v>
      </c>
      <c r="K34" s="340"/>
      <c r="L34" s="340"/>
      <c r="M34" s="340"/>
      <c r="N34" s="340"/>
      <c r="O34" s="340"/>
      <c r="P34" s="10"/>
    </row>
    <row r="35" spans="2:16" s="8" customFormat="1" ht="16.5" customHeight="1" x14ac:dyDescent="0.25">
      <c r="B35" s="10"/>
      <c r="C35" s="283"/>
      <c r="D35" s="283"/>
      <c r="E35" s="283"/>
      <c r="F35" s="283"/>
      <c r="G35" s="283"/>
      <c r="H35" s="283"/>
      <c r="I35" s="284"/>
      <c r="J35" s="334" t="s">
        <v>317</v>
      </c>
      <c r="K35" s="329"/>
      <c r="L35" s="329"/>
      <c r="M35" s="329"/>
      <c r="N35" s="329"/>
      <c r="O35" s="329"/>
      <c r="P35" s="10"/>
    </row>
    <row r="36" spans="2:16" s="8" customFormat="1" ht="15.75" customHeight="1" x14ac:dyDescent="0.25">
      <c r="B36" s="10"/>
      <c r="C36" s="283"/>
      <c r="D36" s="283"/>
      <c r="E36" s="283"/>
      <c r="F36" s="283"/>
      <c r="G36" s="283"/>
      <c r="H36" s="283"/>
      <c r="I36" s="284"/>
      <c r="J36" s="335"/>
      <c r="K36" s="336"/>
      <c r="L36" s="336"/>
      <c r="M36" s="336"/>
      <c r="N36" s="336"/>
      <c r="O36" s="336"/>
      <c r="P36" s="10"/>
    </row>
    <row r="37" spans="2:16" s="8" customFormat="1" ht="15.75" customHeight="1" x14ac:dyDescent="0.25">
      <c r="B37" s="10"/>
      <c r="C37" s="283"/>
      <c r="D37" s="283"/>
      <c r="E37" s="283"/>
      <c r="F37" s="283"/>
      <c r="G37" s="283"/>
      <c r="H37" s="283"/>
      <c r="I37" s="284"/>
      <c r="J37" s="335"/>
      <c r="K37" s="336"/>
      <c r="L37" s="336"/>
      <c r="M37" s="336"/>
      <c r="N37" s="336"/>
      <c r="O37" s="336"/>
      <c r="P37" s="10"/>
    </row>
    <row r="38" spans="2:16" s="8" customFormat="1" ht="15.75" customHeight="1" x14ac:dyDescent="0.25">
      <c r="B38" s="10"/>
      <c r="C38" s="283"/>
      <c r="D38" s="283"/>
      <c r="E38" s="283"/>
      <c r="F38" s="283"/>
      <c r="G38" s="283"/>
      <c r="H38" s="283"/>
      <c r="I38" s="284"/>
      <c r="J38" s="335"/>
      <c r="K38" s="336"/>
      <c r="L38" s="336"/>
      <c r="M38" s="336"/>
      <c r="N38" s="336"/>
      <c r="O38" s="336"/>
      <c r="P38" s="10"/>
    </row>
    <row r="39" spans="2:16" s="8" customFormat="1" ht="15.75" customHeight="1" x14ac:dyDescent="0.25">
      <c r="B39" s="10"/>
      <c r="C39" s="283"/>
      <c r="D39" s="283"/>
      <c r="E39" s="283"/>
      <c r="F39" s="283"/>
      <c r="G39" s="283"/>
      <c r="H39" s="283"/>
      <c r="I39" s="284"/>
      <c r="J39" s="335"/>
      <c r="K39" s="336"/>
      <c r="L39" s="336"/>
      <c r="M39" s="336"/>
      <c r="N39" s="336"/>
      <c r="O39" s="336"/>
      <c r="P39" s="10"/>
    </row>
    <row r="40" spans="2:16" s="8" customFormat="1" ht="16.5" customHeight="1" x14ac:dyDescent="0.25">
      <c r="B40" s="10"/>
      <c r="C40" s="283"/>
      <c r="D40" s="283"/>
      <c r="E40" s="283"/>
      <c r="F40" s="283"/>
      <c r="G40" s="283"/>
      <c r="H40" s="283"/>
      <c r="I40" s="284"/>
      <c r="J40" s="337"/>
      <c r="K40" s="338"/>
      <c r="L40" s="338"/>
      <c r="M40" s="338"/>
      <c r="N40" s="338"/>
      <c r="O40" s="338"/>
      <c r="P40" s="10"/>
    </row>
    <row r="41" spans="2:16" s="8" customFormat="1" ht="15.75" customHeight="1" x14ac:dyDescent="0.25">
      <c r="B41" s="10"/>
      <c r="C41" s="283"/>
      <c r="D41" s="283"/>
      <c r="E41" s="283"/>
      <c r="F41" s="283"/>
      <c r="G41" s="283"/>
      <c r="H41" s="283"/>
      <c r="I41" s="284"/>
      <c r="J41" s="339" t="s">
        <v>83</v>
      </c>
      <c r="K41" s="340"/>
      <c r="L41" s="340"/>
      <c r="M41" s="340"/>
      <c r="N41" s="340"/>
      <c r="O41" s="340"/>
      <c r="P41" s="10"/>
    </row>
    <row r="42" spans="2:16" s="8" customFormat="1" ht="15.75" customHeight="1" x14ac:dyDescent="0.25">
      <c r="B42" s="10"/>
      <c r="C42" s="283"/>
      <c r="D42" s="283"/>
      <c r="E42" s="283"/>
      <c r="F42" s="283"/>
      <c r="G42" s="283"/>
      <c r="H42" s="283"/>
      <c r="I42" s="284"/>
      <c r="J42" s="341" t="str">
        <f>E14</f>
        <v>Director(a) Financiera</v>
      </c>
      <c r="K42" s="342"/>
      <c r="L42" s="342"/>
      <c r="M42" s="342"/>
      <c r="N42" s="342"/>
      <c r="O42" s="342"/>
      <c r="P42" s="10"/>
    </row>
    <row r="43" spans="2:16" s="8" customFormat="1" ht="16.5" customHeight="1" x14ac:dyDescent="0.25">
      <c r="B43" s="10"/>
      <c r="C43" s="283"/>
      <c r="D43" s="283"/>
      <c r="E43" s="283"/>
      <c r="F43" s="283"/>
      <c r="G43" s="283"/>
      <c r="H43" s="283"/>
      <c r="I43" s="284"/>
      <c r="J43" s="328"/>
      <c r="K43" s="329"/>
      <c r="L43" s="329"/>
      <c r="M43" s="329"/>
      <c r="N43" s="329"/>
      <c r="O43" s="329"/>
      <c r="P43" s="10"/>
    </row>
    <row r="44" spans="2:16" s="8" customFormat="1" ht="16.5" customHeight="1" x14ac:dyDescent="0.25">
      <c r="B44" s="10"/>
      <c r="C44" s="5"/>
      <c r="D44" s="5"/>
      <c r="E44" s="5"/>
      <c r="F44" s="5"/>
      <c r="G44" s="5"/>
      <c r="H44" s="5"/>
      <c r="I44" s="5"/>
      <c r="J44" s="5"/>
      <c r="K44" s="5"/>
      <c r="L44" s="5"/>
      <c r="M44" s="5"/>
      <c r="N44" s="5"/>
      <c r="O44" s="5"/>
      <c r="P44" s="10"/>
    </row>
    <row r="45" spans="2:16" s="12" customFormat="1" ht="15" customHeight="1" x14ac:dyDescent="0.25">
      <c r="B45" s="11"/>
      <c r="C45" s="343" t="s">
        <v>84</v>
      </c>
      <c r="D45" s="344"/>
      <c r="E45" s="344"/>
      <c r="F45" s="344"/>
      <c r="G45" s="344"/>
      <c r="H45" s="344"/>
      <c r="I45" s="344"/>
      <c r="J45" s="344"/>
      <c r="K45" s="344"/>
      <c r="L45" s="344"/>
      <c r="M45" s="344"/>
      <c r="N45" s="344"/>
      <c r="O45" s="345"/>
      <c r="P45" s="11"/>
    </row>
    <row r="46" spans="2:16" s="12" customFormat="1" x14ac:dyDescent="0.25">
      <c r="B46" s="11"/>
      <c r="C46" s="33" t="s">
        <v>9</v>
      </c>
      <c r="D46" s="32" t="str">
        <f ca="1">IF(J23="MENSUAL","ENERO",IF(J23="TRIMESTRAL","MARZO",IF(J23="SEMESTRAL","JUNIO",IF(J23="ANUAL",YEAR(TODAY()),""))))</f>
        <v>MARZO</v>
      </c>
      <c r="E46" s="32" t="str">
        <f>IF(J23="MENSUAL","FEBRERO",IF(J23="TRIMESTRAL","JUNIO",IF(J23="SEMESTRAL","DICIEMBRE","")))</f>
        <v>JUNIO</v>
      </c>
      <c r="F46" s="32" t="str">
        <f>IF(J23="MENSUAL","MARZO",IF(J23="TRIMESTRAL","SEPTIEMBRE",""))</f>
        <v>SEPTIEMBRE</v>
      </c>
      <c r="G46" s="32" t="str">
        <f>IF(J23="MENSUAL","ABRIL",IF(J23="TRIMESTRAL","DICIEMBRE",""))</f>
        <v>DICIEMBRE</v>
      </c>
      <c r="H46" s="32" t="str">
        <f>IF(J23="MENSUAL","MAYO","")</f>
        <v/>
      </c>
      <c r="I46" s="32" t="str">
        <f>IF(J23="MENSUAL","JUNIO","")</f>
        <v/>
      </c>
      <c r="J46" s="32" t="str">
        <f>IF(J23="MENSUAL","JULIO","")</f>
        <v/>
      </c>
      <c r="K46" s="32" t="str">
        <f>IF(J23="MENSUAL","AGOSTO","")</f>
        <v/>
      </c>
      <c r="L46" s="32" t="str">
        <f>IF(J23="MENSUAL","SEPTIEMBRE","")</f>
        <v/>
      </c>
      <c r="M46" s="32" t="str">
        <f>IF(J23="MENSUAL","OCTUBRE","")</f>
        <v/>
      </c>
      <c r="N46" s="32" t="str">
        <f>IF(J23="MENSUAL","NOVIEMBRE","")</f>
        <v/>
      </c>
      <c r="O46" s="32" t="str">
        <f>IF(J23="MENSUAL","DICIEMBRE","")</f>
        <v/>
      </c>
      <c r="P46" s="11"/>
    </row>
    <row r="47" spans="2:16" s="12" customFormat="1" ht="18" customHeight="1" x14ac:dyDescent="0.25">
      <c r="B47" s="11"/>
      <c r="C47" s="34" t="str">
        <f>G18</f>
        <v>Total cuentas pagadas fecha establecida*100</v>
      </c>
      <c r="D47" s="32">
        <v>225</v>
      </c>
      <c r="E47" s="32">
        <v>473</v>
      </c>
      <c r="F47" s="32"/>
      <c r="G47" s="32"/>
      <c r="H47" s="32"/>
      <c r="I47" s="32"/>
      <c r="J47" s="32"/>
      <c r="K47" s="32"/>
      <c r="L47" s="32"/>
      <c r="M47" s="32"/>
      <c r="N47" s="32"/>
      <c r="O47" s="32"/>
      <c r="P47" s="11"/>
    </row>
    <row r="48" spans="2:16" s="12" customFormat="1" ht="18" customHeight="1" x14ac:dyDescent="0.25">
      <c r="B48" s="11"/>
      <c r="C48" s="34" t="str">
        <f>G19</f>
        <v>Total cuentas pagadas</v>
      </c>
      <c r="D48" s="32">
        <v>266</v>
      </c>
      <c r="E48" s="32">
        <v>536</v>
      </c>
      <c r="F48" s="32"/>
      <c r="G48" s="32"/>
      <c r="H48" s="32"/>
      <c r="I48" s="32"/>
      <c r="J48" s="32"/>
      <c r="K48" s="32"/>
      <c r="L48" s="32"/>
      <c r="M48" s="32"/>
      <c r="N48" s="32"/>
      <c r="O48" s="32"/>
      <c r="P48" s="13"/>
    </row>
    <row r="49" spans="1:28" s="12" customFormat="1" x14ac:dyDescent="0.25">
      <c r="B49" s="11"/>
      <c r="C49" s="2" t="s">
        <v>85</v>
      </c>
      <c r="D49" s="28">
        <f>IFERROR(IF($E$17=1,D47/D48,IF($E$17=2,D47,"")),"")</f>
        <v>0.84586466165413532</v>
      </c>
      <c r="E49" s="28">
        <f t="shared" ref="E49:O49" si="0">IFERROR(IF($E$17=1,E47/E48,IF($E$17=2,E47,"")),"")</f>
        <v>0.8824626865671642</v>
      </c>
      <c r="F49" s="28" t="str">
        <f t="shared" si="0"/>
        <v/>
      </c>
      <c r="G49" s="28" t="str">
        <f t="shared" si="0"/>
        <v/>
      </c>
      <c r="H49" s="28" t="str">
        <f t="shared" si="0"/>
        <v/>
      </c>
      <c r="I49" s="28" t="str">
        <f t="shared" si="0"/>
        <v/>
      </c>
      <c r="J49" s="28" t="str">
        <f t="shared" si="0"/>
        <v/>
      </c>
      <c r="K49" s="28" t="str">
        <f t="shared" si="0"/>
        <v/>
      </c>
      <c r="L49" s="28" t="str">
        <f t="shared" si="0"/>
        <v/>
      </c>
      <c r="M49" s="28" t="str">
        <f t="shared" si="0"/>
        <v/>
      </c>
      <c r="N49" s="28" t="str">
        <f t="shared" si="0"/>
        <v/>
      </c>
      <c r="O49" s="28" t="str">
        <f t="shared" si="0"/>
        <v/>
      </c>
      <c r="P49" s="11"/>
    </row>
    <row r="50" spans="1:28" s="12" customFormat="1" x14ac:dyDescent="0.25">
      <c r="B50" s="11"/>
      <c r="C50" s="3" t="s">
        <v>86</v>
      </c>
      <c r="D50" s="28">
        <f>IF(AND(N23="ANUAL",J23="MENSUAL"),N17/12,IF(AND(N23="ANUAL",J23="TRIMESTRAL"),N17/4,IF(AND(N23="ANUAL",J23="SEMESTRAL"),N17/2,IF(AND(N23="ANUAL",J23="ANUAL"),N17,IF(AND(N23="SEMESTRAL",J23="MENSUAL"),N17/6,IF(AND(N23="SEMESTRAL",J23="TRIMESTRAL"),N17/2,IF(AND(N23="SEMESTRAL",J23="SEMESTRAL"),N17,IF(AND(N23="SEMESTRAL",J23="ANUAL"),"REVISAR FRECUENCIAS",IF(AND(N23="TRIMESTRAL",J23="MENSUAL"),N17/3,IF(AND(N23="TRIMESTRAL",J23="TRIMESTRAL"),N17,IF(AND(N23="TRIMESTRAL",J23="SEMESTRAL"),"REVISAR FRECUENCIAS",IF(AND(N23="TRIMESTRAL",J23="ANUAL"),"REVISAR FRECUENCIAS",IF(AND(N23="MENSUAL",J23="MENSUAL"),N17,IF(AND(N23="MENSUAL",J23="TRIMESTRAL"),"REVISAR FRECUENCIAS",IF(AND(N23="MENSUAL",J23="SEMESTRAL"),"REVISAR FRECUENCIAS",IF(AND(N23="MENSUAL",J23="ANUAL"),"REVISAR FRECUENCIAS",""))))))))))))))))</f>
        <v>0.95</v>
      </c>
      <c r="E50" s="28">
        <f>IF(AND(N23="ANUAL",J23="MENSUAL"),N17/12+D50,IF(AND(N23="ANUAL",J23="TRIMESTRAL"),N17/4+D50,IF(AND(N23="ANUAL",J23="SEMESTRAL"),N17/2+D50,IF(AND(N23="SEMESTRAL",J23="MENSUAL"),N17/6+D50,IF(AND(N23="SEMESTRAL",J23="TRIMESTRAL"),N17/2+D50,IF(AND(N23="SEMESTRAL",J23="SEMESTRAL"),N17,IF(AND(N23="TRIMESTRAL",J23="MENSUAL"),N17/3+D50,IF(AND(N23="TRIMESTRAL",J23="TRIMESTRAL"),N17,IF(AND(N23="MENSUAL",J23="MENSUAL"),N17,"")))))))))</f>
        <v>0.95</v>
      </c>
      <c r="F50" s="28">
        <f>IF(AND(N23="ANUAL",J23="MENSUAL"),N17/12+E50,IF(AND(N23="ANUAL",J23="TRIMESTRAL"),N17/4+E50,IF(AND(N23="SEMESTRAL",J23="MENSUAL"),N17/6+E50,IF(AND(N23="SEMESTRAL",J23="TRIMESTRAL"),N17/2,IF(AND(N23="TRIMESTRAL",J23="MENSUAL"),N17/3+E50,IF(AND(N23="TRIMESTRAL",J23="TRIMESTRAL"),N17,IF(AND(N23="MENSUAL",J23="MENSUAL"),N17,"")))))))</f>
        <v>0.95</v>
      </c>
      <c r="G50" s="28">
        <f>IF(AND(N23="ANUAL",J23="MENSUAL"),N17/12+F50,IF(AND(N23="ANUAL",J23="TRIMESTRAL"),N17/4+F50,IF(AND(N23="SEMESTRAL",J23="MENSUAL"),N17/6+F50,IF(AND(N23="SEMESTRAL",J23="TRIMESTRAL"),N17/2+F50,IF(AND(N23="TRIMESTRAL",J23="MENSUAL"),N17/3,IF(AND(N23="TRIMESTRAL",J23="TRIMESTRAL"),N17,IF(AND(N23="MENSUAL",J23="MENSUAL"),N17,"")))))))</f>
        <v>0.95</v>
      </c>
      <c r="H50" s="28" t="str">
        <f>IF(AND($N$23="ANUAL",$J$23="MENSUAL"),$N$17/12+G50,IF(AND(N23="SEMESTRAL",J23="MENSUAL"),N17/6+G50,IF(AND(N23="TRIMESTRAL",J23="MENSUAL"),N17/3+G50,IF(AND(N23="MENSUAL",J23="MENSUAL"),N17,""))))</f>
        <v/>
      </c>
      <c r="I50" s="28" t="str">
        <f>IF(AND($N$23="ANUAL",$J$23="MENSUAL"),$N$17/12+H50,IF(AND(N23="SEMESTRAL",J23="MENSUAL"),N17/6+H50,IF(AND(N23="TRIMESTRAL",J23="MENSUAL"),N17/3+H50,IF(AND(N23="MENSUAL",J23="MENSUAL"),N17,""))))</f>
        <v/>
      </c>
      <c r="J50" s="28" t="str">
        <f>IF(AND($N$23="ANUAL",$J$23="MENSUAL"),$N$17/12+I50,IF(AND(N23="SEMESTRAL",J23="MENSUAL"),N17/6,IF(AND(N23="TRIMESTRAL",J23="MENSUAL"),N17/3,IF(AND(N23="MENSUAL",J23="MENSUAL"),N17,""))))</f>
        <v/>
      </c>
      <c r="K50" s="28" t="str">
        <f>IF(AND($N$23="ANUAL",$J$23="MENSUAL"),$N$17/12+J50,IF(AND(N23="SEMESTRAL",J23="MENSUAL"),N17/6+J50,IF(AND(N23="TRIMESTRAL",J23="MENSUAL"),N17/3+J50,IF(AND(N23="MENSUAL",J23="MENSUAL"),N17,""))))</f>
        <v/>
      </c>
      <c r="L50" s="28" t="str">
        <f>IF(AND($N$23="ANUAL",$J$23="MENSUAL"),$N$17/12+K50,IF(AND(N23="SEMESTRAL",J23="MENSUAL"),N17/6+K50,IF(AND(N23="TRIMESTRAL",J23="MENSUAL"),N17/3+K50,IF(AND(N23="MENSUAL",J23="MENSUAL"),N17,""))))</f>
        <v/>
      </c>
      <c r="M50" s="28" t="str">
        <f>IF(AND($N$23="ANUAL",$J$23="MENSUAL"),$N$17/12+L50,IF(AND(N23="SEMESTRAL",J23="MENSUAL"),N17/6+L50,IF(AND(N23="TRIMESTRAL",J23="MENSUAL"),N17/3,IF(AND(N23="MENSUAL",J23="MENSUAL"),N17,""))))</f>
        <v/>
      </c>
      <c r="N50" s="28" t="str">
        <f>IF(AND($N$23="ANUAL",$J$23="MENSUAL"),$N$17/12+M50,IF(AND(N23="SEMESTRAL",J23="MENSUAL"),N17/6+M50,IF(AND(N23="TRIMESTRAL",J23="MENSUAL"),N17/3+M50,IF(AND(N23="MENSUAL",J23="MENSUAL"),N17,""))))</f>
        <v/>
      </c>
      <c r="O50" s="28" t="str">
        <f>IF(AND($N$23="ANUAL",$J$23="MENSUAL"),$N$17/12+N50,IF(AND(N23="SEMESTRAL",J23="MENSUAL"),N17/6+N50,IF(AND(N23="TRIMESTRAL",J23="MENSUAL"),N17/3+N50,IF(AND(N23="MENSUAL",J23="MENSUAL"),N17,""))))</f>
        <v/>
      </c>
      <c r="P50" s="11"/>
    </row>
    <row r="51" spans="1:28" s="12" customFormat="1" x14ac:dyDescent="0.25">
      <c r="B51" s="11"/>
      <c r="C51" s="5"/>
      <c r="D51" s="5"/>
      <c r="E51" s="5"/>
      <c r="F51" s="5"/>
      <c r="G51" s="5"/>
      <c r="H51" s="5"/>
      <c r="I51" s="5"/>
      <c r="J51" s="5"/>
      <c r="K51" s="5"/>
      <c r="L51" s="5"/>
      <c r="M51" s="5"/>
      <c r="N51" s="5"/>
      <c r="O51" s="5"/>
      <c r="P51" s="11"/>
    </row>
    <row r="52" spans="1:28" s="14" customFormat="1" x14ac:dyDescent="0.2">
      <c r="A52" s="16"/>
      <c r="B52" s="1"/>
      <c r="C52" s="346" t="s">
        <v>61</v>
      </c>
      <c r="D52" s="346"/>
      <c r="E52" s="346"/>
      <c r="F52" s="346"/>
      <c r="G52" s="346"/>
      <c r="H52" s="346"/>
      <c r="I52" s="346"/>
      <c r="J52" s="346"/>
      <c r="K52" s="346"/>
      <c r="L52" s="346"/>
      <c r="M52" s="346"/>
      <c r="N52" s="346"/>
      <c r="O52" s="346"/>
      <c r="P52" s="1"/>
      <c r="Q52" s="16"/>
      <c r="R52" s="16"/>
      <c r="S52" s="16"/>
      <c r="T52" s="16"/>
      <c r="U52" s="16"/>
      <c r="V52" s="16"/>
      <c r="W52" s="16"/>
      <c r="X52" s="16"/>
      <c r="Y52" s="16"/>
      <c r="Z52" s="16"/>
      <c r="AA52" s="16"/>
      <c r="AB52" s="16"/>
    </row>
    <row r="53" spans="1:28" s="14" customFormat="1" x14ac:dyDescent="0.2">
      <c r="A53" s="16"/>
      <c r="B53" s="1"/>
      <c r="C53" s="347" t="s">
        <v>87</v>
      </c>
      <c r="D53" s="347"/>
      <c r="E53" s="347"/>
      <c r="F53" s="347"/>
      <c r="G53" s="347" t="s">
        <v>88</v>
      </c>
      <c r="H53" s="347"/>
      <c r="I53" s="347"/>
      <c r="J53" s="347"/>
      <c r="K53" s="347" t="s">
        <v>224</v>
      </c>
      <c r="L53" s="347"/>
      <c r="M53" s="347"/>
      <c r="N53" s="347"/>
      <c r="O53" s="347"/>
      <c r="P53" s="1"/>
      <c r="Q53" s="16"/>
      <c r="R53" s="16"/>
      <c r="S53" s="16"/>
      <c r="T53" s="16"/>
      <c r="U53" s="16"/>
      <c r="V53" s="16"/>
      <c r="W53" s="16"/>
      <c r="X53" s="16"/>
      <c r="Y53" s="16"/>
      <c r="Z53" s="16"/>
      <c r="AA53" s="16"/>
      <c r="AB53" s="16"/>
    </row>
    <row r="54" spans="1:28" s="14" customFormat="1" x14ac:dyDescent="0.2">
      <c r="A54" s="16"/>
      <c r="B54" s="1"/>
      <c r="C54" s="332"/>
      <c r="D54" s="332"/>
      <c r="E54" s="332"/>
      <c r="F54" s="332"/>
      <c r="G54" s="333"/>
      <c r="H54" s="333"/>
      <c r="I54" s="333"/>
      <c r="J54" s="333"/>
      <c r="K54" s="332"/>
      <c r="L54" s="332"/>
      <c r="M54" s="332"/>
      <c r="N54" s="332"/>
      <c r="O54" s="332"/>
      <c r="P54" s="1"/>
      <c r="Q54" s="16"/>
      <c r="R54" s="16"/>
      <c r="S54" s="16"/>
      <c r="T54" s="16"/>
      <c r="U54" s="16"/>
      <c r="V54" s="16"/>
      <c r="W54" s="16"/>
      <c r="X54" s="16"/>
      <c r="Y54" s="16"/>
      <c r="Z54" s="16"/>
      <c r="AA54" s="16"/>
      <c r="AB54" s="16"/>
    </row>
    <row r="55" spans="1:28" s="14" customFormat="1" x14ac:dyDescent="0.2">
      <c r="A55" s="16"/>
      <c r="B55" s="1"/>
      <c r="C55" s="332"/>
      <c r="D55" s="332"/>
      <c r="E55" s="332"/>
      <c r="F55" s="332"/>
      <c r="G55" s="333"/>
      <c r="H55" s="333"/>
      <c r="I55" s="333"/>
      <c r="J55" s="333"/>
      <c r="K55" s="332"/>
      <c r="L55" s="332"/>
      <c r="M55" s="332"/>
      <c r="N55" s="332"/>
      <c r="O55" s="332"/>
      <c r="P55" s="1"/>
      <c r="Q55" s="16"/>
      <c r="R55" s="16"/>
      <c r="S55" s="16"/>
      <c r="T55" s="16"/>
      <c r="U55" s="16"/>
      <c r="V55" s="16"/>
      <c r="W55" s="16"/>
      <c r="X55" s="16"/>
      <c r="Y55" s="16"/>
      <c r="Z55" s="16"/>
      <c r="AA55" s="16"/>
      <c r="AB55" s="16"/>
    </row>
    <row r="56" spans="1:28" s="14" customFormat="1" x14ac:dyDescent="0.2">
      <c r="A56" s="16"/>
      <c r="B56" s="1"/>
      <c r="C56" s="332"/>
      <c r="D56" s="332"/>
      <c r="E56" s="332"/>
      <c r="F56" s="332"/>
      <c r="G56" s="333"/>
      <c r="H56" s="333"/>
      <c r="I56" s="333"/>
      <c r="J56" s="333"/>
      <c r="K56" s="332"/>
      <c r="L56" s="332"/>
      <c r="M56" s="332"/>
      <c r="N56" s="332"/>
      <c r="O56" s="332"/>
      <c r="P56" s="1"/>
      <c r="Q56" s="16"/>
      <c r="R56" s="16"/>
      <c r="S56" s="16"/>
      <c r="T56" s="16"/>
      <c r="U56" s="16"/>
      <c r="V56" s="16"/>
      <c r="W56" s="16"/>
      <c r="X56" s="16"/>
      <c r="Y56" s="16"/>
      <c r="Z56" s="16"/>
      <c r="AA56" s="16"/>
      <c r="AB56" s="16"/>
    </row>
    <row r="57" spans="1:28" s="14" customFormat="1" x14ac:dyDescent="0.2">
      <c r="A57" s="16"/>
      <c r="B57" s="1"/>
      <c r="C57" s="332"/>
      <c r="D57" s="332"/>
      <c r="E57" s="332"/>
      <c r="F57" s="332"/>
      <c r="G57" s="332"/>
      <c r="H57" s="332"/>
      <c r="I57" s="332"/>
      <c r="J57" s="332"/>
      <c r="K57" s="332"/>
      <c r="L57" s="332"/>
      <c r="M57" s="332"/>
      <c r="N57" s="332"/>
      <c r="O57" s="332"/>
      <c r="P57" s="1"/>
      <c r="Q57" s="16"/>
      <c r="R57" s="16"/>
      <c r="S57" s="16"/>
      <c r="T57" s="16"/>
      <c r="U57" s="16"/>
      <c r="V57" s="16"/>
      <c r="W57" s="16"/>
      <c r="X57" s="16"/>
      <c r="Y57" s="16"/>
      <c r="Z57" s="16"/>
      <c r="AA57" s="16"/>
      <c r="AB57" s="16"/>
    </row>
    <row r="58" spans="1:28" s="14" customFormat="1" x14ac:dyDescent="0.2">
      <c r="A58" s="16"/>
      <c r="B58" s="1"/>
      <c r="C58" s="332"/>
      <c r="D58" s="332"/>
      <c r="E58" s="332"/>
      <c r="F58" s="332"/>
      <c r="G58" s="332"/>
      <c r="H58" s="332"/>
      <c r="I58" s="332"/>
      <c r="J58" s="332"/>
      <c r="K58" s="332"/>
      <c r="L58" s="332"/>
      <c r="M58" s="332"/>
      <c r="N58" s="332"/>
      <c r="O58" s="332"/>
      <c r="P58" s="1"/>
      <c r="Q58" s="16"/>
      <c r="R58" s="16"/>
      <c r="S58" s="16"/>
      <c r="T58" s="16"/>
      <c r="U58" s="16"/>
      <c r="V58" s="16"/>
      <c r="W58" s="16"/>
      <c r="X58" s="16"/>
      <c r="Y58" s="16"/>
      <c r="Z58" s="16"/>
      <c r="AA58" s="16"/>
      <c r="AB58" s="16"/>
    </row>
    <row r="59" spans="1:28" s="14" customFormat="1" x14ac:dyDescent="0.2">
      <c r="A59" s="16"/>
      <c r="B59" s="1"/>
      <c r="C59" s="332"/>
      <c r="D59" s="332"/>
      <c r="E59" s="332"/>
      <c r="F59" s="332"/>
      <c r="G59" s="332"/>
      <c r="H59" s="332"/>
      <c r="I59" s="332"/>
      <c r="J59" s="332"/>
      <c r="K59" s="332"/>
      <c r="L59" s="332"/>
      <c r="M59" s="332"/>
      <c r="N59" s="332"/>
      <c r="O59" s="332"/>
      <c r="P59" s="1"/>
      <c r="Q59" s="16"/>
      <c r="R59" s="16"/>
      <c r="S59" s="16"/>
      <c r="T59" s="16"/>
      <c r="U59" s="16"/>
      <c r="V59" s="16"/>
      <c r="W59" s="16"/>
      <c r="X59" s="16"/>
      <c r="Y59" s="16"/>
      <c r="Z59" s="16"/>
      <c r="AA59" s="16"/>
      <c r="AB59" s="16"/>
    </row>
    <row r="60" spans="1:28" s="14" customFormat="1" x14ac:dyDescent="0.2">
      <c r="A60" s="16"/>
      <c r="B60" s="1"/>
      <c r="C60" s="348"/>
      <c r="D60" s="348"/>
      <c r="E60" s="348"/>
      <c r="F60" s="348"/>
      <c r="G60" s="348"/>
      <c r="H60" s="348"/>
      <c r="I60" s="348"/>
      <c r="J60" s="348"/>
      <c r="K60" s="348"/>
      <c r="L60" s="348"/>
      <c r="M60" s="348"/>
      <c r="N60" s="348"/>
      <c r="O60" s="348"/>
      <c r="P60" s="1"/>
      <c r="Q60" s="16"/>
      <c r="R60" s="16"/>
      <c r="S60" s="16"/>
      <c r="T60" s="16"/>
      <c r="U60" s="16"/>
      <c r="V60" s="16"/>
      <c r="W60" s="16"/>
      <c r="X60" s="16"/>
      <c r="Y60" s="16"/>
      <c r="Z60" s="16"/>
      <c r="AA60" s="16"/>
      <c r="AB60" s="16"/>
    </row>
    <row r="61" spans="1:28" s="14" customFormat="1" x14ac:dyDescent="0.2">
      <c r="A61" s="16"/>
      <c r="B61" s="1"/>
      <c r="C61" s="26"/>
      <c r="D61" s="21"/>
      <c r="E61" s="21"/>
      <c r="F61" s="21"/>
      <c r="G61" s="21"/>
      <c r="H61" s="21"/>
      <c r="I61" s="21"/>
      <c r="J61" s="21"/>
      <c r="K61" s="21"/>
      <c r="L61" s="21"/>
      <c r="M61" s="21"/>
      <c r="N61" s="21"/>
      <c r="O61" s="21"/>
      <c r="P61" s="1"/>
      <c r="Q61" s="16"/>
      <c r="R61" s="16"/>
      <c r="S61" s="16"/>
      <c r="T61" s="16"/>
      <c r="U61" s="16"/>
      <c r="V61" s="16"/>
      <c r="W61" s="16"/>
      <c r="X61" s="16"/>
      <c r="Y61" s="16"/>
      <c r="Z61" s="16"/>
      <c r="AA61" s="16"/>
      <c r="AB61" s="16"/>
    </row>
    <row r="62" spans="1:28" s="14" customFormat="1" x14ac:dyDescent="0.2">
      <c r="A62" s="16"/>
      <c r="B62" s="1"/>
      <c r="C62" s="26"/>
      <c r="D62" s="21"/>
      <c r="E62" s="21"/>
      <c r="F62" s="21"/>
      <c r="G62" s="21"/>
      <c r="H62" s="21"/>
      <c r="I62" s="21"/>
      <c r="J62" s="21"/>
      <c r="K62" s="21"/>
      <c r="L62" s="21"/>
      <c r="M62" s="21"/>
      <c r="N62" s="21"/>
      <c r="O62" s="21"/>
      <c r="P62" s="1"/>
      <c r="Q62" s="16"/>
      <c r="R62" s="16"/>
      <c r="S62" s="16"/>
      <c r="T62" s="16"/>
      <c r="U62" s="16"/>
      <c r="V62" s="16"/>
      <c r="W62" s="16"/>
      <c r="X62" s="16"/>
      <c r="Y62" s="16"/>
      <c r="Z62" s="16"/>
      <c r="AA62" s="16"/>
      <c r="AB62" s="16"/>
    </row>
    <row r="63" spans="1:28" s="14" customFormat="1" x14ac:dyDescent="0.2">
      <c r="A63" s="16"/>
      <c r="B63" s="1"/>
      <c r="C63" s="26"/>
      <c r="D63" s="21"/>
      <c r="E63" s="21"/>
      <c r="F63" s="21"/>
      <c r="G63" s="21"/>
      <c r="H63" s="21"/>
      <c r="I63" s="21"/>
      <c r="J63" s="21"/>
      <c r="K63" s="21"/>
      <c r="L63" s="21"/>
      <c r="M63" s="21"/>
      <c r="N63" s="21"/>
      <c r="O63" s="21"/>
      <c r="P63" s="1"/>
      <c r="Q63" s="16"/>
      <c r="R63" s="16"/>
      <c r="S63" s="16"/>
      <c r="T63" s="16"/>
      <c r="U63" s="16"/>
      <c r="V63" s="16"/>
      <c r="W63" s="16"/>
      <c r="X63" s="16"/>
      <c r="Y63" s="16"/>
      <c r="Z63" s="16"/>
      <c r="AA63" s="16"/>
      <c r="AB63" s="16"/>
    </row>
    <row r="66" spans="3:15" s="23" customFormat="1" x14ac:dyDescent="0.2">
      <c r="C66" s="22"/>
      <c r="D66" s="22"/>
      <c r="E66" s="22"/>
      <c r="F66" s="22"/>
      <c r="G66" s="22"/>
      <c r="H66" s="22"/>
      <c r="I66" s="22"/>
      <c r="J66" s="22"/>
      <c r="K66" s="22"/>
      <c r="L66" s="22"/>
      <c r="M66" s="22"/>
      <c r="N66" s="22"/>
      <c r="O66" s="22"/>
    </row>
    <row r="67" spans="3:15" s="23" customFormat="1" x14ac:dyDescent="0.2">
      <c r="C67" s="22"/>
      <c r="D67" s="22"/>
      <c r="E67" s="22"/>
      <c r="F67" s="22"/>
      <c r="G67" s="22"/>
      <c r="H67" s="22"/>
      <c r="I67" s="22"/>
      <c r="J67" s="22"/>
      <c r="K67" s="22"/>
      <c r="L67" s="22"/>
      <c r="M67" s="22"/>
      <c r="N67" s="22"/>
      <c r="O67" s="22"/>
    </row>
    <row r="68" spans="3:15" s="23" customFormat="1" x14ac:dyDescent="0.2">
      <c r="C68" s="22"/>
      <c r="D68" s="22"/>
      <c r="E68" s="22"/>
      <c r="F68" s="22"/>
      <c r="G68" s="22"/>
      <c r="H68" s="22"/>
      <c r="I68" s="22"/>
      <c r="J68" s="22"/>
      <c r="K68" s="22"/>
      <c r="L68" s="22"/>
      <c r="M68" s="22"/>
      <c r="N68" s="22"/>
      <c r="O68" s="22"/>
    </row>
    <row r="69" spans="3:15" s="23" customFormat="1" x14ac:dyDescent="0.2">
      <c r="C69" s="22"/>
      <c r="D69" s="22"/>
      <c r="E69" s="22"/>
      <c r="F69" s="22"/>
      <c r="G69" s="22"/>
      <c r="H69" s="22"/>
      <c r="I69" s="22"/>
      <c r="J69" s="22"/>
      <c r="K69" s="22"/>
      <c r="L69" s="22"/>
      <c r="M69" s="22"/>
      <c r="N69" s="22"/>
      <c r="O69" s="22"/>
    </row>
    <row r="70" spans="3:15" s="23" customFormat="1" x14ac:dyDescent="0.2">
      <c r="C70" s="22"/>
      <c r="D70" s="22"/>
      <c r="E70" s="22"/>
      <c r="F70" s="22"/>
      <c r="G70" s="22"/>
      <c r="H70" s="22"/>
      <c r="I70" s="22"/>
      <c r="J70" s="22"/>
      <c r="K70" s="22"/>
      <c r="L70" s="22"/>
      <c r="M70" s="22"/>
      <c r="N70" s="22"/>
      <c r="O70" s="22"/>
    </row>
    <row r="71" spans="3:15" s="23" customFormat="1" x14ac:dyDescent="0.2">
      <c r="C71" s="22"/>
      <c r="D71" s="22"/>
      <c r="E71" s="22"/>
      <c r="F71" s="22"/>
      <c r="G71" s="22"/>
      <c r="H71" s="22"/>
      <c r="I71" s="22"/>
      <c r="J71" s="22"/>
      <c r="K71" s="22"/>
      <c r="L71" s="22"/>
      <c r="M71" s="22"/>
      <c r="N71" s="22"/>
      <c r="O71" s="22"/>
    </row>
    <row r="72" spans="3:15" s="23" customFormat="1" x14ac:dyDescent="0.2">
      <c r="C72" s="22"/>
      <c r="D72" s="22"/>
      <c r="E72" s="22"/>
      <c r="F72" s="22"/>
      <c r="G72" s="24" t="s">
        <v>90</v>
      </c>
      <c r="H72" s="25"/>
      <c r="I72" s="25"/>
      <c r="J72" s="24" t="s">
        <v>27</v>
      </c>
      <c r="K72" s="22"/>
      <c r="L72" s="22"/>
      <c r="M72" s="22"/>
      <c r="N72" s="22"/>
      <c r="O72" s="22"/>
    </row>
    <row r="73" spans="3:15" s="23" customFormat="1" x14ac:dyDescent="0.2">
      <c r="C73" s="22"/>
      <c r="D73" s="22"/>
      <c r="E73" s="22"/>
      <c r="F73" s="22"/>
      <c r="G73" s="24" t="s">
        <v>91</v>
      </c>
      <c r="H73" s="25"/>
      <c r="I73" s="25"/>
      <c r="J73" s="24" t="s">
        <v>31</v>
      </c>
      <c r="K73" s="22"/>
      <c r="L73" s="22"/>
      <c r="M73" s="22"/>
      <c r="N73" s="22"/>
      <c r="O73" s="22"/>
    </row>
    <row r="74" spans="3:15" s="23" customFormat="1" x14ac:dyDescent="0.2">
      <c r="C74" s="22"/>
      <c r="D74" s="22"/>
      <c r="E74" s="22"/>
      <c r="F74" s="22"/>
      <c r="G74" s="24" t="s">
        <v>45</v>
      </c>
      <c r="H74" s="25"/>
      <c r="I74" s="25"/>
      <c r="J74" s="24" t="s">
        <v>92</v>
      </c>
      <c r="K74" s="22"/>
      <c r="L74" s="22"/>
      <c r="M74" s="22"/>
      <c r="N74" s="22"/>
      <c r="O74" s="22"/>
    </row>
    <row r="75" spans="3:15" s="23" customFormat="1" x14ac:dyDescent="0.2">
      <c r="C75" s="22"/>
      <c r="D75" s="22"/>
      <c r="E75" s="22"/>
      <c r="F75" s="22"/>
      <c r="G75" s="24" t="s">
        <v>93</v>
      </c>
      <c r="H75" s="25"/>
      <c r="I75" s="25"/>
      <c r="J75" s="24" t="s">
        <v>60</v>
      </c>
      <c r="K75" s="22"/>
      <c r="L75" s="22"/>
      <c r="M75" s="22"/>
      <c r="N75" s="22"/>
      <c r="O75" s="22"/>
    </row>
    <row r="76" spans="3:15" s="23" customFormat="1" x14ac:dyDescent="0.2">
      <c r="C76" s="22"/>
      <c r="D76" s="22"/>
      <c r="E76" s="22"/>
      <c r="F76" s="22"/>
      <c r="G76" s="24" t="s">
        <v>94</v>
      </c>
      <c r="H76" s="25"/>
      <c r="I76" s="25"/>
      <c r="J76" s="24" t="s">
        <v>95</v>
      </c>
      <c r="K76" s="22"/>
      <c r="L76" s="22"/>
      <c r="M76" s="22"/>
      <c r="N76" s="22"/>
      <c r="O76" s="22"/>
    </row>
    <row r="77" spans="3:15" s="23" customFormat="1" x14ac:dyDescent="0.2">
      <c r="C77" s="22"/>
      <c r="D77" s="22"/>
      <c r="E77" s="22"/>
      <c r="F77" s="22"/>
      <c r="G77" s="24" t="s">
        <v>96</v>
      </c>
      <c r="H77" s="25"/>
      <c r="I77" s="25"/>
      <c r="J77" s="24" t="s">
        <v>97</v>
      </c>
      <c r="K77" s="22"/>
      <c r="L77" s="22"/>
      <c r="M77" s="22"/>
      <c r="N77" s="22"/>
      <c r="O77" s="22"/>
    </row>
    <row r="78" spans="3:15" s="23" customFormat="1" x14ac:dyDescent="0.2">
      <c r="C78" s="22"/>
      <c r="D78" s="22"/>
      <c r="E78" s="22"/>
      <c r="F78" s="22"/>
      <c r="G78" s="24" t="s">
        <v>98</v>
      </c>
      <c r="H78" s="25"/>
      <c r="I78" s="25"/>
      <c r="J78" s="24" t="s">
        <v>99</v>
      </c>
      <c r="K78" s="22"/>
      <c r="L78" s="22"/>
      <c r="M78" s="22"/>
      <c r="N78" s="22"/>
      <c r="O78" s="22"/>
    </row>
    <row r="79" spans="3:15" s="23" customFormat="1" x14ac:dyDescent="0.2">
      <c r="C79" s="22"/>
      <c r="D79" s="22"/>
      <c r="E79" s="22"/>
      <c r="F79" s="22"/>
      <c r="G79" s="24" t="s">
        <v>100</v>
      </c>
      <c r="H79" s="25"/>
      <c r="I79" s="25"/>
      <c r="J79" s="24" t="s">
        <v>101</v>
      </c>
      <c r="K79" s="22"/>
      <c r="L79" s="22"/>
      <c r="M79" s="22"/>
      <c r="N79" s="22"/>
      <c r="O79" s="22"/>
    </row>
    <row r="80" spans="3:15" s="23" customFormat="1" x14ac:dyDescent="0.2">
      <c r="C80" s="22"/>
      <c r="D80" s="22"/>
      <c r="E80" s="22"/>
      <c r="F80" s="22"/>
      <c r="G80" s="24" t="s">
        <v>102</v>
      </c>
      <c r="H80" s="25"/>
      <c r="I80" s="25"/>
      <c r="J80" s="24" t="s">
        <v>103</v>
      </c>
      <c r="K80" s="22"/>
      <c r="L80" s="22"/>
      <c r="M80" s="22"/>
      <c r="N80" s="22"/>
      <c r="O80" s="22"/>
    </row>
    <row r="81" spans="3:15" s="23" customFormat="1" x14ac:dyDescent="0.2">
      <c r="C81" s="22"/>
      <c r="D81" s="22"/>
      <c r="E81" s="22"/>
      <c r="F81" s="22"/>
      <c r="G81" s="24" t="s">
        <v>104</v>
      </c>
      <c r="H81" s="25"/>
      <c r="I81" s="25"/>
      <c r="J81" s="24" t="s">
        <v>105</v>
      </c>
      <c r="K81" s="22"/>
      <c r="L81" s="22"/>
      <c r="M81" s="22"/>
      <c r="N81" s="22"/>
      <c r="O81" s="22"/>
    </row>
    <row r="82" spans="3:15" s="23" customFormat="1" x14ac:dyDescent="0.2">
      <c r="C82" s="22"/>
      <c r="D82" s="22"/>
      <c r="E82" s="22"/>
      <c r="F82" s="22"/>
      <c r="G82" s="24" t="s">
        <v>106</v>
      </c>
      <c r="H82" s="25"/>
      <c r="I82" s="25"/>
      <c r="J82" s="24" t="s">
        <v>107</v>
      </c>
      <c r="K82" s="22"/>
      <c r="L82" s="22"/>
      <c r="M82" s="22"/>
      <c r="N82" s="22"/>
      <c r="O82" s="22"/>
    </row>
    <row r="83" spans="3:15" s="23" customFormat="1" x14ac:dyDescent="0.2">
      <c r="C83" s="22"/>
      <c r="D83" s="22"/>
      <c r="E83" s="22"/>
      <c r="F83" s="22"/>
      <c r="G83" s="24" t="s">
        <v>35</v>
      </c>
      <c r="H83" s="25"/>
      <c r="I83" s="25"/>
      <c r="J83" s="24" t="s">
        <v>62</v>
      </c>
      <c r="K83" s="22"/>
      <c r="L83" s="22"/>
      <c r="M83" s="22"/>
      <c r="N83" s="22"/>
      <c r="O83" s="22"/>
    </row>
    <row r="84" spans="3:15" x14ac:dyDescent="0.2">
      <c r="G84" s="24" t="s">
        <v>108</v>
      </c>
      <c r="H84" s="25"/>
      <c r="I84" s="25"/>
      <c r="J84" s="25"/>
      <c r="K84" s="22"/>
      <c r="L84" s="22"/>
    </row>
    <row r="85" spans="3:15" x14ac:dyDescent="0.2">
      <c r="G85" s="24" t="s">
        <v>109</v>
      </c>
      <c r="H85" s="25"/>
      <c r="I85" s="25"/>
      <c r="J85" s="25"/>
      <c r="K85" s="22"/>
      <c r="L85" s="22"/>
    </row>
    <row r="86" spans="3:15" x14ac:dyDescent="0.2">
      <c r="G86" s="24" t="s">
        <v>110</v>
      </c>
      <c r="H86" s="25"/>
      <c r="I86" s="25"/>
      <c r="J86" s="25"/>
      <c r="K86" s="22"/>
      <c r="L86" s="22"/>
    </row>
    <row r="87" spans="3:15" x14ac:dyDescent="0.2">
      <c r="G87" s="24" t="s">
        <v>111</v>
      </c>
      <c r="H87" s="25"/>
      <c r="I87" s="25"/>
      <c r="J87" s="25"/>
      <c r="K87" s="22"/>
      <c r="L87" s="22"/>
    </row>
    <row r="88" spans="3:15" x14ac:dyDescent="0.2">
      <c r="G88" s="24" t="s">
        <v>40</v>
      </c>
      <c r="H88" s="25"/>
      <c r="I88" s="25"/>
      <c r="J88" s="25"/>
      <c r="K88" s="22"/>
      <c r="L88" s="22"/>
    </row>
    <row r="89" spans="3:15" x14ac:dyDescent="0.2">
      <c r="G89" s="24" t="s">
        <v>26</v>
      </c>
      <c r="H89" s="25"/>
      <c r="I89" s="25"/>
      <c r="J89" s="25"/>
      <c r="K89" s="22"/>
      <c r="L89" s="22"/>
    </row>
    <row r="90" spans="3:15" x14ac:dyDescent="0.2">
      <c r="G90" s="24" t="s">
        <v>112</v>
      </c>
      <c r="H90" s="25"/>
      <c r="I90" s="25"/>
      <c r="J90" s="25"/>
      <c r="K90" s="22"/>
      <c r="L90" s="22"/>
    </row>
    <row r="91" spans="3:15" x14ac:dyDescent="0.2">
      <c r="G91" s="24" t="s">
        <v>29</v>
      </c>
      <c r="H91" s="25"/>
      <c r="I91" s="25"/>
      <c r="J91" s="25"/>
      <c r="K91" s="22"/>
      <c r="L91" s="22"/>
    </row>
    <row r="92" spans="3:15" x14ac:dyDescent="0.2">
      <c r="G92" s="24" t="s">
        <v>113</v>
      </c>
      <c r="H92" s="25"/>
      <c r="I92" s="25"/>
      <c r="J92" s="25"/>
      <c r="K92" s="22"/>
      <c r="L92" s="22"/>
    </row>
    <row r="93" spans="3:15" x14ac:dyDescent="0.2">
      <c r="G93" s="24" t="s">
        <v>114</v>
      </c>
      <c r="H93" s="25"/>
      <c r="I93" s="25"/>
      <c r="J93" s="25"/>
      <c r="K93" s="22"/>
      <c r="L93" s="22"/>
    </row>
    <row r="94" spans="3:15" x14ac:dyDescent="0.2">
      <c r="G94" s="24" t="s">
        <v>115</v>
      </c>
      <c r="H94" s="25"/>
      <c r="I94" s="25"/>
      <c r="J94" s="25"/>
    </row>
    <row r="95" spans="3:15" x14ac:dyDescent="0.2">
      <c r="G95" s="24" t="s">
        <v>116</v>
      </c>
      <c r="H95" s="25"/>
      <c r="I95" s="25"/>
      <c r="J95" s="25"/>
    </row>
    <row r="96" spans="3:15" x14ac:dyDescent="0.2">
      <c r="G96" s="24" t="s">
        <v>117</v>
      </c>
      <c r="H96" s="25"/>
      <c r="I96" s="25"/>
      <c r="J96" s="25"/>
    </row>
    <row r="97" spans="7:10" x14ac:dyDescent="0.2">
      <c r="G97" s="24" t="s">
        <v>118</v>
      </c>
      <c r="H97" s="25"/>
      <c r="I97" s="25"/>
      <c r="J97" s="25"/>
    </row>
    <row r="98" spans="7:10" x14ac:dyDescent="0.2">
      <c r="G98" s="24" t="s">
        <v>119</v>
      </c>
      <c r="H98" s="25"/>
      <c r="I98" s="25"/>
      <c r="J98" s="25"/>
    </row>
  </sheetData>
  <mergeCells count="84">
    <mergeCell ref="C59:F59"/>
    <mergeCell ref="G59:J59"/>
    <mergeCell ref="K59:O59"/>
    <mergeCell ref="C60:F60"/>
    <mergeCell ref="G60:J60"/>
    <mergeCell ref="K60:O60"/>
    <mergeCell ref="C57:F57"/>
    <mergeCell ref="G57:J57"/>
    <mergeCell ref="K57:O57"/>
    <mergeCell ref="C58:F58"/>
    <mergeCell ref="G58:J58"/>
    <mergeCell ref="K58:O58"/>
    <mergeCell ref="C55:F55"/>
    <mergeCell ref="G55:J55"/>
    <mergeCell ref="K55:O55"/>
    <mergeCell ref="C56:F56"/>
    <mergeCell ref="G56:J56"/>
    <mergeCell ref="K56:O56"/>
    <mergeCell ref="C54:F54"/>
    <mergeCell ref="G54:J54"/>
    <mergeCell ref="K54:O54"/>
    <mergeCell ref="P27:P28"/>
    <mergeCell ref="J28:O33"/>
    <mergeCell ref="J34:O34"/>
    <mergeCell ref="J35:O40"/>
    <mergeCell ref="J41:O41"/>
    <mergeCell ref="J42:O42"/>
    <mergeCell ref="C45:O45"/>
    <mergeCell ref="C52:O52"/>
    <mergeCell ref="C53:F53"/>
    <mergeCell ref="G53:J53"/>
    <mergeCell ref="K53:O53"/>
    <mergeCell ref="N23:O24"/>
    <mergeCell ref="C24:D24"/>
    <mergeCell ref="E24:G24"/>
    <mergeCell ref="C26:O26"/>
    <mergeCell ref="C27:I43"/>
    <mergeCell ref="J27:O27"/>
    <mergeCell ref="J43:O43"/>
    <mergeCell ref="C23:D23"/>
    <mergeCell ref="E23:G23"/>
    <mergeCell ref="H23:I24"/>
    <mergeCell ref="J23:K24"/>
    <mergeCell ref="L23:M24"/>
    <mergeCell ref="C20:D22"/>
    <mergeCell ref="E20:G22"/>
    <mergeCell ref="H20:I22"/>
    <mergeCell ref="J20:K22"/>
    <mergeCell ref="L20:O20"/>
    <mergeCell ref="P17:P18"/>
    <mergeCell ref="C18:D19"/>
    <mergeCell ref="E18:F18"/>
    <mergeCell ref="G18:K18"/>
    <mergeCell ref="L18:M19"/>
    <mergeCell ref="N18:O19"/>
    <mergeCell ref="E19:F19"/>
    <mergeCell ref="G19:K19"/>
    <mergeCell ref="C17:D17"/>
    <mergeCell ref="E17:G17"/>
    <mergeCell ref="H17:I17"/>
    <mergeCell ref="J17:K17"/>
    <mergeCell ref="L17:M17"/>
    <mergeCell ref="N17:O17"/>
    <mergeCell ref="C16:O16"/>
    <mergeCell ref="C9:O9"/>
    <mergeCell ref="C10:O11"/>
    <mergeCell ref="C12:D12"/>
    <mergeCell ref="E12:H12"/>
    <mergeCell ref="I12:J12"/>
    <mergeCell ref="K12:O12"/>
    <mergeCell ref="C13:D13"/>
    <mergeCell ref="E13:O13"/>
    <mergeCell ref="C14:D14"/>
    <mergeCell ref="E14:O14"/>
    <mergeCell ref="C15:O15"/>
    <mergeCell ref="B2:C4"/>
    <mergeCell ref="C5:D8"/>
    <mergeCell ref="E5:L5"/>
    <mergeCell ref="M5:O5"/>
    <mergeCell ref="E6:L6"/>
    <mergeCell ref="M6:O6"/>
    <mergeCell ref="E7:L8"/>
    <mergeCell ref="M7:O7"/>
    <mergeCell ref="M8:O8"/>
  </mergeCells>
  <dataValidations count="5">
    <dataValidation type="list" allowBlank="1" showInputMessage="1" showErrorMessage="1" sqref="E20:G22" xr:uid="{00000000-0002-0000-0300-000000000000}">
      <formula1>$J$75:$J$76</formula1>
    </dataValidation>
    <dataValidation type="list" allowBlank="1" showInputMessage="1" showErrorMessage="1" sqref="J20:K22" xr:uid="{00000000-0002-0000-0300-000001000000}">
      <formula1>$J$77:$J$83</formula1>
    </dataValidation>
    <dataValidation type="list" allowBlank="1" showInputMessage="1" showErrorMessage="1" sqref="J17:K17" xr:uid="{00000000-0002-0000-0300-000002000000}">
      <formula1>$J$72:$J$74</formula1>
    </dataValidation>
    <dataValidation type="list" allowBlank="1" showInputMessage="1" showErrorMessage="1" sqref="E12:H12" xr:uid="{00000000-0002-0000-0300-000003000000}">
      <formula1>$G$72:$G$75</formula1>
    </dataValidation>
    <dataValidation type="list" allowBlank="1" showInputMessage="1" showErrorMessage="1" sqref="E13:O13" xr:uid="{00000000-0002-0000-0300-000004000000}">
      <formula1>$G$76:$G$98</formula1>
    </dataValidation>
  </dataValidations>
  <hyperlinks>
    <hyperlink ref="B2:C4" location="'MATRIZ DE INDICADORES'!A1" display="    REGRESAR" xr:uid="{00000000-0004-0000-0300-000000000000}"/>
  </hyperlinks>
  <pageMargins left="0.7" right="0.7" top="0.75" bottom="0.75" header="0.3" footer="0.3"/>
  <pageSetup paperSize="5" scale="74"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23937" r:id="rId4" name="Option Button 1">
              <controlPr defaultSize="0" autoFill="0" autoLine="0" autoPict="0" macro="[2]!PORCENTAJE">
                <anchor moveWithCells="1">
                  <from>
                    <xdr:col>5</xdr:col>
                    <xdr:colOff>28575</xdr:colOff>
                    <xdr:row>16</xdr:row>
                    <xdr:rowOff>142875</xdr:rowOff>
                  </from>
                  <to>
                    <xdr:col>5</xdr:col>
                    <xdr:colOff>895350</xdr:colOff>
                    <xdr:row>16</xdr:row>
                    <xdr:rowOff>333375</xdr:rowOff>
                  </to>
                </anchor>
              </controlPr>
            </control>
          </mc:Choice>
        </mc:AlternateContent>
        <mc:AlternateContent xmlns:mc="http://schemas.openxmlformats.org/markup-compatibility/2006">
          <mc:Choice Requires="x14">
            <control shapeId="423938" r:id="rId5" name="Option Button 2">
              <controlPr defaultSize="0" autoFill="0" autoLine="0" autoPict="0" macro="[2]!RELATIVO">
                <anchor moveWithCells="1">
                  <from>
                    <xdr:col>4</xdr:col>
                    <xdr:colOff>171450</xdr:colOff>
                    <xdr:row>16</xdr:row>
                    <xdr:rowOff>123825</xdr:rowOff>
                  </from>
                  <to>
                    <xdr:col>5</xdr:col>
                    <xdr:colOff>47625</xdr:colOff>
                    <xdr:row>16</xdr:row>
                    <xdr:rowOff>333375</xdr:rowOff>
                  </to>
                </anchor>
              </controlPr>
            </control>
          </mc:Choice>
        </mc:AlternateContent>
        <mc:AlternateContent xmlns:mc="http://schemas.openxmlformats.org/markup-compatibility/2006">
          <mc:Choice Requires="x14">
            <control shapeId="423939" r:id="rId6" name="Option Button 3">
              <controlPr defaultSize="0" autoFill="0" autoLine="0" autoPict="0" macro="[2]!RELATIVO">
                <anchor moveWithCells="1">
                  <from>
                    <xdr:col>5</xdr:col>
                    <xdr:colOff>895350</xdr:colOff>
                    <xdr:row>16</xdr:row>
                    <xdr:rowOff>123825</xdr:rowOff>
                  </from>
                  <to>
                    <xdr:col>7</xdr:col>
                    <xdr:colOff>104775</xdr:colOff>
                    <xdr:row>16</xdr:row>
                    <xdr:rowOff>333375</xdr:rowOff>
                  </to>
                </anchor>
              </controlPr>
            </control>
          </mc:Choice>
        </mc:AlternateContent>
        <mc:AlternateContent xmlns:mc="http://schemas.openxmlformats.org/markup-compatibility/2006">
          <mc:Choice Requires="x14">
            <control shapeId="423942" r:id="rId7" name="Option Button 6">
              <controlPr defaultSize="0" autoFill="0" autoLine="0" autoPict="0" macro="[6]!RELATIVO">
                <anchor moveWithCells="1">
                  <from>
                    <xdr:col>5</xdr:col>
                    <xdr:colOff>895350</xdr:colOff>
                    <xdr:row>16</xdr:row>
                    <xdr:rowOff>123825</xdr:rowOff>
                  </from>
                  <to>
                    <xdr:col>7</xdr:col>
                    <xdr:colOff>95250</xdr:colOff>
                    <xdr:row>17</xdr:row>
                    <xdr:rowOff>152400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tabColor rgb="FFEDE394"/>
  </sheetPr>
  <dimension ref="A1:AB103"/>
  <sheetViews>
    <sheetView topLeftCell="A12" zoomScale="80" zoomScaleNormal="80" workbookViewId="0">
      <selection activeCell="J28" sqref="C27:O42"/>
    </sheetView>
  </sheetViews>
  <sheetFormatPr baseColWidth="10" defaultColWidth="11.42578125" defaultRowHeight="15" x14ac:dyDescent="0.2"/>
  <cols>
    <col min="1" max="1" width="4" style="7" customWidth="1"/>
    <col min="2" max="2" width="6.7109375" style="7" customWidth="1"/>
    <col min="3" max="3" width="24.85546875" style="6" customWidth="1"/>
    <col min="4" max="6" width="17.5703125" style="6" customWidth="1"/>
    <col min="7" max="7" width="16.5703125" style="6" customWidth="1"/>
    <col min="8" max="8" width="17.42578125" style="6" customWidth="1"/>
    <col min="9" max="9" width="17.140625" style="6" customWidth="1"/>
    <col min="10" max="10" width="15.5703125" style="6" customWidth="1"/>
    <col min="11" max="11" width="14.42578125" style="6" customWidth="1"/>
    <col min="12" max="14" width="15.28515625" style="6" customWidth="1"/>
    <col min="15" max="15" width="12.42578125" style="6" bestFit="1" customWidth="1"/>
    <col min="16" max="16" width="6.7109375" style="7" customWidth="1"/>
    <col min="17" max="16384" width="11.42578125" style="7"/>
  </cols>
  <sheetData>
    <row r="1" spans="2:16" s="8" customFormat="1" ht="8.25" customHeight="1" x14ac:dyDescent="0.25">
      <c r="C1" s="9"/>
      <c r="D1" s="9"/>
      <c r="E1" s="9"/>
      <c r="F1" s="9"/>
      <c r="G1" s="9"/>
      <c r="H1" s="9"/>
      <c r="I1" s="9"/>
      <c r="J1" s="9"/>
      <c r="K1" s="9"/>
      <c r="L1" s="9"/>
      <c r="M1" s="9"/>
      <c r="N1" s="9"/>
      <c r="O1" s="9"/>
    </row>
    <row r="2" spans="2:16" s="8" customFormat="1" ht="15.75" customHeight="1" x14ac:dyDescent="0.25">
      <c r="B2" s="258" t="s">
        <v>41</v>
      </c>
      <c r="C2" s="258"/>
      <c r="D2" s="4"/>
      <c r="E2" s="4"/>
      <c r="F2" s="4"/>
      <c r="G2" s="4"/>
      <c r="H2" s="4"/>
      <c r="I2" s="4"/>
      <c r="J2" s="4"/>
      <c r="K2" s="4"/>
      <c r="L2" s="4"/>
      <c r="M2" s="4"/>
      <c r="N2" s="4"/>
      <c r="O2" s="4"/>
      <c r="P2" s="10"/>
    </row>
    <row r="3" spans="2:16" s="8" customFormat="1" ht="15.75" customHeight="1" x14ac:dyDescent="0.25">
      <c r="B3" s="258"/>
      <c r="C3" s="258"/>
      <c r="D3" s="4"/>
      <c r="E3" s="4"/>
      <c r="F3" s="4"/>
      <c r="G3" s="4"/>
      <c r="H3" s="4"/>
      <c r="I3" s="4"/>
      <c r="J3" s="4"/>
      <c r="K3" s="4"/>
      <c r="L3" s="4"/>
      <c r="M3" s="4"/>
      <c r="N3" s="4"/>
      <c r="O3" s="4"/>
      <c r="P3" s="10"/>
    </row>
    <row r="4" spans="2:16" s="8" customFormat="1" ht="15" customHeight="1" x14ac:dyDescent="0.25">
      <c r="B4" s="258"/>
      <c r="C4" s="258"/>
      <c r="D4" s="4"/>
      <c r="E4" s="4"/>
      <c r="F4" s="4"/>
      <c r="G4" s="4"/>
      <c r="H4" s="4"/>
      <c r="I4" s="4"/>
      <c r="J4" s="4"/>
      <c r="K4" s="4"/>
      <c r="L4" s="4"/>
      <c r="M4" s="4"/>
      <c r="N4" s="4"/>
      <c r="O4" s="4"/>
      <c r="P4" s="10"/>
    </row>
    <row r="5" spans="2:16" s="8" customFormat="1" ht="15.75" customHeight="1" x14ac:dyDescent="0.25">
      <c r="B5" s="10"/>
      <c r="C5" s="259"/>
      <c r="D5" s="260"/>
      <c r="E5" s="265" t="s">
        <v>0</v>
      </c>
      <c r="F5" s="212"/>
      <c r="G5" s="212"/>
      <c r="H5" s="212"/>
      <c r="I5" s="212"/>
      <c r="J5" s="212"/>
      <c r="K5" s="212"/>
      <c r="L5" s="213"/>
      <c r="M5" s="266" t="s">
        <v>1</v>
      </c>
      <c r="N5" s="266"/>
      <c r="O5" s="266"/>
      <c r="P5" s="10"/>
    </row>
    <row r="6" spans="2:16" s="8" customFormat="1" ht="15.75" customHeight="1" x14ac:dyDescent="0.25">
      <c r="B6" s="10"/>
      <c r="C6" s="261"/>
      <c r="D6" s="262"/>
      <c r="E6" s="265" t="s">
        <v>2</v>
      </c>
      <c r="F6" s="212"/>
      <c r="G6" s="212"/>
      <c r="H6" s="212"/>
      <c r="I6" s="212"/>
      <c r="J6" s="212"/>
      <c r="K6" s="212"/>
      <c r="L6" s="213"/>
      <c r="M6" s="266" t="s">
        <v>3</v>
      </c>
      <c r="N6" s="266"/>
      <c r="O6" s="266"/>
      <c r="P6" s="10"/>
    </row>
    <row r="7" spans="2:16" s="8" customFormat="1" ht="15.75" customHeight="1" x14ac:dyDescent="0.25">
      <c r="B7" s="10"/>
      <c r="C7" s="261"/>
      <c r="D7" s="262"/>
      <c r="E7" s="267" t="s">
        <v>4</v>
      </c>
      <c r="F7" s="268"/>
      <c r="G7" s="268"/>
      <c r="H7" s="268"/>
      <c r="I7" s="268"/>
      <c r="J7" s="268"/>
      <c r="K7" s="268"/>
      <c r="L7" s="269"/>
      <c r="M7" s="266" t="s">
        <v>42</v>
      </c>
      <c r="N7" s="266"/>
      <c r="O7" s="266"/>
      <c r="P7" s="10"/>
    </row>
    <row r="8" spans="2:16" s="8" customFormat="1" ht="15.75" customHeight="1" x14ac:dyDescent="0.25">
      <c r="B8" s="10"/>
      <c r="C8" s="263"/>
      <c r="D8" s="264"/>
      <c r="E8" s="270"/>
      <c r="F8" s="271"/>
      <c r="G8" s="271"/>
      <c r="H8" s="271"/>
      <c r="I8" s="271"/>
      <c r="J8" s="271"/>
      <c r="K8" s="271"/>
      <c r="L8" s="272"/>
      <c r="M8" s="266" t="s">
        <v>6</v>
      </c>
      <c r="N8" s="266"/>
      <c r="O8" s="266"/>
      <c r="P8" s="10"/>
    </row>
    <row r="9" spans="2:16" s="8" customFormat="1" ht="15.75" customHeight="1" x14ac:dyDescent="0.25">
      <c r="B9" s="10"/>
      <c r="C9" s="274"/>
      <c r="D9" s="274"/>
      <c r="E9" s="274"/>
      <c r="F9" s="274"/>
      <c r="G9" s="274"/>
      <c r="H9" s="274"/>
      <c r="I9" s="274"/>
      <c r="J9" s="274"/>
      <c r="K9" s="274"/>
      <c r="L9" s="274"/>
      <c r="M9" s="274"/>
      <c r="N9" s="274"/>
      <c r="O9" s="274"/>
      <c r="P9" s="10"/>
    </row>
    <row r="10" spans="2:16" s="8" customFormat="1" ht="15.75" customHeight="1" x14ac:dyDescent="0.25">
      <c r="B10" s="10"/>
      <c r="C10" s="275" t="s">
        <v>43</v>
      </c>
      <c r="D10" s="275"/>
      <c r="E10" s="275"/>
      <c r="F10" s="275"/>
      <c r="G10" s="275"/>
      <c r="H10" s="275"/>
      <c r="I10" s="275"/>
      <c r="J10" s="275"/>
      <c r="K10" s="275"/>
      <c r="L10" s="275"/>
      <c r="M10" s="275"/>
      <c r="N10" s="275"/>
      <c r="O10" s="275"/>
      <c r="P10" s="10"/>
    </row>
    <row r="11" spans="2:16" s="8" customFormat="1" ht="15" customHeight="1" x14ac:dyDescent="0.25">
      <c r="B11" s="10"/>
      <c r="C11" s="275"/>
      <c r="D11" s="275"/>
      <c r="E11" s="275"/>
      <c r="F11" s="275"/>
      <c r="G11" s="275"/>
      <c r="H11" s="275"/>
      <c r="I11" s="275"/>
      <c r="J11" s="275"/>
      <c r="K11" s="275"/>
      <c r="L11" s="275"/>
      <c r="M11" s="275"/>
      <c r="N11" s="275"/>
      <c r="O11" s="275"/>
      <c r="P11" s="10"/>
    </row>
    <row r="12" spans="2:16" s="8" customFormat="1" ht="30" customHeight="1" x14ac:dyDescent="0.25">
      <c r="B12" s="10"/>
      <c r="C12" s="276" t="s">
        <v>44</v>
      </c>
      <c r="D12" s="276"/>
      <c r="E12" s="371" t="s">
        <v>45</v>
      </c>
      <c r="F12" s="371"/>
      <c r="G12" s="371"/>
      <c r="H12" s="371"/>
      <c r="I12" s="276" t="s">
        <v>46</v>
      </c>
      <c r="J12" s="276"/>
      <c r="K12" s="349" t="s">
        <v>33</v>
      </c>
      <c r="L12" s="349"/>
      <c r="M12" s="349"/>
      <c r="N12" s="349"/>
      <c r="O12" s="349"/>
      <c r="P12" s="10"/>
    </row>
    <row r="13" spans="2:16" s="8" customFormat="1" x14ac:dyDescent="0.25">
      <c r="B13" s="10"/>
      <c r="C13" s="279" t="s">
        <v>15</v>
      </c>
      <c r="D13" s="279"/>
      <c r="E13" s="350" t="s">
        <v>29</v>
      </c>
      <c r="F13" s="351"/>
      <c r="G13" s="351"/>
      <c r="H13" s="351"/>
      <c r="I13" s="351"/>
      <c r="J13" s="351"/>
      <c r="K13" s="351"/>
      <c r="L13" s="351"/>
      <c r="M13" s="351"/>
      <c r="N13" s="351"/>
      <c r="O13" s="351"/>
      <c r="P13" s="10"/>
    </row>
    <row r="14" spans="2:16" s="8" customFormat="1" x14ac:dyDescent="0.25">
      <c r="B14" s="10"/>
      <c r="C14" s="279" t="s">
        <v>48</v>
      </c>
      <c r="D14" s="279"/>
      <c r="E14" s="350" t="s">
        <v>128</v>
      </c>
      <c r="F14" s="350"/>
      <c r="G14" s="350"/>
      <c r="H14" s="350"/>
      <c r="I14" s="350"/>
      <c r="J14" s="350"/>
      <c r="K14" s="350"/>
      <c r="L14" s="350"/>
      <c r="M14" s="350"/>
      <c r="N14" s="350"/>
      <c r="O14" s="350"/>
      <c r="P14" s="10"/>
    </row>
    <row r="15" spans="2:16" s="8" customFormat="1" x14ac:dyDescent="0.25">
      <c r="B15" s="10"/>
      <c r="C15" s="282"/>
      <c r="D15" s="283"/>
      <c r="E15" s="283"/>
      <c r="F15" s="283"/>
      <c r="G15" s="283"/>
      <c r="H15" s="283"/>
      <c r="I15" s="283"/>
      <c r="J15" s="283"/>
      <c r="K15" s="283"/>
      <c r="L15" s="283"/>
      <c r="M15" s="283"/>
      <c r="N15" s="283"/>
      <c r="O15" s="284"/>
      <c r="P15" s="10"/>
    </row>
    <row r="16" spans="2:16" s="8" customFormat="1" x14ac:dyDescent="0.25">
      <c r="B16" s="10"/>
      <c r="C16" s="273" t="s">
        <v>50</v>
      </c>
      <c r="D16" s="273"/>
      <c r="E16" s="273"/>
      <c r="F16" s="273"/>
      <c r="G16" s="273"/>
      <c r="H16" s="273"/>
      <c r="I16" s="273"/>
      <c r="J16" s="273"/>
      <c r="K16" s="273"/>
      <c r="L16" s="273"/>
      <c r="M16" s="273"/>
      <c r="N16" s="273"/>
      <c r="O16" s="273"/>
      <c r="P16" s="10"/>
    </row>
    <row r="17" spans="2:16" s="8" customFormat="1" ht="36" customHeight="1" x14ac:dyDescent="0.25">
      <c r="B17" s="10"/>
      <c r="C17" s="279" t="s">
        <v>51</v>
      </c>
      <c r="D17" s="279"/>
      <c r="E17" s="297">
        <v>1</v>
      </c>
      <c r="F17" s="298"/>
      <c r="G17" s="299"/>
      <c r="H17" s="279" t="s">
        <v>20</v>
      </c>
      <c r="I17" s="279"/>
      <c r="J17" s="300" t="s">
        <v>27</v>
      </c>
      <c r="K17" s="301"/>
      <c r="L17" s="279" t="s">
        <v>52</v>
      </c>
      <c r="M17" s="279"/>
      <c r="N17" s="302">
        <v>0.97</v>
      </c>
      <c r="O17" s="302"/>
      <c r="P17" s="285"/>
    </row>
    <row r="18" spans="2:16" s="8" customFormat="1" ht="15.75" customHeight="1" x14ac:dyDescent="0.25">
      <c r="B18" s="10"/>
      <c r="C18" s="279" t="s">
        <v>19</v>
      </c>
      <c r="D18" s="279"/>
      <c r="E18" s="279" t="s">
        <v>53</v>
      </c>
      <c r="F18" s="279"/>
      <c r="G18" s="286" t="s">
        <v>141</v>
      </c>
      <c r="H18" s="287"/>
      <c r="I18" s="287"/>
      <c r="J18" s="287"/>
      <c r="K18" s="288"/>
      <c r="L18" s="289" t="s">
        <v>55</v>
      </c>
      <c r="M18" s="290"/>
      <c r="N18" s="293" t="s">
        <v>56</v>
      </c>
      <c r="O18" s="294"/>
      <c r="P18" s="285"/>
    </row>
    <row r="19" spans="2:16" s="8" customFormat="1" ht="15.75" customHeight="1" x14ac:dyDescent="0.25">
      <c r="B19" s="10"/>
      <c r="C19" s="279"/>
      <c r="D19" s="279"/>
      <c r="E19" s="279" t="s">
        <v>57</v>
      </c>
      <c r="F19" s="279"/>
      <c r="G19" s="286" t="s">
        <v>142</v>
      </c>
      <c r="H19" s="287"/>
      <c r="I19" s="287"/>
      <c r="J19" s="287"/>
      <c r="K19" s="288"/>
      <c r="L19" s="291"/>
      <c r="M19" s="292"/>
      <c r="N19" s="295"/>
      <c r="O19" s="296"/>
      <c r="P19" s="10"/>
    </row>
    <row r="20" spans="2:16" s="8" customFormat="1" ht="15.75" customHeight="1" x14ac:dyDescent="0.25">
      <c r="B20" s="10"/>
      <c r="C20" s="289" t="s">
        <v>59</v>
      </c>
      <c r="D20" s="290"/>
      <c r="E20" s="305" t="s">
        <v>60</v>
      </c>
      <c r="F20" s="306"/>
      <c r="G20" s="307"/>
      <c r="H20" s="314" t="s">
        <v>61</v>
      </c>
      <c r="I20" s="315"/>
      <c r="J20" s="305" t="s">
        <v>62</v>
      </c>
      <c r="K20" s="307"/>
      <c r="L20" s="320" t="s">
        <v>63</v>
      </c>
      <c r="M20" s="321"/>
      <c r="N20" s="321"/>
      <c r="O20" s="322"/>
      <c r="P20" s="10"/>
    </row>
    <row r="21" spans="2:16" s="8" customFormat="1" ht="15.75" customHeight="1" x14ac:dyDescent="0.25">
      <c r="B21" s="10"/>
      <c r="C21" s="303"/>
      <c r="D21" s="304"/>
      <c r="E21" s="308"/>
      <c r="F21" s="309"/>
      <c r="G21" s="310"/>
      <c r="H21" s="316"/>
      <c r="I21" s="317"/>
      <c r="J21" s="308"/>
      <c r="K21" s="310"/>
      <c r="L21" s="32" t="s">
        <v>64</v>
      </c>
      <c r="M21" s="32" t="s">
        <v>65</v>
      </c>
      <c r="N21" s="32" t="s">
        <v>66</v>
      </c>
      <c r="O21" s="32" t="s">
        <v>67</v>
      </c>
      <c r="P21" s="10"/>
    </row>
    <row r="22" spans="2:16" s="8" customFormat="1" ht="15.75" customHeight="1" x14ac:dyDescent="0.25">
      <c r="B22" s="10"/>
      <c r="C22" s="291"/>
      <c r="D22" s="292"/>
      <c r="E22" s="311"/>
      <c r="F22" s="312"/>
      <c r="G22" s="313"/>
      <c r="H22" s="318"/>
      <c r="I22" s="319"/>
      <c r="J22" s="311"/>
      <c r="K22" s="313"/>
      <c r="L22" s="17" t="s">
        <v>143</v>
      </c>
      <c r="M22" s="18" t="s">
        <v>144</v>
      </c>
      <c r="N22" s="19" t="s">
        <v>145</v>
      </c>
      <c r="O22" s="20" t="s">
        <v>146</v>
      </c>
      <c r="P22" s="10"/>
    </row>
    <row r="23" spans="2:16" s="8" customFormat="1" ht="26.25" customHeight="1" x14ac:dyDescent="0.25">
      <c r="B23" s="10"/>
      <c r="C23" s="279" t="s">
        <v>72</v>
      </c>
      <c r="D23" s="279"/>
      <c r="E23" s="324" t="s">
        <v>147</v>
      </c>
      <c r="F23" s="324"/>
      <c r="G23" s="324"/>
      <c r="H23" s="330" t="s">
        <v>74</v>
      </c>
      <c r="I23" s="315"/>
      <c r="J23" s="323" t="s">
        <v>148</v>
      </c>
      <c r="K23" s="323"/>
      <c r="L23" s="279" t="s">
        <v>76</v>
      </c>
      <c r="M23" s="279"/>
      <c r="N23" s="323" t="s">
        <v>148</v>
      </c>
      <c r="O23" s="323"/>
      <c r="P23" s="10"/>
    </row>
    <row r="24" spans="2:16" s="8" customFormat="1" ht="26.25" customHeight="1" x14ac:dyDescent="0.25">
      <c r="B24" s="10"/>
      <c r="C24" s="279" t="s">
        <v>78</v>
      </c>
      <c r="D24" s="279"/>
      <c r="E24" s="324" t="s">
        <v>147</v>
      </c>
      <c r="F24" s="324"/>
      <c r="G24" s="324"/>
      <c r="H24" s="331"/>
      <c r="I24" s="319"/>
      <c r="J24" s="323"/>
      <c r="K24" s="323"/>
      <c r="L24" s="279"/>
      <c r="M24" s="279"/>
      <c r="N24" s="323"/>
      <c r="O24" s="323"/>
      <c r="P24" s="10"/>
    </row>
    <row r="25" spans="2:16" s="8" customFormat="1" ht="15.75" customHeight="1" x14ac:dyDescent="0.25">
      <c r="B25" s="10"/>
      <c r="C25" s="27"/>
      <c r="D25" s="27"/>
      <c r="E25" s="31"/>
      <c r="F25" s="31"/>
      <c r="G25" s="27"/>
      <c r="H25" s="27"/>
      <c r="I25" s="27"/>
      <c r="J25" s="31"/>
      <c r="K25" s="31"/>
      <c r="L25" s="27"/>
      <c r="M25" s="27"/>
      <c r="N25" s="31"/>
      <c r="O25" s="31"/>
      <c r="P25" s="10"/>
    </row>
    <row r="26" spans="2:16" s="8" customFormat="1" ht="15" customHeight="1" x14ac:dyDescent="0.25">
      <c r="B26" s="10"/>
      <c r="C26" s="273" t="s">
        <v>80</v>
      </c>
      <c r="D26" s="273"/>
      <c r="E26" s="273"/>
      <c r="F26" s="273"/>
      <c r="G26" s="273"/>
      <c r="H26" s="273"/>
      <c r="I26" s="273"/>
      <c r="J26" s="325"/>
      <c r="K26" s="325"/>
      <c r="L26" s="325"/>
      <c r="M26" s="325"/>
      <c r="N26" s="325"/>
      <c r="O26" s="325"/>
      <c r="P26" s="10"/>
    </row>
    <row r="27" spans="2:16" s="8" customFormat="1" ht="15" customHeight="1" x14ac:dyDescent="0.25">
      <c r="B27" s="10"/>
      <c r="C27" s="283"/>
      <c r="D27" s="283"/>
      <c r="E27" s="283"/>
      <c r="F27" s="283"/>
      <c r="G27" s="283"/>
      <c r="H27" s="283"/>
      <c r="I27" s="284"/>
      <c r="J27" s="326" t="s">
        <v>81</v>
      </c>
      <c r="K27" s="327"/>
      <c r="L27" s="327"/>
      <c r="M27" s="327"/>
      <c r="N27" s="327"/>
      <c r="O27" s="327"/>
      <c r="P27" s="285"/>
    </row>
    <row r="28" spans="2:16" s="8" customFormat="1" ht="149.25" customHeight="1" x14ac:dyDescent="0.25">
      <c r="B28" s="10"/>
      <c r="C28" s="283"/>
      <c r="D28" s="283"/>
      <c r="E28" s="283"/>
      <c r="F28" s="283"/>
      <c r="G28" s="283"/>
      <c r="H28" s="283"/>
      <c r="I28" s="284"/>
      <c r="J28" s="352" t="s">
        <v>149</v>
      </c>
      <c r="K28" s="353"/>
      <c r="L28" s="353"/>
      <c r="M28" s="353"/>
      <c r="N28" s="353"/>
      <c r="O28" s="354"/>
      <c r="P28" s="285"/>
    </row>
    <row r="29" spans="2:16" s="8" customFormat="1" ht="3" customHeight="1" x14ac:dyDescent="0.25">
      <c r="B29" s="10"/>
      <c r="C29" s="283"/>
      <c r="D29" s="283"/>
      <c r="E29" s="283"/>
      <c r="F29" s="283"/>
      <c r="G29" s="283"/>
      <c r="H29" s="283"/>
      <c r="I29" s="284"/>
      <c r="J29" s="352"/>
      <c r="K29" s="353"/>
      <c r="L29" s="353"/>
      <c r="M29" s="353"/>
      <c r="N29" s="353"/>
      <c r="O29" s="354"/>
      <c r="P29" s="10"/>
    </row>
    <row r="30" spans="2:16" s="8" customFormat="1" ht="95.25" customHeight="1" x14ac:dyDescent="0.25">
      <c r="B30" s="10"/>
      <c r="C30" s="283"/>
      <c r="D30" s="283"/>
      <c r="E30" s="283"/>
      <c r="F30" s="283"/>
      <c r="G30" s="283"/>
      <c r="H30" s="283"/>
      <c r="I30" s="284"/>
      <c r="J30" s="355" t="s">
        <v>150</v>
      </c>
      <c r="K30" s="356"/>
      <c r="L30" s="356"/>
      <c r="M30" s="356"/>
      <c r="N30" s="356"/>
      <c r="O30" s="357"/>
      <c r="P30" s="10"/>
    </row>
    <row r="31" spans="2:16" s="8" customFormat="1" x14ac:dyDescent="0.25">
      <c r="B31" s="10"/>
      <c r="C31" s="283"/>
      <c r="D31" s="283"/>
      <c r="E31" s="283"/>
      <c r="F31" s="283"/>
      <c r="G31" s="283"/>
      <c r="H31" s="283"/>
      <c r="I31" s="284"/>
      <c r="J31" s="355"/>
      <c r="K31" s="356"/>
      <c r="L31" s="356"/>
      <c r="M31" s="356"/>
      <c r="N31" s="356"/>
      <c r="O31" s="357"/>
      <c r="P31" s="10"/>
    </row>
    <row r="32" spans="2:16" s="8" customFormat="1" ht="84" customHeight="1" x14ac:dyDescent="0.25">
      <c r="B32" s="10"/>
      <c r="C32" s="283"/>
      <c r="D32" s="283"/>
      <c r="E32" s="283"/>
      <c r="F32" s="283"/>
      <c r="G32" s="283"/>
      <c r="H32" s="283"/>
      <c r="I32" s="284"/>
      <c r="J32" s="355"/>
      <c r="K32" s="356"/>
      <c r="L32" s="356"/>
      <c r="M32" s="356"/>
      <c r="N32" s="356"/>
      <c r="O32" s="357"/>
      <c r="P32" s="10"/>
    </row>
    <row r="33" spans="2:16" s="8" customFormat="1" x14ac:dyDescent="0.25">
      <c r="B33" s="10"/>
      <c r="C33" s="283"/>
      <c r="D33" s="283"/>
      <c r="E33" s="283"/>
      <c r="F33" s="283"/>
      <c r="G33" s="283"/>
      <c r="H33" s="283"/>
      <c r="I33" s="284"/>
      <c r="J33" s="355"/>
      <c r="K33" s="356"/>
      <c r="L33" s="356"/>
      <c r="M33" s="356"/>
      <c r="N33" s="356"/>
      <c r="O33" s="357"/>
      <c r="P33" s="10"/>
    </row>
    <row r="34" spans="2:16" s="8" customFormat="1" ht="43.15" customHeight="1" x14ac:dyDescent="0.25">
      <c r="B34" s="10"/>
      <c r="C34" s="283"/>
      <c r="D34" s="283"/>
      <c r="E34" s="283"/>
      <c r="F34" s="283"/>
      <c r="G34" s="283"/>
      <c r="H34" s="283"/>
      <c r="I34" s="284"/>
      <c r="J34" s="358"/>
      <c r="K34" s="358"/>
      <c r="L34" s="358"/>
      <c r="M34" s="358"/>
      <c r="N34" s="358"/>
      <c r="O34" s="359"/>
      <c r="P34" s="10"/>
    </row>
    <row r="35" spans="2:16" s="8" customFormat="1" ht="51" customHeight="1" x14ac:dyDescent="0.25">
      <c r="B35" s="10"/>
      <c r="C35" s="283"/>
      <c r="D35" s="283"/>
      <c r="E35" s="283"/>
      <c r="F35" s="283"/>
      <c r="G35" s="283"/>
      <c r="H35" s="283"/>
      <c r="I35" s="284"/>
      <c r="J35" s="358"/>
      <c r="K35" s="358"/>
      <c r="L35" s="358"/>
      <c r="M35" s="358"/>
      <c r="N35" s="358"/>
      <c r="O35" s="359"/>
      <c r="P35" s="10"/>
    </row>
    <row r="36" spans="2:16" s="8" customFormat="1" ht="19.5" customHeight="1" x14ac:dyDescent="0.25">
      <c r="B36" s="10"/>
      <c r="C36" s="283"/>
      <c r="D36" s="283"/>
      <c r="E36" s="283"/>
      <c r="F36" s="283"/>
      <c r="G36" s="283"/>
      <c r="H36" s="283"/>
      <c r="I36" s="284"/>
      <c r="J36" s="358"/>
      <c r="K36" s="358"/>
      <c r="L36" s="358"/>
      <c r="M36" s="358"/>
      <c r="N36" s="358"/>
      <c r="O36" s="359"/>
      <c r="P36" s="10"/>
    </row>
    <row r="37" spans="2:16" s="8" customFormat="1" ht="87" customHeight="1" x14ac:dyDescent="0.25">
      <c r="B37" s="10"/>
      <c r="C37" s="283"/>
      <c r="D37" s="283"/>
      <c r="E37" s="283"/>
      <c r="F37" s="283"/>
      <c r="G37" s="283"/>
      <c r="H37" s="283"/>
      <c r="I37" s="284"/>
      <c r="J37" s="358"/>
      <c r="K37" s="358"/>
      <c r="L37" s="358"/>
      <c r="M37" s="358"/>
      <c r="N37" s="358"/>
      <c r="O37" s="359"/>
      <c r="P37" s="10"/>
    </row>
    <row r="38" spans="2:16" s="8" customFormat="1" ht="12" customHeight="1" x14ac:dyDescent="0.25">
      <c r="B38" s="10"/>
      <c r="C38" s="283"/>
      <c r="D38" s="283"/>
      <c r="E38" s="283"/>
      <c r="F38" s="283"/>
      <c r="G38" s="283"/>
      <c r="H38" s="283"/>
      <c r="I38" s="284"/>
      <c r="J38" s="360"/>
      <c r="K38" s="361"/>
      <c r="L38" s="361"/>
      <c r="M38" s="361"/>
      <c r="N38" s="361"/>
      <c r="O38" s="361"/>
      <c r="P38" s="10"/>
    </row>
    <row r="39" spans="2:16" s="8" customFormat="1" ht="12" customHeight="1" x14ac:dyDescent="0.25">
      <c r="B39" s="10"/>
      <c r="C39" s="283"/>
      <c r="D39" s="283"/>
      <c r="E39" s="283"/>
      <c r="F39" s="283"/>
      <c r="G39" s="283"/>
      <c r="H39" s="283"/>
      <c r="I39" s="284"/>
      <c r="J39" s="339" t="s">
        <v>82</v>
      </c>
      <c r="K39" s="340"/>
      <c r="L39" s="340"/>
      <c r="M39" s="340"/>
      <c r="N39" s="340"/>
      <c r="O39" s="340"/>
      <c r="P39" s="10"/>
    </row>
    <row r="40" spans="2:16" s="8" customFormat="1" ht="12" customHeight="1" x14ac:dyDescent="0.25">
      <c r="B40" s="10"/>
      <c r="C40" s="283"/>
      <c r="D40" s="283"/>
      <c r="E40" s="283"/>
      <c r="F40" s="283"/>
      <c r="G40" s="283"/>
      <c r="H40" s="283"/>
      <c r="I40" s="284"/>
      <c r="J40" s="362" t="s">
        <v>151</v>
      </c>
      <c r="K40" s="363"/>
      <c r="L40" s="363"/>
      <c r="M40" s="363"/>
      <c r="N40" s="363"/>
      <c r="O40" s="364"/>
      <c r="P40" s="10"/>
    </row>
    <row r="41" spans="2:16" s="8" customFormat="1" ht="12" customHeight="1" x14ac:dyDescent="0.25">
      <c r="B41" s="10"/>
      <c r="C41" s="283"/>
      <c r="D41" s="283"/>
      <c r="E41" s="283"/>
      <c r="F41" s="283"/>
      <c r="G41" s="283"/>
      <c r="H41" s="283"/>
      <c r="I41" s="284"/>
      <c r="J41" s="365"/>
      <c r="K41" s="366"/>
      <c r="L41" s="366"/>
      <c r="M41" s="366"/>
      <c r="N41" s="366"/>
      <c r="O41" s="367"/>
      <c r="P41" s="10"/>
    </row>
    <row r="42" spans="2:16" s="8" customFormat="1" ht="12" customHeight="1" x14ac:dyDescent="0.25">
      <c r="B42" s="10"/>
      <c r="C42" s="283"/>
      <c r="D42" s="283"/>
      <c r="E42" s="283"/>
      <c r="F42" s="283"/>
      <c r="G42" s="283"/>
      <c r="H42" s="283"/>
      <c r="I42" s="284"/>
      <c r="J42" s="365"/>
      <c r="K42" s="366"/>
      <c r="L42" s="366"/>
      <c r="M42" s="366"/>
      <c r="N42" s="366"/>
      <c r="O42" s="367"/>
      <c r="P42" s="10"/>
    </row>
    <row r="43" spans="2:16" s="8" customFormat="1" ht="12" customHeight="1" x14ac:dyDescent="0.25">
      <c r="B43" s="10"/>
      <c r="C43" s="283"/>
      <c r="D43" s="283"/>
      <c r="E43" s="283"/>
      <c r="F43" s="283"/>
      <c r="G43" s="283"/>
      <c r="H43" s="283"/>
      <c r="I43" s="284"/>
      <c r="J43" s="365"/>
      <c r="K43" s="366"/>
      <c r="L43" s="366"/>
      <c r="M43" s="366"/>
      <c r="N43" s="366"/>
      <c r="O43" s="367"/>
      <c r="P43" s="10"/>
    </row>
    <row r="44" spans="2:16" s="8" customFormat="1" ht="12" customHeight="1" x14ac:dyDescent="0.25">
      <c r="B44" s="10"/>
      <c r="C44" s="283"/>
      <c r="D44" s="283"/>
      <c r="E44" s="283"/>
      <c r="F44" s="283"/>
      <c r="G44" s="283"/>
      <c r="H44" s="283"/>
      <c r="I44" s="284"/>
      <c r="J44" s="365"/>
      <c r="K44" s="366"/>
      <c r="L44" s="366"/>
      <c r="M44" s="366"/>
      <c r="N44" s="366"/>
      <c r="O44" s="367"/>
      <c r="P44" s="10"/>
    </row>
    <row r="45" spans="2:16" s="8" customFormat="1" x14ac:dyDescent="0.25">
      <c r="B45" s="10"/>
      <c r="C45" s="283"/>
      <c r="D45" s="283"/>
      <c r="E45" s="283"/>
      <c r="F45" s="283"/>
      <c r="G45" s="283"/>
      <c r="H45" s="283"/>
      <c r="I45" s="284"/>
      <c r="J45" s="368"/>
      <c r="K45" s="369"/>
      <c r="L45" s="369"/>
      <c r="M45" s="369"/>
      <c r="N45" s="369"/>
      <c r="O45" s="370"/>
      <c r="P45" s="10"/>
    </row>
    <row r="46" spans="2:16" s="8" customFormat="1" ht="15.75" customHeight="1" x14ac:dyDescent="0.25">
      <c r="B46" s="10"/>
      <c r="C46" s="283"/>
      <c r="D46" s="283"/>
      <c r="E46" s="283"/>
      <c r="F46" s="283"/>
      <c r="G46" s="283"/>
      <c r="H46" s="283"/>
      <c r="I46" s="284"/>
      <c r="J46" s="339" t="s">
        <v>83</v>
      </c>
      <c r="K46" s="340"/>
      <c r="L46" s="340"/>
      <c r="M46" s="340"/>
      <c r="N46" s="340"/>
      <c r="O46" s="340"/>
      <c r="P46" s="10"/>
    </row>
    <row r="47" spans="2:16" s="8" customFormat="1" ht="15.75" customHeight="1" x14ac:dyDescent="0.25">
      <c r="B47" s="10"/>
      <c r="C47" s="283"/>
      <c r="D47" s="283"/>
      <c r="E47" s="283"/>
      <c r="F47" s="283"/>
      <c r="G47" s="283"/>
      <c r="H47" s="283"/>
      <c r="I47" s="284"/>
      <c r="J47" s="341" t="str">
        <f>E14</f>
        <v>Director(a) Financiera</v>
      </c>
      <c r="K47" s="342"/>
      <c r="L47" s="342"/>
      <c r="M47" s="342"/>
      <c r="N47" s="342"/>
      <c r="O47" s="342"/>
      <c r="P47" s="10"/>
    </row>
    <row r="48" spans="2:16" s="8" customFormat="1" ht="16.5" customHeight="1" x14ac:dyDescent="0.25">
      <c r="B48" s="10"/>
      <c r="C48" s="283"/>
      <c r="D48" s="283"/>
      <c r="E48" s="283"/>
      <c r="F48" s="283"/>
      <c r="G48" s="283"/>
      <c r="H48" s="283"/>
      <c r="I48" s="284"/>
      <c r="J48" s="328"/>
      <c r="K48" s="329"/>
      <c r="L48" s="329"/>
      <c r="M48" s="329"/>
      <c r="N48" s="329"/>
      <c r="O48" s="329"/>
      <c r="P48" s="10"/>
    </row>
    <row r="49" spans="1:28" s="8" customFormat="1" ht="16.5" customHeight="1" x14ac:dyDescent="0.25">
      <c r="B49" s="10"/>
      <c r="C49" s="5"/>
      <c r="D49" s="5"/>
      <c r="E49" s="5"/>
      <c r="F49" s="5"/>
      <c r="G49" s="5"/>
      <c r="H49" s="5"/>
      <c r="I49" s="5"/>
      <c r="J49" s="5"/>
      <c r="K49" s="5"/>
      <c r="L49" s="5"/>
      <c r="M49" s="5"/>
      <c r="N49" s="5"/>
      <c r="O49" s="5"/>
      <c r="P49" s="10"/>
    </row>
    <row r="50" spans="1:28" s="12" customFormat="1" ht="15" customHeight="1" x14ac:dyDescent="0.25">
      <c r="B50" s="11"/>
      <c r="C50" s="343" t="s">
        <v>84</v>
      </c>
      <c r="D50" s="344"/>
      <c r="E50" s="344"/>
      <c r="F50" s="344"/>
      <c r="G50" s="344"/>
      <c r="H50" s="344"/>
      <c r="I50" s="344"/>
      <c r="J50" s="344"/>
      <c r="K50" s="344"/>
      <c r="L50" s="344"/>
      <c r="M50" s="344"/>
      <c r="N50" s="344"/>
      <c r="O50" s="345"/>
      <c r="P50" s="11"/>
    </row>
    <row r="51" spans="1:28" s="12" customFormat="1" x14ac:dyDescent="0.25">
      <c r="B51" s="11"/>
      <c r="C51" s="33" t="s">
        <v>9</v>
      </c>
      <c r="D51" s="32" t="s">
        <v>152</v>
      </c>
      <c r="E51" s="32" t="s">
        <v>153</v>
      </c>
      <c r="F51" s="32" t="s">
        <v>154</v>
      </c>
      <c r="G51" s="32" t="s">
        <v>155</v>
      </c>
      <c r="H51" s="32" t="s">
        <v>156</v>
      </c>
      <c r="I51" s="32" t="s">
        <v>157</v>
      </c>
      <c r="J51" s="32" t="str">
        <f>IF(J23="MENSUAL","JULIO","")</f>
        <v/>
      </c>
      <c r="K51" s="32" t="str">
        <f>IF(J23="MENSUAL","AGOSTO","")</f>
        <v/>
      </c>
      <c r="L51" s="32" t="str">
        <f>IF(J23="MENSUAL","SEPTIEMBRE","")</f>
        <v/>
      </c>
      <c r="M51" s="32" t="str">
        <f>IF(J23="MENSUAL","OCTUBRE","")</f>
        <v/>
      </c>
      <c r="N51" s="32" t="str">
        <f>IF(J23="MENSUAL","NOVIEMBRE","")</f>
        <v/>
      </c>
      <c r="O51" s="32" t="str">
        <f>IF(J23="MENSUAL","DICIEMBRE","")</f>
        <v/>
      </c>
      <c r="P51" s="11"/>
    </row>
    <row r="52" spans="1:28" s="12" customFormat="1" ht="30" x14ac:dyDescent="0.25">
      <c r="B52" s="11"/>
      <c r="C52" s="34" t="str">
        <f>G18</f>
        <v>Total  IVA recuperado*100</v>
      </c>
      <c r="D52" s="36">
        <v>831691146</v>
      </c>
      <c r="E52" s="36">
        <v>143017363</v>
      </c>
      <c r="F52" s="36"/>
      <c r="G52" s="37"/>
      <c r="H52" s="37"/>
      <c r="I52" s="38"/>
      <c r="J52" s="32"/>
      <c r="K52" s="32"/>
      <c r="L52" s="32"/>
      <c r="M52" s="32"/>
      <c r="N52" s="32"/>
      <c r="O52" s="32"/>
      <c r="P52" s="11"/>
    </row>
    <row r="53" spans="1:28" s="12" customFormat="1" ht="18" customHeight="1" x14ac:dyDescent="0.25">
      <c r="B53" s="11"/>
      <c r="C53" s="34" t="str">
        <f>G19</f>
        <v xml:space="preserve">Total  IVA cobrado </v>
      </c>
      <c r="D53" s="36">
        <v>831691146</v>
      </c>
      <c r="E53" s="36">
        <v>143017363</v>
      </c>
      <c r="F53" s="36"/>
      <c r="G53" s="37"/>
      <c r="H53" s="37"/>
      <c r="I53" s="39"/>
      <c r="J53" s="32"/>
      <c r="K53" s="32"/>
      <c r="L53" s="32"/>
      <c r="M53" s="32"/>
      <c r="N53" s="32"/>
      <c r="O53" s="32"/>
      <c r="P53" s="13"/>
    </row>
    <row r="54" spans="1:28" s="12" customFormat="1" x14ac:dyDescent="0.25">
      <c r="B54" s="11"/>
      <c r="C54" s="2" t="s">
        <v>85</v>
      </c>
      <c r="D54" s="28">
        <f>IFERROR(IF($E$17=1,D52/D53,IF($E$17=2,D52,"")),"")</f>
        <v>1</v>
      </c>
      <c r="E54" s="28">
        <f>IFERROR(IF($E$17=1,E52/E53,IF($E$17=2,E52,"")),"")</f>
        <v>1</v>
      </c>
      <c r="F54" s="28" t="str">
        <f>IFERROR(IF($E$17=1,F52/F53,IF($E$17=2,F52,"")),"")</f>
        <v/>
      </c>
      <c r="G54" s="40" t="str">
        <f>IFERROR(IF($E$17=1,G52/G53,IF($E$17=2,G52,"")),"")</f>
        <v/>
      </c>
      <c r="H54" s="40" t="str">
        <f>IFERROR(IF($E$17=1,H52/H53,IF($E$17=2,H52,"")),"")</f>
        <v/>
      </c>
      <c r="I54" s="40" t="str">
        <f t="shared" ref="I54:O54" si="0">IFERROR(IF($E$17=1,I52/I53,IF($E$17=2,I52,"")),"")</f>
        <v/>
      </c>
      <c r="J54" s="28" t="str">
        <f t="shared" si="0"/>
        <v/>
      </c>
      <c r="K54" s="28" t="str">
        <f t="shared" si="0"/>
        <v/>
      </c>
      <c r="L54" s="28" t="str">
        <f t="shared" si="0"/>
        <v/>
      </c>
      <c r="M54" s="28" t="str">
        <f t="shared" si="0"/>
        <v/>
      </c>
      <c r="N54" s="28" t="str">
        <f t="shared" si="0"/>
        <v/>
      </c>
      <c r="O54" s="28" t="str">
        <f t="shared" si="0"/>
        <v/>
      </c>
      <c r="P54" s="11"/>
    </row>
    <row r="55" spans="1:28" s="12" customFormat="1" x14ac:dyDescent="0.25">
      <c r="B55" s="11"/>
      <c r="C55" s="3" t="s">
        <v>86</v>
      </c>
      <c r="D55" s="28">
        <v>0.97</v>
      </c>
      <c r="E55" s="28">
        <v>0.97</v>
      </c>
      <c r="F55" s="28">
        <v>0.97</v>
      </c>
      <c r="G55" s="40">
        <v>0.97</v>
      </c>
      <c r="H55" s="40">
        <v>0.97</v>
      </c>
      <c r="I55" s="40" t="str">
        <f>IF(AND($N$23="ANUAL",$J$23="MENSUAL"),$N$17/12+H55,IF(AND(N23="SEMESTRAL",J23="MENSUAL"),N17/6+H55,IF(AND(N23="TRIMESTRAL",J23="MENSUAL"),N17/3+H55,IF(AND(N23="MENSUAL",J23="MENSUAL"),N17,""))))</f>
        <v/>
      </c>
      <c r="J55" s="28" t="str">
        <f>IF(AND($N$23="ANUAL",$J$23="MENSUAL"),$N$17/12+I55,IF(AND(N23="SEMESTRAL",J23="MENSUAL"),N17/6,IF(AND(N23="TRIMESTRAL",J23="MENSUAL"),N17/3,IF(AND(N23="MENSUAL",J23="MENSUAL"),N17,""))))</f>
        <v/>
      </c>
      <c r="K55" s="28" t="str">
        <f>IF(AND($N$23="ANUAL",$J$23="MENSUAL"),$N$17/12+J55,IF(AND(N23="SEMESTRAL",J23="MENSUAL"),N17/6+J55,IF(AND(N23="TRIMESTRAL",J23="MENSUAL"),N17/3+J55,IF(AND(N23="MENSUAL",J23="MENSUAL"),N17,""))))</f>
        <v/>
      </c>
      <c r="L55" s="28" t="str">
        <f>IF(AND($N$23="ANUAL",$J$23="MENSUAL"),$N$17/12+K55,IF(AND(N23="SEMESTRAL",J23="MENSUAL"),N17/6+K55,IF(AND(N23="TRIMESTRAL",J23="MENSUAL"),N17/3+K55,IF(AND(N23="MENSUAL",J23="MENSUAL"),N17,""))))</f>
        <v/>
      </c>
      <c r="M55" s="28" t="str">
        <f>IF(AND($N$23="ANUAL",$J$23="MENSUAL"),$N$17/12+L55,IF(AND(N23="SEMESTRAL",J23="MENSUAL"),N17/6+L55,IF(AND(N23="TRIMESTRAL",J23="MENSUAL"),N17/3,IF(AND(N23="MENSUAL",J23="MENSUAL"),N17,""))))</f>
        <v/>
      </c>
      <c r="N55" s="28" t="str">
        <f>IF(AND($N$23="ANUAL",$J$23="MENSUAL"),$N$17/12+M55,IF(AND(N23="SEMESTRAL",J23="MENSUAL"),N17/6+M55,IF(AND(N23="TRIMESTRAL",J23="MENSUAL"),N17/3+M55,IF(AND(N23="MENSUAL",J23="MENSUAL"),N17,""))))</f>
        <v/>
      </c>
      <c r="O55" s="28" t="str">
        <f>IF(AND($N$23="ANUAL",$J$23="MENSUAL"),$N$17/12+N55,IF(AND(N23="SEMESTRAL",J23="MENSUAL"),N17/6+N55,IF(AND(N23="TRIMESTRAL",J23="MENSUAL"),N17/3+N55,IF(AND(N23="MENSUAL",J23="MENSUAL"),N17,""))))</f>
        <v/>
      </c>
      <c r="P55" s="11"/>
    </row>
    <row r="56" spans="1:28" s="12" customFormat="1" x14ac:dyDescent="0.25">
      <c r="B56" s="11"/>
      <c r="C56" s="5"/>
      <c r="D56" s="5"/>
      <c r="E56" s="5"/>
      <c r="F56" s="5"/>
      <c r="G56" s="5"/>
      <c r="H56" s="5"/>
      <c r="I56" s="5"/>
      <c r="J56" s="5"/>
      <c r="K56" s="5"/>
      <c r="L56" s="5"/>
      <c r="M56" s="5"/>
      <c r="N56" s="5"/>
      <c r="O56" s="5"/>
      <c r="P56" s="11"/>
    </row>
    <row r="57" spans="1:28" s="14" customFormat="1" x14ac:dyDescent="0.2">
      <c r="A57" s="16"/>
      <c r="B57" s="1"/>
      <c r="C57" s="346" t="s">
        <v>61</v>
      </c>
      <c r="D57" s="346"/>
      <c r="E57" s="346"/>
      <c r="F57" s="346"/>
      <c r="G57" s="346"/>
      <c r="H57" s="346"/>
      <c r="I57" s="346"/>
      <c r="J57" s="346"/>
      <c r="K57" s="346"/>
      <c r="L57" s="346"/>
      <c r="M57" s="346"/>
      <c r="N57" s="346"/>
      <c r="O57" s="346"/>
      <c r="P57" s="1"/>
      <c r="Q57" s="16"/>
      <c r="R57" s="16"/>
      <c r="S57" s="16"/>
      <c r="T57" s="16"/>
      <c r="U57" s="16"/>
      <c r="V57" s="16"/>
      <c r="W57" s="16"/>
      <c r="X57" s="16"/>
      <c r="Y57" s="16"/>
      <c r="Z57" s="16"/>
      <c r="AA57" s="16"/>
      <c r="AB57" s="16"/>
    </row>
    <row r="58" spans="1:28" s="14" customFormat="1" x14ac:dyDescent="0.2">
      <c r="A58" s="16"/>
      <c r="B58" s="1"/>
      <c r="C58" s="347" t="s">
        <v>87</v>
      </c>
      <c r="D58" s="347"/>
      <c r="E58" s="347"/>
      <c r="F58" s="347"/>
      <c r="G58" s="347" t="s">
        <v>88</v>
      </c>
      <c r="H58" s="347"/>
      <c r="I58" s="347"/>
      <c r="J58" s="347"/>
      <c r="K58" s="347" t="s">
        <v>89</v>
      </c>
      <c r="L58" s="347"/>
      <c r="M58" s="347"/>
      <c r="N58" s="347"/>
      <c r="O58" s="347"/>
      <c r="P58" s="1"/>
      <c r="Q58" s="16"/>
      <c r="R58" s="16"/>
      <c r="S58" s="16"/>
      <c r="T58" s="16"/>
      <c r="U58" s="16"/>
      <c r="V58" s="16"/>
      <c r="W58" s="16"/>
      <c r="X58" s="16"/>
      <c r="Y58" s="16"/>
      <c r="Z58" s="16"/>
      <c r="AA58" s="16"/>
      <c r="AB58" s="16"/>
    </row>
    <row r="59" spans="1:28" s="14" customFormat="1" x14ac:dyDescent="0.2">
      <c r="A59" s="16"/>
      <c r="B59" s="1"/>
      <c r="C59" s="332"/>
      <c r="D59" s="332"/>
      <c r="E59" s="332"/>
      <c r="F59" s="332"/>
      <c r="G59" s="333"/>
      <c r="H59" s="333"/>
      <c r="I59" s="333"/>
      <c r="J59" s="333"/>
      <c r="K59" s="332"/>
      <c r="L59" s="332"/>
      <c r="M59" s="332"/>
      <c r="N59" s="332"/>
      <c r="O59" s="332"/>
      <c r="P59" s="1"/>
      <c r="Q59" s="16"/>
      <c r="R59" s="16"/>
      <c r="S59" s="16"/>
      <c r="T59" s="16"/>
      <c r="U59" s="16"/>
      <c r="V59" s="16"/>
      <c r="W59" s="16"/>
      <c r="X59" s="16"/>
      <c r="Y59" s="16"/>
      <c r="Z59" s="16"/>
      <c r="AA59" s="16"/>
      <c r="AB59" s="16"/>
    </row>
    <row r="60" spans="1:28" s="14" customFormat="1" x14ac:dyDescent="0.2">
      <c r="A60" s="16"/>
      <c r="B60" s="1"/>
      <c r="C60" s="332"/>
      <c r="D60" s="332"/>
      <c r="E60" s="332"/>
      <c r="F60" s="332"/>
      <c r="G60" s="333"/>
      <c r="H60" s="333"/>
      <c r="I60" s="333"/>
      <c r="J60" s="333"/>
      <c r="K60" s="332"/>
      <c r="L60" s="332"/>
      <c r="M60" s="332"/>
      <c r="N60" s="332"/>
      <c r="O60" s="332"/>
      <c r="P60" s="1"/>
      <c r="Q60" s="16"/>
      <c r="R60" s="16"/>
      <c r="S60" s="16"/>
      <c r="T60" s="16"/>
      <c r="U60" s="16"/>
      <c r="V60" s="16"/>
      <c r="W60" s="16"/>
      <c r="X60" s="16"/>
      <c r="Y60" s="16"/>
      <c r="Z60" s="16"/>
      <c r="AA60" s="16"/>
      <c r="AB60" s="16"/>
    </row>
    <row r="61" spans="1:28" s="14" customFormat="1" x14ac:dyDescent="0.2">
      <c r="A61" s="16"/>
      <c r="B61" s="1"/>
      <c r="C61" s="332"/>
      <c r="D61" s="332"/>
      <c r="E61" s="332"/>
      <c r="F61" s="332"/>
      <c r="G61" s="333"/>
      <c r="H61" s="333"/>
      <c r="I61" s="333"/>
      <c r="J61" s="333"/>
      <c r="K61" s="332"/>
      <c r="L61" s="332"/>
      <c r="M61" s="332"/>
      <c r="N61" s="332"/>
      <c r="O61" s="332"/>
      <c r="P61" s="1"/>
      <c r="Q61" s="16"/>
      <c r="R61" s="16"/>
      <c r="S61" s="16"/>
      <c r="T61" s="16"/>
      <c r="U61" s="16"/>
      <c r="V61" s="16"/>
      <c r="W61" s="16"/>
      <c r="X61" s="16"/>
      <c r="Y61" s="16"/>
      <c r="Z61" s="16"/>
      <c r="AA61" s="16"/>
      <c r="AB61" s="16"/>
    </row>
    <row r="62" spans="1:28" s="14" customFormat="1" x14ac:dyDescent="0.2">
      <c r="A62" s="16"/>
      <c r="B62" s="1"/>
      <c r="C62" s="332"/>
      <c r="D62" s="332"/>
      <c r="E62" s="332"/>
      <c r="F62" s="332"/>
      <c r="G62" s="332"/>
      <c r="H62" s="332"/>
      <c r="I62" s="332"/>
      <c r="J62" s="332"/>
      <c r="K62" s="332"/>
      <c r="L62" s="332"/>
      <c r="M62" s="332"/>
      <c r="N62" s="332"/>
      <c r="O62" s="332"/>
      <c r="P62" s="1"/>
      <c r="Q62" s="16"/>
      <c r="R62" s="16"/>
      <c r="S62" s="16"/>
      <c r="T62" s="16"/>
      <c r="U62" s="16"/>
      <c r="V62" s="16"/>
      <c r="W62" s="16"/>
      <c r="X62" s="16"/>
      <c r="Y62" s="16"/>
      <c r="Z62" s="16"/>
      <c r="AA62" s="16"/>
      <c r="AB62" s="16"/>
    </row>
    <row r="63" spans="1:28" s="14" customFormat="1" x14ac:dyDescent="0.2">
      <c r="A63" s="16"/>
      <c r="B63" s="1"/>
      <c r="C63" s="332"/>
      <c r="D63" s="332"/>
      <c r="E63" s="332"/>
      <c r="F63" s="332"/>
      <c r="G63" s="332"/>
      <c r="H63" s="332"/>
      <c r="I63" s="332"/>
      <c r="J63" s="332"/>
      <c r="K63" s="332"/>
      <c r="L63" s="332"/>
      <c r="M63" s="332"/>
      <c r="N63" s="332"/>
      <c r="O63" s="332"/>
      <c r="P63" s="1"/>
      <c r="Q63" s="16"/>
      <c r="R63" s="16"/>
      <c r="S63" s="16"/>
      <c r="T63" s="16"/>
      <c r="U63" s="16"/>
      <c r="V63" s="16"/>
      <c r="W63" s="16"/>
      <c r="X63" s="16"/>
      <c r="Y63" s="16"/>
      <c r="Z63" s="16"/>
      <c r="AA63" s="16"/>
      <c r="AB63" s="16"/>
    </row>
    <row r="64" spans="1:28" s="14" customFormat="1" x14ac:dyDescent="0.2">
      <c r="A64" s="16"/>
      <c r="B64" s="1"/>
      <c r="C64" s="332"/>
      <c r="D64" s="332"/>
      <c r="E64" s="332"/>
      <c r="F64" s="332"/>
      <c r="G64" s="332"/>
      <c r="H64" s="332"/>
      <c r="I64" s="332"/>
      <c r="J64" s="332"/>
      <c r="K64" s="332"/>
      <c r="L64" s="332"/>
      <c r="M64" s="332"/>
      <c r="N64" s="332"/>
      <c r="O64" s="332"/>
      <c r="P64" s="1"/>
      <c r="Q64" s="16"/>
      <c r="R64" s="16"/>
      <c r="S64" s="16"/>
      <c r="T64" s="16"/>
      <c r="U64" s="16"/>
      <c r="V64" s="16"/>
      <c r="W64" s="16"/>
      <c r="X64" s="16"/>
      <c r="Y64" s="16"/>
      <c r="Z64" s="16"/>
      <c r="AA64" s="16"/>
      <c r="AB64" s="16"/>
    </row>
    <row r="65" spans="1:28" s="14" customFormat="1" x14ac:dyDescent="0.2">
      <c r="A65" s="16"/>
      <c r="B65" s="1"/>
      <c r="C65" s="348"/>
      <c r="D65" s="348"/>
      <c r="E65" s="348"/>
      <c r="F65" s="348"/>
      <c r="G65" s="348"/>
      <c r="H65" s="348"/>
      <c r="I65" s="348"/>
      <c r="J65" s="348"/>
      <c r="K65" s="348"/>
      <c r="L65" s="348"/>
      <c r="M65" s="348"/>
      <c r="N65" s="348"/>
      <c r="O65" s="348"/>
      <c r="P65" s="1"/>
      <c r="Q65" s="16"/>
      <c r="R65" s="16"/>
      <c r="S65" s="16"/>
      <c r="T65" s="16"/>
      <c r="U65" s="16"/>
      <c r="V65" s="16"/>
      <c r="W65" s="16"/>
      <c r="X65" s="16"/>
      <c r="Y65" s="16"/>
      <c r="Z65" s="16"/>
      <c r="AA65" s="16"/>
      <c r="AB65" s="16"/>
    </row>
    <row r="66" spans="1:28" s="14" customFormat="1" x14ac:dyDescent="0.2">
      <c r="A66" s="16"/>
      <c r="B66" s="1"/>
      <c r="C66" s="26"/>
      <c r="D66" s="21"/>
      <c r="E66" s="21"/>
      <c r="F66" s="21"/>
      <c r="G66" s="21"/>
      <c r="H66" s="21"/>
      <c r="I66" s="21"/>
      <c r="J66" s="21"/>
      <c r="K66" s="21"/>
      <c r="L66" s="21"/>
      <c r="M66" s="21"/>
      <c r="N66" s="21"/>
      <c r="O66" s="21"/>
      <c r="P66" s="1"/>
      <c r="Q66" s="16"/>
      <c r="R66" s="16"/>
      <c r="S66" s="16"/>
      <c r="T66" s="16"/>
      <c r="U66" s="16"/>
      <c r="V66" s="16"/>
      <c r="W66" s="16"/>
      <c r="X66" s="16"/>
      <c r="Y66" s="16"/>
      <c r="Z66" s="16"/>
      <c r="AA66" s="16"/>
      <c r="AB66" s="16"/>
    </row>
    <row r="67" spans="1:28" s="14" customFormat="1" x14ac:dyDescent="0.2">
      <c r="A67" s="16"/>
      <c r="B67" s="1"/>
      <c r="C67" s="26"/>
      <c r="D67" s="21"/>
      <c r="E67" s="21"/>
      <c r="F67" s="21"/>
      <c r="G67" s="21"/>
      <c r="H67" s="21"/>
      <c r="I67" s="21"/>
      <c r="J67" s="21"/>
      <c r="K67" s="21"/>
      <c r="L67" s="21"/>
      <c r="M67" s="21"/>
      <c r="N67" s="21"/>
      <c r="O67" s="21"/>
      <c r="P67" s="1"/>
      <c r="Q67" s="16"/>
      <c r="R67" s="16"/>
      <c r="S67" s="16"/>
      <c r="T67" s="16"/>
      <c r="U67" s="16"/>
      <c r="V67" s="16"/>
      <c r="W67" s="16"/>
      <c r="X67" s="16"/>
      <c r="Y67" s="16"/>
      <c r="Z67" s="16"/>
      <c r="AA67" s="16"/>
      <c r="AB67" s="16"/>
    </row>
    <row r="68" spans="1:28" s="14" customFormat="1" x14ac:dyDescent="0.2">
      <c r="A68" s="16"/>
      <c r="B68" s="1"/>
      <c r="C68" s="26"/>
      <c r="D68" s="21"/>
      <c r="E68" s="21"/>
      <c r="F68" s="21"/>
      <c r="G68" s="21"/>
      <c r="H68" s="21"/>
      <c r="I68" s="21"/>
      <c r="J68" s="21"/>
      <c r="K68" s="21"/>
      <c r="L68" s="21"/>
      <c r="M68" s="21"/>
      <c r="N68" s="21"/>
      <c r="O68" s="21"/>
      <c r="P68" s="1"/>
      <c r="Q68" s="16"/>
      <c r="R68" s="16"/>
      <c r="S68" s="16"/>
      <c r="T68" s="16"/>
      <c r="U68" s="16"/>
      <c r="V68" s="16"/>
      <c r="W68" s="16"/>
      <c r="X68" s="16"/>
      <c r="Y68" s="16"/>
      <c r="Z68" s="16"/>
      <c r="AA68" s="16"/>
      <c r="AB68" s="16"/>
    </row>
    <row r="71" spans="1:28" s="23" customFormat="1" x14ac:dyDescent="0.2">
      <c r="C71" s="22"/>
      <c r="D71" s="22"/>
      <c r="E71" s="22"/>
      <c r="F71" s="22"/>
      <c r="G71" s="22"/>
      <c r="H71" s="22"/>
      <c r="I71" s="22"/>
      <c r="J71" s="22"/>
      <c r="K71" s="22"/>
      <c r="L71" s="22"/>
      <c r="M71" s="22"/>
      <c r="N71" s="22"/>
      <c r="O71" s="22"/>
    </row>
    <row r="72" spans="1:28" s="23" customFormat="1" x14ac:dyDescent="0.2">
      <c r="C72" s="22"/>
      <c r="D72" s="22"/>
      <c r="E72" s="22"/>
      <c r="F72" s="22"/>
      <c r="G72" s="22"/>
      <c r="H72" s="22"/>
      <c r="I72" s="22"/>
      <c r="J72" s="22"/>
      <c r="K72" s="22"/>
      <c r="L72" s="22"/>
      <c r="M72" s="22"/>
      <c r="N72" s="22"/>
      <c r="O72" s="22"/>
    </row>
    <row r="73" spans="1:28" s="23" customFormat="1" x14ac:dyDescent="0.2">
      <c r="C73" s="22"/>
      <c r="D73" s="22"/>
      <c r="E73" s="22"/>
      <c r="F73" s="22"/>
      <c r="G73" s="22"/>
      <c r="H73" s="22"/>
      <c r="I73" s="22"/>
      <c r="J73" s="22"/>
      <c r="K73" s="22"/>
      <c r="L73" s="22"/>
      <c r="M73" s="22"/>
      <c r="N73" s="22"/>
      <c r="O73" s="22"/>
    </row>
    <row r="74" spans="1:28" s="23" customFormat="1" x14ac:dyDescent="0.2">
      <c r="C74" s="22"/>
      <c r="D74" s="22"/>
      <c r="E74" s="22"/>
      <c r="F74" s="22"/>
      <c r="G74" s="22"/>
      <c r="H74" s="22"/>
      <c r="I74" s="22"/>
      <c r="J74" s="22"/>
      <c r="K74" s="22"/>
      <c r="L74" s="22"/>
      <c r="M74" s="22"/>
      <c r="N74" s="22"/>
      <c r="O74" s="22"/>
    </row>
    <row r="75" spans="1:28" s="23" customFormat="1" x14ac:dyDescent="0.2">
      <c r="C75" s="22"/>
      <c r="D75" s="22"/>
      <c r="E75" s="22"/>
      <c r="F75" s="22"/>
      <c r="G75" s="22"/>
      <c r="H75" s="22"/>
      <c r="I75" s="22"/>
      <c r="J75" s="22"/>
      <c r="K75" s="22"/>
      <c r="L75" s="22"/>
      <c r="M75" s="22"/>
      <c r="N75" s="22"/>
      <c r="O75" s="22"/>
    </row>
    <row r="76" spans="1:28" s="23" customFormat="1" x14ac:dyDescent="0.2">
      <c r="C76" s="22"/>
      <c r="D76" s="22"/>
      <c r="E76" s="22"/>
      <c r="F76" s="22"/>
      <c r="G76" s="22"/>
      <c r="H76" s="22"/>
      <c r="I76" s="22"/>
      <c r="J76" s="22"/>
      <c r="K76" s="22"/>
      <c r="L76" s="22"/>
      <c r="M76" s="22"/>
      <c r="N76" s="22"/>
      <c r="O76" s="22"/>
    </row>
    <row r="77" spans="1:28" s="23" customFormat="1" x14ac:dyDescent="0.2">
      <c r="C77" s="22"/>
      <c r="D77" s="22"/>
      <c r="E77" s="22"/>
      <c r="F77" s="22"/>
      <c r="G77" s="24" t="s">
        <v>90</v>
      </c>
      <c r="H77" s="25"/>
      <c r="I77" s="25"/>
      <c r="J77" s="24" t="s">
        <v>27</v>
      </c>
      <c r="K77" s="22"/>
      <c r="L77" s="22"/>
      <c r="M77" s="22"/>
      <c r="N77" s="22"/>
      <c r="O77" s="22"/>
    </row>
    <row r="78" spans="1:28" s="23" customFormat="1" x14ac:dyDescent="0.2">
      <c r="C78" s="22"/>
      <c r="D78" s="22"/>
      <c r="E78" s="22"/>
      <c r="F78" s="22"/>
      <c r="G78" s="24" t="s">
        <v>91</v>
      </c>
      <c r="H78" s="25"/>
      <c r="I78" s="25"/>
      <c r="J78" s="24" t="s">
        <v>31</v>
      </c>
      <c r="K78" s="22"/>
      <c r="L78" s="22"/>
      <c r="M78" s="22"/>
      <c r="N78" s="22"/>
      <c r="O78" s="22"/>
    </row>
    <row r="79" spans="1:28" s="23" customFormat="1" x14ac:dyDescent="0.2">
      <c r="C79" s="22"/>
      <c r="D79" s="22"/>
      <c r="E79" s="22"/>
      <c r="F79" s="22"/>
      <c r="G79" s="24" t="s">
        <v>45</v>
      </c>
      <c r="H79" s="25"/>
      <c r="I79" s="25"/>
      <c r="J79" s="24" t="s">
        <v>92</v>
      </c>
      <c r="K79" s="22"/>
      <c r="L79" s="22"/>
      <c r="M79" s="22"/>
      <c r="N79" s="22"/>
      <c r="O79" s="22"/>
    </row>
    <row r="80" spans="1:28" s="23" customFormat="1" x14ac:dyDescent="0.2">
      <c r="C80" s="22"/>
      <c r="D80" s="22"/>
      <c r="E80" s="22"/>
      <c r="F80" s="22"/>
      <c r="G80" s="24" t="s">
        <v>93</v>
      </c>
      <c r="H80" s="25"/>
      <c r="I80" s="25"/>
      <c r="J80" s="24" t="s">
        <v>60</v>
      </c>
      <c r="K80" s="22"/>
      <c r="L80" s="22"/>
      <c r="M80" s="22"/>
      <c r="N80" s="22"/>
      <c r="O80" s="22"/>
    </row>
    <row r="81" spans="3:15" s="23" customFormat="1" x14ac:dyDescent="0.2">
      <c r="C81" s="22"/>
      <c r="D81" s="22"/>
      <c r="E81" s="22"/>
      <c r="F81" s="22"/>
      <c r="G81" s="24" t="s">
        <v>94</v>
      </c>
      <c r="H81" s="25"/>
      <c r="I81" s="25"/>
      <c r="J81" s="24" t="s">
        <v>95</v>
      </c>
      <c r="K81" s="22"/>
      <c r="L81" s="22"/>
      <c r="M81" s="22"/>
      <c r="N81" s="22"/>
      <c r="O81" s="22"/>
    </row>
    <row r="82" spans="3:15" s="23" customFormat="1" x14ac:dyDescent="0.2">
      <c r="C82" s="22"/>
      <c r="D82" s="22"/>
      <c r="E82" s="22"/>
      <c r="F82" s="22"/>
      <c r="G82" s="24" t="s">
        <v>96</v>
      </c>
      <c r="H82" s="25"/>
      <c r="I82" s="25"/>
      <c r="J82" s="24" t="s">
        <v>97</v>
      </c>
      <c r="K82" s="22"/>
      <c r="L82" s="22"/>
      <c r="M82" s="22"/>
      <c r="N82" s="22"/>
      <c r="O82" s="22"/>
    </row>
    <row r="83" spans="3:15" s="23" customFormat="1" x14ac:dyDescent="0.2">
      <c r="C83" s="22"/>
      <c r="D83" s="22"/>
      <c r="E83" s="22"/>
      <c r="F83" s="22"/>
      <c r="G83" s="24" t="s">
        <v>98</v>
      </c>
      <c r="H83" s="25"/>
      <c r="I83" s="25"/>
      <c r="J83" s="24" t="s">
        <v>99</v>
      </c>
      <c r="K83" s="22"/>
      <c r="L83" s="22"/>
      <c r="M83" s="22"/>
      <c r="N83" s="22"/>
      <c r="O83" s="22"/>
    </row>
    <row r="84" spans="3:15" s="23" customFormat="1" x14ac:dyDescent="0.2">
      <c r="C84" s="22"/>
      <c r="D84" s="22"/>
      <c r="E84" s="22"/>
      <c r="F84" s="22"/>
      <c r="G84" s="24" t="s">
        <v>100</v>
      </c>
      <c r="H84" s="25"/>
      <c r="I84" s="25"/>
      <c r="J84" s="24" t="s">
        <v>101</v>
      </c>
      <c r="K84" s="22"/>
      <c r="L84" s="22"/>
      <c r="M84" s="22"/>
      <c r="N84" s="22"/>
      <c r="O84" s="22"/>
    </row>
    <row r="85" spans="3:15" s="23" customFormat="1" x14ac:dyDescent="0.2">
      <c r="C85" s="22"/>
      <c r="D85" s="22"/>
      <c r="E85" s="22"/>
      <c r="F85" s="22"/>
      <c r="G85" s="24" t="s">
        <v>102</v>
      </c>
      <c r="H85" s="25"/>
      <c r="I85" s="25"/>
      <c r="J85" s="24" t="s">
        <v>103</v>
      </c>
      <c r="K85" s="22"/>
      <c r="L85" s="22"/>
      <c r="M85" s="22"/>
      <c r="N85" s="22"/>
      <c r="O85" s="22"/>
    </row>
    <row r="86" spans="3:15" s="23" customFormat="1" x14ac:dyDescent="0.2">
      <c r="C86" s="22"/>
      <c r="D86" s="22"/>
      <c r="E86" s="22"/>
      <c r="F86" s="22"/>
      <c r="G86" s="24" t="s">
        <v>104</v>
      </c>
      <c r="H86" s="25"/>
      <c r="I86" s="25"/>
      <c r="J86" s="24" t="s">
        <v>105</v>
      </c>
      <c r="K86" s="22"/>
      <c r="L86" s="22"/>
      <c r="M86" s="22"/>
      <c r="N86" s="22"/>
      <c r="O86" s="22"/>
    </row>
    <row r="87" spans="3:15" s="23" customFormat="1" x14ac:dyDescent="0.2">
      <c r="C87" s="22"/>
      <c r="D87" s="22"/>
      <c r="E87" s="22"/>
      <c r="F87" s="22"/>
      <c r="G87" s="24" t="s">
        <v>106</v>
      </c>
      <c r="H87" s="25"/>
      <c r="I87" s="25"/>
      <c r="J87" s="24" t="s">
        <v>107</v>
      </c>
      <c r="K87" s="22"/>
      <c r="L87" s="22"/>
      <c r="M87" s="22"/>
      <c r="N87" s="22"/>
      <c r="O87" s="22"/>
    </row>
    <row r="88" spans="3:15" s="23" customFormat="1" x14ac:dyDescent="0.2">
      <c r="C88" s="22"/>
      <c r="D88" s="22"/>
      <c r="E88" s="22"/>
      <c r="F88" s="22"/>
      <c r="G88" s="24" t="s">
        <v>35</v>
      </c>
      <c r="H88" s="25"/>
      <c r="I88" s="25"/>
      <c r="J88" s="24" t="s">
        <v>62</v>
      </c>
      <c r="K88" s="22"/>
      <c r="L88" s="22"/>
      <c r="M88" s="22"/>
      <c r="N88" s="22"/>
      <c r="O88" s="22"/>
    </row>
    <row r="89" spans="3:15" x14ac:dyDescent="0.2">
      <c r="G89" s="24" t="s">
        <v>108</v>
      </c>
      <c r="H89" s="25"/>
      <c r="I89" s="25"/>
      <c r="J89" s="25"/>
      <c r="K89" s="22"/>
      <c r="L89" s="22"/>
    </row>
    <row r="90" spans="3:15" x14ac:dyDescent="0.2">
      <c r="G90" s="24" t="s">
        <v>109</v>
      </c>
      <c r="H90" s="25"/>
      <c r="I90" s="25"/>
      <c r="J90" s="25"/>
      <c r="K90" s="22"/>
      <c r="L90" s="22"/>
    </row>
    <row r="91" spans="3:15" x14ac:dyDescent="0.2">
      <c r="G91" s="24" t="s">
        <v>110</v>
      </c>
      <c r="H91" s="25"/>
      <c r="I91" s="25"/>
      <c r="J91" s="25"/>
      <c r="K91" s="22"/>
      <c r="L91" s="22"/>
    </row>
    <row r="92" spans="3:15" x14ac:dyDescent="0.2">
      <c r="G92" s="24" t="s">
        <v>111</v>
      </c>
      <c r="H92" s="25"/>
      <c r="I92" s="25"/>
      <c r="J92" s="25"/>
      <c r="K92" s="22"/>
      <c r="L92" s="22"/>
    </row>
    <row r="93" spans="3:15" x14ac:dyDescent="0.2">
      <c r="G93" s="24" t="s">
        <v>40</v>
      </c>
      <c r="H93" s="25"/>
      <c r="I93" s="25"/>
      <c r="J93" s="25"/>
      <c r="K93" s="22"/>
      <c r="L93" s="22"/>
    </row>
    <row r="94" spans="3:15" x14ac:dyDescent="0.2">
      <c r="G94" s="24" t="s">
        <v>26</v>
      </c>
      <c r="H94" s="25"/>
      <c r="I94" s="25"/>
      <c r="J94" s="25"/>
      <c r="K94" s="22"/>
      <c r="L94" s="22"/>
    </row>
    <row r="95" spans="3:15" x14ac:dyDescent="0.2">
      <c r="G95" s="24" t="s">
        <v>112</v>
      </c>
      <c r="H95" s="25"/>
      <c r="I95" s="25"/>
      <c r="J95" s="25"/>
      <c r="K95" s="22"/>
      <c r="L95" s="22"/>
    </row>
    <row r="96" spans="3:15" x14ac:dyDescent="0.2">
      <c r="G96" s="24" t="s">
        <v>29</v>
      </c>
      <c r="H96" s="25"/>
      <c r="I96" s="25"/>
      <c r="J96" s="25"/>
      <c r="K96" s="22"/>
      <c r="L96" s="22"/>
    </row>
    <row r="97" spans="7:12" x14ac:dyDescent="0.2">
      <c r="G97" s="24" t="s">
        <v>113</v>
      </c>
      <c r="H97" s="25"/>
      <c r="I97" s="25"/>
      <c r="J97" s="25"/>
      <c r="K97" s="22"/>
      <c r="L97" s="22"/>
    </row>
    <row r="98" spans="7:12" x14ac:dyDescent="0.2">
      <c r="G98" s="24" t="s">
        <v>114</v>
      </c>
      <c r="H98" s="25"/>
      <c r="I98" s="25"/>
      <c r="J98" s="25"/>
      <c r="K98" s="22"/>
      <c r="L98" s="22"/>
    </row>
    <row r="99" spans="7:12" x14ac:dyDescent="0.2">
      <c r="G99" s="24" t="s">
        <v>115</v>
      </c>
      <c r="H99" s="25"/>
      <c r="I99" s="25"/>
      <c r="J99" s="25"/>
    </row>
    <row r="100" spans="7:12" x14ac:dyDescent="0.2">
      <c r="G100" s="24" t="s">
        <v>116</v>
      </c>
      <c r="H100" s="25"/>
      <c r="I100" s="25"/>
      <c r="J100" s="25"/>
    </row>
    <row r="101" spans="7:12" x14ac:dyDescent="0.2">
      <c r="G101" s="24" t="s">
        <v>117</v>
      </c>
      <c r="H101" s="25"/>
      <c r="I101" s="25"/>
      <c r="J101" s="25"/>
    </row>
    <row r="102" spans="7:12" x14ac:dyDescent="0.2">
      <c r="G102" s="24" t="s">
        <v>118</v>
      </c>
      <c r="H102" s="25"/>
      <c r="I102" s="25"/>
      <c r="J102" s="25"/>
    </row>
    <row r="103" spans="7:12" x14ac:dyDescent="0.2">
      <c r="G103" s="24" t="s">
        <v>119</v>
      </c>
      <c r="H103" s="25"/>
      <c r="I103" s="25"/>
      <c r="J103" s="25"/>
    </row>
  </sheetData>
  <mergeCells count="89">
    <mergeCell ref="B2:C4"/>
    <mergeCell ref="C5:D8"/>
    <mergeCell ref="E5:L5"/>
    <mergeCell ref="M5:O5"/>
    <mergeCell ref="E6:L6"/>
    <mergeCell ref="M6:O6"/>
    <mergeCell ref="E7:L8"/>
    <mergeCell ref="M7:O7"/>
    <mergeCell ref="M8:O8"/>
    <mergeCell ref="C16:O16"/>
    <mergeCell ref="C9:O9"/>
    <mergeCell ref="C10:O11"/>
    <mergeCell ref="C12:D12"/>
    <mergeCell ref="E12:H12"/>
    <mergeCell ref="I12:J12"/>
    <mergeCell ref="K12:O12"/>
    <mergeCell ref="C13:D13"/>
    <mergeCell ref="E13:O13"/>
    <mergeCell ref="C14:D14"/>
    <mergeCell ref="E14:O14"/>
    <mergeCell ref="C15:O15"/>
    <mergeCell ref="P17:P18"/>
    <mergeCell ref="C18:D19"/>
    <mergeCell ref="E18:F18"/>
    <mergeCell ref="G18:K18"/>
    <mergeCell ref="L18:M19"/>
    <mergeCell ref="N18:O19"/>
    <mergeCell ref="E19:F19"/>
    <mergeCell ref="G19:K19"/>
    <mergeCell ref="C17:D17"/>
    <mergeCell ref="E17:G17"/>
    <mergeCell ref="H17:I17"/>
    <mergeCell ref="J17:K17"/>
    <mergeCell ref="L17:M17"/>
    <mergeCell ref="N17:O17"/>
    <mergeCell ref="C20:D22"/>
    <mergeCell ref="E20:G22"/>
    <mergeCell ref="H20:I22"/>
    <mergeCell ref="J20:K22"/>
    <mergeCell ref="L20:O20"/>
    <mergeCell ref="J36:O37"/>
    <mergeCell ref="N23:O24"/>
    <mergeCell ref="C24:D24"/>
    <mergeCell ref="E24:G24"/>
    <mergeCell ref="C26:O26"/>
    <mergeCell ref="C27:I48"/>
    <mergeCell ref="J27:O27"/>
    <mergeCell ref="J38:O38"/>
    <mergeCell ref="J39:O39"/>
    <mergeCell ref="J40:O45"/>
    <mergeCell ref="J46:O46"/>
    <mergeCell ref="C23:D23"/>
    <mergeCell ref="E23:G23"/>
    <mergeCell ref="H23:I24"/>
    <mergeCell ref="J23:K24"/>
    <mergeCell ref="L23:M24"/>
    <mergeCell ref="P27:P28"/>
    <mergeCell ref="J28:O29"/>
    <mergeCell ref="J30:O31"/>
    <mergeCell ref="J32:O33"/>
    <mergeCell ref="J34:O35"/>
    <mergeCell ref="J47:O47"/>
    <mergeCell ref="J48:O48"/>
    <mergeCell ref="C50:O50"/>
    <mergeCell ref="C57:O57"/>
    <mergeCell ref="C58:F58"/>
    <mergeCell ref="G58:J58"/>
    <mergeCell ref="K58:O58"/>
    <mergeCell ref="C59:F59"/>
    <mergeCell ref="G59:J59"/>
    <mergeCell ref="K59:O59"/>
    <mergeCell ref="C60:F60"/>
    <mergeCell ref="G60:J60"/>
    <mergeCell ref="K60:O60"/>
    <mergeCell ref="C61:F61"/>
    <mergeCell ref="G61:J61"/>
    <mergeCell ref="K61:O61"/>
    <mergeCell ref="C62:F62"/>
    <mergeCell ref="G62:J62"/>
    <mergeCell ref="K62:O62"/>
    <mergeCell ref="C65:F65"/>
    <mergeCell ref="G65:J65"/>
    <mergeCell ref="K65:O65"/>
    <mergeCell ref="C63:F63"/>
    <mergeCell ref="G63:J63"/>
    <mergeCell ref="K63:O63"/>
    <mergeCell ref="C64:F64"/>
    <mergeCell ref="G64:J64"/>
    <mergeCell ref="K64:O64"/>
  </mergeCells>
  <dataValidations count="5">
    <dataValidation type="list" allowBlank="1" showInputMessage="1" showErrorMessage="1" sqref="E13:O13" xr:uid="{00000000-0002-0000-0400-000000000000}">
      <formula1>$G$81:$G$103</formula1>
    </dataValidation>
    <dataValidation type="list" allowBlank="1" showInputMessage="1" showErrorMessage="1" sqref="E12:H12" xr:uid="{00000000-0002-0000-0400-000001000000}">
      <formula1>$G$77:$G$80</formula1>
    </dataValidation>
    <dataValidation type="list" allowBlank="1" showInputMessage="1" showErrorMessage="1" sqref="J17:K17" xr:uid="{00000000-0002-0000-0400-000002000000}">
      <formula1>$J$77:$J$79</formula1>
    </dataValidation>
    <dataValidation type="list" allowBlank="1" showInputMessage="1" showErrorMessage="1" sqref="J20:K22" xr:uid="{00000000-0002-0000-0400-000003000000}">
      <formula1>$J$82:$J$88</formula1>
    </dataValidation>
    <dataValidation type="list" allowBlank="1" showInputMessage="1" showErrorMessage="1" sqref="E20:G22" xr:uid="{00000000-0002-0000-0400-000004000000}">
      <formula1>$J$80:$J$81</formula1>
    </dataValidation>
  </dataValidations>
  <hyperlinks>
    <hyperlink ref="B2:C4" location="'MATRIZ DE INDICADORES'!A1" display="    REGRESAR" xr:uid="{00000000-0004-0000-0400-000000000000}"/>
  </hyperlink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402433" r:id="rId3" name="Option Button 1">
              <controlPr defaultSize="0" autoFill="0" autoLine="0" autoPict="0" macro="[7]!PORCENTAJE">
                <anchor moveWithCells="1">
                  <from>
                    <xdr:col>5</xdr:col>
                    <xdr:colOff>28575</xdr:colOff>
                    <xdr:row>16</xdr:row>
                    <xdr:rowOff>142875</xdr:rowOff>
                  </from>
                  <to>
                    <xdr:col>5</xdr:col>
                    <xdr:colOff>895350</xdr:colOff>
                    <xdr:row>17</xdr:row>
                    <xdr:rowOff>152400</xdr:rowOff>
                  </to>
                </anchor>
              </controlPr>
            </control>
          </mc:Choice>
        </mc:AlternateContent>
        <mc:AlternateContent xmlns:mc="http://schemas.openxmlformats.org/markup-compatibility/2006">
          <mc:Choice Requires="x14">
            <control shapeId="402434" r:id="rId4" name="Option Button 2">
              <controlPr defaultSize="0" autoFill="0" autoLine="0" autoPict="0" macro="[7]!RELATIVO">
                <anchor moveWithCells="1">
                  <from>
                    <xdr:col>4</xdr:col>
                    <xdr:colOff>171450</xdr:colOff>
                    <xdr:row>16</xdr:row>
                    <xdr:rowOff>123825</xdr:rowOff>
                  </from>
                  <to>
                    <xdr:col>4</xdr:col>
                    <xdr:colOff>895350</xdr:colOff>
                    <xdr:row>17</xdr:row>
                    <xdr:rowOff>152400</xdr:rowOff>
                  </to>
                </anchor>
              </controlPr>
            </control>
          </mc:Choice>
        </mc:AlternateContent>
        <mc:AlternateContent xmlns:mc="http://schemas.openxmlformats.org/markup-compatibility/2006">
          <mc:Choice Requires="x14">
            <control shapeId="402435" r:id="rId5" name="Option Button 3">
              <controlPr defaultSize="0" autoFill="0" autoLine="0" autoPict="0" macro="[7]!RELATIVO">
                <anchor moveWithCells="1">
                  <from>
                    <xdr:col>5</xdr:col>
                    <xdr:colOff>895350</xdr:colOff>
                    <xdr:row>16</xdr:row>
                    <xdr:rowOff>123825</xdr:rowOff>
                  </from>
                  <to>
                    <xdr:col>6</xdr:col>
                    <xdr:colOff>857250</xdr:colOff>
                    <xdr:row>17</xdr:row>
                    <xdr:rowOff>152400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87">
    <tabColor theme="7" tint="0.59999389629810485"/>
    <pageSetUpPr fitToPage="1"/>
  </sheetPr>
  <dimension ref="A1:AB98"/>
  <sheetViews>
    <sheetView topLeftCell="A10" zoomScale="95" zoomScaleNormal="95" workbookViewId="0">
      <selection activeCell="J28" sqref="C27:O42"/>
    </sheetView>
  </sheetViews>
  <sheetFormatPr baseColWidth="10" defaultColWidth="11.42578125" defaultRowHeight="15" x14ac:dyDescent="0.2"/>
  <cols>
    <col min="1" max="1" width="4" style="7" customWidth="1"/>
    <col min="2" max="2" width="6.7109375" style="7" customWidth="1"/>
    <col min="3" max="3" width="24.85546875" style="6" customWidth="1"/>
    <col min="4" max="4" width="15.140625" style="6" customWidth="1"/>
    <col min="5" max="5" width="12.7109375" style="6" customWidth="1"/>
    <col min="6" max="6" width="15.140625" style="6" customWidth="1"/>
    <col min="7" max="7" width="14" style="6" customWidth="1"/>
    <col min="8" max="8" width="11.42578125" style="6"/>
    <col min="9" max="9" width="12.85546875" style="6" customWidth="1"/>
    <col min="10" max="10" width="15.5703125" style="6" customWidth="1"/>
    <col min="11" max="11" width="14.42578125" style="6" customWidth="1"/>
    <col min="12" max="15" width="15.28515625" style="6" customWidth="1"/>
    <col min="16" max="16" width="6.7109375" style="7" customWidth="1"/>
    <col min="17" max="17" width="11.42578125" style="7"/>
    <col min="18" max="18" width="19.42578125" style="7" bestFit="1" customWidth="1"/>
    <col min="19" max="20" width="19.28515625" style="7" bestFit="1" customWidth="1"/>
    <col min="21" max="16384" width="11.42578125" style="7"/>
  </cols>
  <sheetData>
    <row r="1" spans="2:16" s="8" customFormat="1" ht="8.25" customHeight="1" x14ac:dyDescent="0.25">
      <c r="C1" s="9"/>
      <c r="D1" s="9"/>
      <c r="E1" s="9"/>
      <c r="F1" s="9"/>
      <c r="G1" s="9"/>
      <c r="H1" s="9"/>
      <c r="I1" s="9"/>
      <c r="J1" s="9"/>
      <c r="K1" s="9"/>
      <c r="L1" s="9"/>
      <c r="M1" s="9"/>
      <c r="N1" s="9"/>
      <c r="O1" s="9"/>
    </row>
    <row r="2" spans="2:16" s="8" customFormat="1" ht="15.75" customHeight="1" x14ac:dyDescent="0.25">
      <c r="B2" s="258" t="s">
        <v>41</v>
      </c>
      <c r="C2" s="258"/>
      <c r="D2" s="4"/>
      <c r="E2" s="4"/>
      <c r="F2" s="4"/>
      <c r="G2" s="4"/>
      <c r="H2" s="4"/>
      <c r="I2" s="4"/>
      <c r="J2" s="4"/>
      <c r="K2" s="4"/>
      <c r="L2" s="4"/>
      <c r="M2" s="4"/>
      <c r="N2" s="4"/>
      <c r="O2" s="4"/>
      <c r="P2" s="10"/>
    </row>
    <row r="3" spans="2:16" s="8" customFormat="1" ht="15.75" customHeight="1" x14ac:dyDescent="0.25">
      <c r="B3" s="258"/>
      <c r="C3" s="258"/>
      <c r="D3" s="4"/>
      <c r="E3" s="4"/>
      <c r="F3" s="4"/>
      <c r="G3" s="4"/>
      <c r="H3" s="4"/>
      <c r="I3" s="4"/>
      <c r="J3" s="4"/>
      <c r="K3" s="4"/>
      <c r="L3" s="4"/>
      <c r="M3" s="4"/>
      <c r="N3" s="4"/>
      <c r="O3" s="4"/>
      <c r="P3" s="10"/>
    </row>
    <row r="4" spans="2:16" s="8" customFormat="1" ht="15" customHeight="1" x14ac:dyDescent="0.25">
      <c r="B4" s="258"/>
      <c r="C4" s="258"/>
      <c r="D4" s="4"/>
      <c r="E4" s="4"/>
      <c r="F4" s="4"/>
      <c r="G4" s="4"/>
      <c r="H4" s="4"/>
      <c r="I4" s="4"/>
      <c r="J4" s="4"/>
      <c r="K4" s="4"/>
      <c r="L4" s="4"/>
      <c r="M4" s="4"/>
      <c r="N4" s="4"/>
      <c r="O4" s="4"/>
      <c r="P4" s="10"/>
    </row>
    <row r="5" spans="2:16" s="8" customFormat="1" ht="15.75" customHeight="1" x14ac:dyDescent="0.25">
      <c r="B5" s="10"/>
      <c r="C5" s="259"/>
      <c r="D5" s="260"/>
      <c r="E5" s="265" t="s">
        <v>0</v>
      </c>
      <c r="F5" s="212"/>
      <c r="G5" s="212"/>
      <c r="H5" s="212"/>
      <c r="I5" s="212"/>
      <c r="J5" s="212"/>
      <c r="K5" s="212"/>
      <c r="L5" s="213"/>
      <c r="M5" s="266" t="s">
        <v>1</v>
      </c>
      <c r="N5" s="266"/>
      <c r="O5" s="266"/>
      <c r="P5" s="10"/>
    </row>
    <row r="6" spans="2:16" s="8" customFormat="1" ht="15.75" customHeight="1" x14ac:dyDescent="0.25">
      <c r="B6" s="86"/>
      <c r="C6" s="261"/>
      <c r="D6" s="262"/>
      <c r="E6" s="265" t="s">
        <v>2</v>
      </c>
      <c r="F6" s="212"/>
      <c r="G6" s="212"/>
      <c r="H6" s="212"/>
      <c r="I6" s="212"/>
      <c r="J6" s="212"/>
      <c r="K6" s="212"/>
      <c r="L6" s="213"/>
      <c r="M6" s="266" t="s">
        <v>3</v>
      </c>
      <c r="N6" s="266"/>
      <c r="O6" s="266"/>
      <c r="P6" s="10"/>
    </row>
    <row r="7" spans="2:16" s="8" customFormat="1" ht="15.75" customHeight="1" x14ac:dyDescent="0.25">
      <c r="B7" s="10"/>
      <c r="C7" s="261"/>
      <c r="D7" s="262"/>
      <c r="E7" s="267" t="s">
        <v>4</v>
      </c>
      <c r="F7" s="268"/>
      <c r="G7" s="268"/>
      <c r="H7" s="268"/>
      <c r="I7" s="268"/>
      <c r="J7" s="268"/>
      <c r="K7" s="268"/>
      <c r="L7" s="269"/>
      <c r="M7" s="266" t="s">
        <v>42</v>
      </c>
      <c r="N7" s="266"/>
      <c r="O7" s="266"/>
      <c r="P7" s="10"/>
    </row>
    <row r="8" spans="2:16" s="8" customFormat="1" ht="15.75" customHeight="1" x14ac:dyDescent="0.25">
      <c r="B8" s="10"/>
      <c r="C8" s="263"/>
      <c r="D8" s="264"/>
      <c r="E8" s="270"/>
      <c r="F8" s="271"/>
      <c r="G8" s="271"/>
      <c r="H8" s="271"/>
      <c r="I8" s="271"/>
      <c r="J8" s="271"/>
      <c r="K8" s="271"/>
      <c r="L8" s="272"/>
      <c r="M8" s="266" t="s">
        <v>6</v>
      </c>
      <c r="N8" s="266"/>
      <c r="O8" s="266"/>
      <c r="P8" s="10"/>
    </row>
    <row r="9" spans="2:16" s="8" customFormat="1" ht="15.75" customHeight="1" x14ac:dyDescent="0.25">
      <c r="B9" s="10"/>
      <c r="C9" s="274"/>
      <c r="D9" s="274"/>
      <c r="E9" s="274"/>
      <c r="F9" s="274"/>
      <c r="G9" s="274"/>
      <c r="H9" s="274"/>
      <c r="I9" s="274"/>
      <c r="J9" s="274"/>
      <c r="K9" s="274"/>
      <c r="L9" s="274"/>
      <c r="M9" s="274"/>
      <c r="N9" s="274"/>
      <c r="O9" s="274"/>
      <c r="P9" s="10"/>
    </row>
    <row r="10" spans="2:16" s="8" customFormat="1" ht="15.75" customHeight="1" x14ac:dyDescent="0.25">
      <c r="B10" s="10"/>
      <c r="C10" s="275" t="s">
        <v>43</v>
      </c>
      <c r="D10" s="275"/>
      <c r="E10" s="275"/>
      <c r="F10" s="275"/>
      <c r="G10" s="275"/>
      <c r="H10" s="275"/>
      <c r="I10" s="275"/>
      <c r="J10" s="275"/>
      <c r="K10" s="275"/>
      <c r="L10" s="275"/>
      <c r="M10" s="275"/>
      <c r="N10" s="275"/>
      <c r="O10" s="275"/>
      <c r="P10" s="10"/>
    </row>
    <row r="11" spans="2:16" s="8" customFormat="1" ht="15" customHeight="1" x14ac:dyDescent="0.25">
      <c r="B11" s="10"/>
      <c r="C11" s="275"/>
      <c r="D11" s="275"/>
      <c r="E11" s="275"/>
      <c r="F11" s="275"/>
      <c r="G11" s="275"/>
      <c r="H11" s="275"/>
      <c r="I11" s="275"/>
      <c r="J11" s="275"/>
      <c r="K11" s="275"/>
      <c r="L11" s="275"/>
      <c r="M11" s="275"/>
      <c r="N11" s="275"/>
      <c r="O11" s="275"/>
      <c r="P11" s="10"/>
    </row>
    <row r="12" spans="2:16" s="8" customFormat="1" ht="30" customHeight="1" x14ac:dyDescent="0.25">
      <c r="B12" s="10"/>
      <c r="C12" s="276" t="s">
        <v>44</v>
      </c>
      <c r="D12" s="276"/>
      <c r="E12" s="277" t="s">
        <v>45</v>
      </c>
      <c r="F12" s="277"/>
      <c r="G12" s="277"/>
      <c r="H12" s="277"/>
      <c r="I12" s="276" t="s">
        <v>46</v>
      </c>
      <c r="J12" s="276"/>
      <c r="K12" s="349" t="s">
        <v>32</v>
      </c>
      <c r="L12" s="349"/>
      <c r="M12" s="349"/>
      <c r="N12" s="349"/>
      <c r="O12" s="349"/>
      <c r="P12" s="10"/>
    </row>
    <row r="13" spans="2:16" s="8" customFormat="1" x14ac:dyDescent="0.25">
      <c r="B13" s="10"/>
      <c r="C13" s="279" t="s">
        <v>15</v>
      </c>
      <c r="D13" s="279"/>
      <c r="E13" s="350" t="s">
        <v>29</v>
      </c>
      <c r="F13" s="351"/>
      <c r="G13" s="351"/>
      <c r="H13" s="351"/>
      <c r="I13" s="351"/>
      <c r="J13" s="351"/>
      <c r="K13" s="351"/>
      <c r="L13" s="351"/>
      <c r="M13" s="351"/>
      <c r="N13" s="351"/>
      <c r="O13" s="351"/>
      <c r="P13" s="10"/>
    </row>
    <row r="14" spans="2:16" s="8" customFormat="1" x14ac:dyDescent="0.25">
      <c r="B14" s="10"/>
      <c r="C14" s="279" t="s">
        <v>48</v>
      </c>
      <c r="D14" s="279"/>
      <c r="E14" s="350" t="s">
        <v>128</v>
      </c>
      <c r="F14" s="350"/>
      <c r="G14" s="350"/>
      <c r="H14" s="350"/>
      <c r="I14" s="350"/>
      <c r="J14" s="350"/>
      <c r="K14" s="350"/>
      <c r="L14" s="350"/>
      <c r="M14" s="350"/>
      <c r="N14" s="350"/>
      <c r="O14" s="350"/>
      <c r="P14" s="10"/>
    </row>
    <row r="15" spans="2:16" s="8" customFormat="1" x14ac:dyDescent="0.25">
      <c r="B15" s="10"/>
      <c r="C15" s="282"/>
      <c r="D15" s="283"/>
      <c r="E15" s="283"/>
      <c r="F15" s="283"/>
      <c r="G15" s="283"/>
      <c r="H15" s="283"/>
      <c r="I15" s="283"/>
      <c r="J15" s="283"/>
      <c r="K15" s="283"/>
      <c r="L15" s="283"/>
      <c r="M15" s="283"/>
      <c r="N15" s="283"/>
      <c r="O15" s="284"/>
      <c r="P15" s="10"/>
    </row>
    <row r="16" spans="2:16" s="8" customFormat="1" x14ac:dyDescent="0.25">
      <c r="B16" s="10"/>
      <c r="C16" s="273" t="s">
        <v>50</v>
      </c>
      <c r="D16" s="273"/>
      <c r="E16" s="273"/>
      <c r="F16" s="273"/>
      <c r="G16" s="273"/>
      <c r="H16" s="273"/>
      <c r="I16" s="273"/>
      <c r="J16" s="273"/>
      <c r="K16" s="273"/>
      <c r="L16" s="273"/>
      <c r="M16" s="273"/>
      <c r="N16" s="273"/>
      <c r="O16" s="273"/>
      <c r="P16" s="10"/>
    </row>
    <row r="17" spans="2:23" s="8" customFormat="1" ht="36" customHeight="1" x14ac:dyDescent="0.25">
      <c r="B17" s="10"/>
      <c r="C17" s="279" t="s">
        <v>51</v>
      </c>
      <c r="D17" s="279"/>
      <c r="E17" s="297">
        <v>1</v>
      </c>
      <c r="F17" s="298"/>
      <c r="G17" s="299"/>
      <c r="H17" s="279" t="s">
        <v>20</v>
      </c>
      <c r="I17" s="279"/>
      <c r="J17" s="300"/>
      <c r="K17" s="301"/>
      <c r="L17" s="279" t="s">
        <v>22</v>
      </c>
      <c r="M17" s="279"/>
      <c r="N17" s="302">
        <v>0.9</v>
      </c>
      <c r="O17" s="302"/>
      <c r="P17" s="285"/>
    </row>
    <row r="18" spans="2:23" s="8" customFormat="1" ht="15.75" customHeight="1" x14ac:dyDescent="0.25">
      <c r="B18" s="10"/>
      <c r="C18" s="279" t="s">
        <v>137</v>
      </c>
      <c r="D18" s="279"/>
      <c r="E18" s="279" t="s">
        <v>53</v>
      </c>
      <c r="F18" s="279"/>
      <c r="G18" s="286" t="s">
        <v>138</v>
      </c>
      <c r="H18" s="287"/>
      <c r="I18" s="287"/>
      <c r="J18" s="287"/>
      <c r="K18" s="288"/>
      <c r="L18" s="289" t="s">
        <v>55</v>
      </c>
      <c r="M18" s="290"/>
      <c r="N18" s="293" t="s">
        <v>56</v>
      </c>
      <c r="O18" s="294"/>
      <c r="P18" s="285"/>
    </row>
    <row r="19" spans="2:23" s="8" customFormat="1" ht="15.75" customHeight="1" x14ac:dyDescent="0.25">
      <c r="B19" s="10"/>
      <c r="C19" s="279"/>
      <c r="D19" s="279"/>
      <c r="E19" s="279" t="s">
        <v>57</v>
      </c>
      <c r="F19" s="279"/>
      <c r="G19" s="286" t="s">
        <v>139</v>
      </c>
      <c r="H19" s="287"/>
      <c r="I19" s="287"/>
      <c r="J19" s="287"/>
      <c r="K19" s="288"/>
      <c r="L19" s="291"/>
      <c r="M19" s="292"/>
      <c r="N19" s="295"/>
      <c r="O19" s="296"/>
      <c r="P19" s="10"/>
    </row>
    <row r="20" spans="2:23" s="8" customFormat="1" ht="15.75" customHeight="1" x14ac:dyDescent="0.25">
      <c r="B20" s="10"/>
      <c r="C20" s="289" t="s">
        <v>59</v>
      </c>
      <c r="D20" s="290"/>
      <c r="E20" s="305" t="s">
        <v>60</v>
      </c>
      <c r="F20" s="306"/>
      <c r="G20" s="307"/>
      <c r="H20" s="314" t="s">
        <v>61</v>
      </c>
      <c r="I20" s="315"/>
      <c r="J20" s="305" t="s">
        <v>107</v>
      </c>
      <c r="K20" s="307"/>
      <c r="L20" s="320" t="s">
        <v>63</v>
      </c>
      <c r="M20" s="321"/>
      <c r="N20" s="321"/>
      <c r="O20" s="322"/>
      <c r="P20" s="10"/>
    </row>
    <row r="21" spans="2:23" s="8" customFormat="1" ht="15.75" customHeight="1" x14ac:dyDescent="0.25">
      <c r="B21" s="10"/>
      <c r="C21" s="303"/>
      <c r="D21" s="304"/>
      <c r="E21" s="308"/>
      <c r="F21" s="309"/>
      <c r="G21" s="310"/>
      <c r="H21" s="316"/>
      <c r="I21" s="317"/>
      <c r="J21" s="308"/>
      <c r="K21" s="310"/>
      <c r="L21" s="32" t="s">
        <v>64</v>
      </c>
      <c r="M21" s="32" t="s">
        <v>65</v>
      </c>
      <c r="N21" s="32" t="s">
        <v>66</v>
      </c>
      <c r="O21" s="32" t="s">
        <v>67</v>
      </c>
      <c r="P21" s="10"/>
    </row>
    <row r="22" spans="2:23" s="8" customFormat="1" ht="15.75" customHeight="1" x14ac:dyDescent="0.25">
      <c r="B22" s="10"/>
      <c r="C22" s="291"/>
      <c r="D22" s="292"/>
      <c r="E22" s="311"/>
      <c r="F22" s="312"/>
      <c r="G22" s="313"/>
      <c r="H22" s="318"/>
      <c r="I22" s="319"/>
      <c r="J22" s="311"/>
      <c r="K22" s="313"/>
      <c r="L22" s="17" t="s">
        <v>131</v>
      </c>
      <c r="M22" s="18" t="s">
        <v>132</v>
      </c>
      <c r="N22" s="19" t="s">
        <v>133</v>
      </c>
      <c r="O22" s="20" t="s">
        <v>134</v>
      </c>
      <c r="P22" s="10"/>
    </row>
    <row r="23" spans="2:23" s="8" customFormat="1" ht="26.25" customHeight="1" x14ac:dyDescent="0.25">
      <c r="B23" s="10"/>
      <c r="C23" s="279" t="s">
        <v>72</v>
      </c>
      <c r="D23" s="279"/>
      <c r="E23" s="324" t="s">
        <v>140</v>
      </c>
      <c r="F23" s="324"/>
      <c r="G23" s="324"/>
      <c r="H23" s="330" t="s">
        <v>74</v>
      </c>
      <c r="I23" s="315"/>
      <c r="J23" s="323" t="s">
        <v>75</v>
      </c>
      <c r="K23" s="323"/>
      <c r="L23" s="279" t="s">
        <v>76</v>
      </c>
      <c r="M23" s="279"/>
      <c r="N23" s="323" t="s">
        <v>77</v>
      </c>
      <c r="O23" s="323"/>
      <c r="P23" s="10"/>
    </row>
    <row r="24" spans="2:23" s="8" customFormat="1" ht="26.25" customHeight="1" x14ac:dyDescent="0.25">
      <c r="B24" s="10"/>
      <c r="C24" s="279" t="s">
        <v>78</v>
      </c>
      <c r="D24" s="279"/>
      <c r="E24" s="324" t="s">
        <v>140</v>
      </c>
      <c r="F24" s="324"/>
      <c r="G24" s="324"/>
      <c r="H24" s="331"/>
      <c r="I24" s="319"/>
      <c r="J24" s="323"/>
      <c r="K24" s="323"/>
      <c r="L24" s="279"/>
      <c r="M24" s="279"/>
      <c r="N24" s="323"/>
      <c r="O24" s="323"/>
      <c r="P24" s="10"/>
    </row>
    <row r="25" spans="2:23" s="8" customFormat="1" ht="15.75" customHeight="1" x14ac:dyDescent="0.25">
      <c r="B25" s="10"/>
      <c r="C25" s="27"/>
      <c r="D25" s="27"/>
      <c r="E25" s="31"/>
      <c r="F25" s="31"/>
      <c r="G25" s="27"/>
      <c r="H25" s="27"/>
      <c r="I25" s="27"/>
      <c r="J25" s="31"/>
      <c r="K25" s="31"/>
      <c r="L25" s="27"/>
      <c r="M25" s="27"/>
      <c r="N25" s="31"/>
      <c r="O25" s="31"/>
      <c r="P25" s="10"/>
    </row>
    <row r="26" spans="2:23" s="8" customFormat="1" ht="15" customHeight="1" x14ac:dyDescent="0.25">
      <c r="B26" s="10"/>
      <c r="C26" s="273" t="s">
        <v>80</v>
      </c>
      <c r="D26" s="273"/>
      <c r="E26" s="273"/>
      <c r="F26" s="273"/>
      <c r="G26" s="273"/>
      <c r="H26" s="273"/>
      <c r="I26" s="273"/>
      <c r="J26" s="325"/>
      <c r="K26" s="325"/>
      <c r="L26" s="325"/>
      <c r="M26" s="325"/>
      <c r="N26" s="325"/>
      <c r="O26" s="325"/>
      <c r="P26" s="10"/>
    </row>
    <row r="27" spans="2:23" s="8" customFormat="1" ht="15" customHeight="1" x14ac:dyDescent="0.25">
      <c r="B27" s="10"/>
      <c r="C27" s="283"/>
      <c r="D27" s="283"/>
      <c r="E27" s="283"/>
      <c r="F27" s="283"/>
      <c r="G27" s="283"/>
      <c r="H27" s="283"/>
      <c r="I27" s="284"/>
      <c r="J27" s="326" t="s">
        <v>81</v>
      </c>
      <c r="K27" s="327"/>
      <c r="L27" s="327"/>
      <c r="M27" s="327"/>
      <c r="N27" s="327"/>
      <c r="O27" s="327"/>
      <c r="P27" s="285"/>
    </row>
    <row r="28" spans="2:23" s="8" customFormat="1" ht="21.75" customHeight="1" x14ac:dyDescent="0.25">
      <c r="B28" s="10"/>
      <c r="C28" s="283"/>
      <c r="D28" s="283"/>
      <c r="E28" s="283"/>
      <c r="F28" s="283"/>
      <c r="G28" s="283"/>
      <c r="H28" s="283"/>
      <c r="I28" s="284"/>
      <c r="J28" s="375" t="s">
        <v>335</v>
      </c>
      <c r="K28" s="376"/>
      <c r="L28" s="376"/>
      <c r="M28" s="376"/>
      <c r="N28" s="376"/>
      <c r="O28" s="376"/>
      <c r="P28" s="285"/>
    </row>
    <row r="29" spans="2:23" s="8" customFormat="1" ht="21.75" customHeight="1" x14ac:dyDescent="0.25">
      <c r="B29" s="10"/>
      <c r="C29" s="283"/>
      <c r="D29" s="283"/>
      <c r="E29" s="283"/>
      <c r="F29" s="283"/>
      <c r="G29" s="283"/>
      <c r="H29" s="283"/>
      <c r="I29" s="284"/>
      <c r="J29" s="377"/>
      <c r="K29" s="351"/>
      <c r="L29" s="351"/>
      <c r="M29" s="351"/>
      <c r="N29" s="351"/>
      <c r="O29" s="351"/>
      <c r="P29" s="10"/>
    </row>
    <row r="30" spans="2:23" s="8" customFormat="1" ht="21.75" customHeight="1" x14ac:dyDescent="0.25">
      <c r="B30" s="10"/>
      <c r="C30" s="283"/>
      <c r="D30" s="283"/>
      <c r="E30" s="283"/>
      <c r="F30" s="283"/>
      <c r="G30" s="283"/>
      <c r="H30" s="283"/>
      <c r="I30" s="284"/>
      <c r="J30" s="377"/>
      <c r="K30" s="351"/>
      <c r="L30" s="351"/>
      <c r="M30" s="351"/>
      <c r="N30" s="351"/>
      <c r="O30" s="351"/>
      <c r="P30" s="10"/>
    </row>
    <row r="31" spans="2:23" s="8" customFormat="1" ht="21.75" customHeight="1" x14ac:dyDescent="0.25">
      <c r="B31" s="10"/>
      <c r="C31" s="283"/>
      <c r="D31" s="283"/>
      <c r="E31" s="283"/>
      <c r="F31" s="283"/>
      <c r="G31" s="283"/>
      <c r="H31" s="283"/>
      <c r="I31" s="284"/>
      <c r="J31" s="377"/>
      <c r="K31" s="351"/>
      <c r="L31" s="351"/>
      <c r="M31" s="351"/>
      <c r="N31" s="351"/>
      <c r="O31" s="351"/>
      <c r="P31" s="10"/>
    </row>
    <row r="32" spans="2:23" s="8" customFormat="1" ht="21.75" customHeight="1" x14ac:dyDescent="0.25">
      <c r="B32" s="10"/>
      <c r="C32" s="283"/>
      <c r="D32" s="283"/>
      <c r="E32" s="283"/>
      <c r="F32" s="283"/>
      <c r="G32" s="283"/>
      <c r="H32" s="283"/>
      <c r="I32" s="284"/>
      <c r="J32" s="377"/>
      <c r="K32" s="351"/>
      <c r="L32" s="351"/>
      <c r="M32" s="351"/>
      <c r="N32" s="351"/>
      <c r="O32" s="351"/>
      <c r="P32" s="10"/>
      <c r="R32" s="88"/>
      <c r="S32" s="88"/>
      <c r="T32" s="88"/>
      <c r="U32" s="88"/>
      <c r="V32" s="88"/>
      <c r="W32" s="88"/>
    </row>
    <row r="33" spans="2:23" s="8" customFormat="1" ht="41.25" customHeight="1" x14ac:dyDescent="0.25">
      <c r="B33" s="10"/>
      <c r="C33" s="283"/>
      <c r="D33" s="283"/>
      <c r="E33" s="283"/>
      <c r="F33" s="283"/>
      <c r="G33" s="283"/>
      <c r="H33" s="283"/>
      <c r="I33" s="284"/>
      <c r="J33" s="378"/>
      <c r="K33" s="379"/>
      <c r="L33" s="379"/>
      <c r="M33" s="379"/>
      <c r="N33" s="379"/>
      <c r="O33" s="379"/>
      <c r="P33" s="10"/>
      <c r="R33" s="88"/>
      <c r="S33" s="88"/>
      <c r="T33" s="88"/>
      <c r="U33" s="88"/>
      <c r="V33" s="88"/>
      <c r="W33" s="88"/>
    </row>
    <row r="34" spans="2:23" s="8" customFormat="1" ht="15.75" customHeight="1" x14ac:dyDescent="0.25">
      <c r="B34" s="10"/>
      <c r="C34" s="283"/>
      <c r="D34" s="283"/>
      <c r="E34" s="283"/>
      <c r="F34" s="283"/>
      <c r="G34" s="283"/>
      <c r="H34" s="283"/>
      <c r="I34" s="284"/>
      <c r="J34" s="339" t="s">
        <v>82</v>
      </c>
      <c r="K34" s="340"/>
      <c r="L34" s="340"/>
      <c r="M34" s="340"/>
      <c r="N34" s="340"/>
      <c r="O34" s="340"/>
      <c r="P34" s="10"/>
      <c r="R34" s="88"/>
      <c r="S34" s="88"/>
      <c r="T34" s="88"/>
      <c r="U34" s="88"/>
      <c r="V34" s="88"/>
      <c r="W34" s="88"/>
    </row>
    <row r="35" spans="2:23" s="8" customFormat="1" ht="16.5" customHeight="1" x14ac:dyDescent="0.25">
      <c r="B35" s="10"/>
      <c r="C35" s="283"/>
      <c r="D35" s="283"/>
      <c r="E35" s="283"/>
      <c r="F35" s="283"/>
      <c r="G35" s="283"/>
      <c r="H35" s="283"/>
      <c r="I35" s="284"/>
      <c r="J35" s="380" t="s">
        <v>331</v>
      </c>
      <c r="K35" s="329"/>
      <c r="L35" s="329"/>
      <c r="M35" s="329"/>
      <c r="N35" s="329"/>
      <c r="O35" s="329"/>
      <c r="P35" s="10"/>
      <c r="R35" s="88"/>
      <c r="S35" s="89" t="s">
        <v>332</v>
      </c>
      <c r="T35" s="89">
        <f>S39+S42</f>
        <v>35577207</v>
      </c>
      <c r="U35" s="88"/>
      <c r="V35" s="88"/>
      <c r="W35" s="88"/>
    </row>
    <row r="36" spans="2:23" s="8" customFormat="1" ht="15.75" customHeight="1" x14ac:dyDescent="0.25">
      <c r="B36" s="10"/>
      <c r="C36" s="283"/>
      <c r="D36" s="283"/>
      <c r="E36" s="283"/>
      <c r="F36" s="283"/>
      <c r="G36" s="283"/>
      <c r="H36" s="283"/>
      <c r="I36" s="284"/>
      <c r="J36" s="335"/>
      <c r="K36" s="336"/>
      <c r="L36" s="336"/>
      <c r="M36" s="336"/>
      <c r="N36" s="336"/>
      <c r="O36" s="336"/>
      <c r="P36" s="10"/>
      <c r="R36" s="88"/>
      <c r="S36" s="89" t="s">
        <v>333</v>
      </c>
      <c r="T36" s="89">
        <f>S40+S42</f>
        <v>8928512</v>
      </c>
      <c r="U36" s="88"/>
      <c r="V36" s="88"/>
      <c r="W36" s="88"/>
    </row>
    <row r="37" spans="2:23" s="8" customFormat="1" ht="15.75" customHeight="1" x14ac:dyDescent="0.25">
      <c r="B37" s="10"/>
      <c r="C37" s="283"/>
      <c r="D37" s="283"/>
      <c r="E37" s="283"/>
      <c r="F37" s="283"/>
      <c r="G37" s="283"/>
      <c r="H37" s="283"/>
      <c r="I37" s="284"/>
      <c r="J37" s="335"/>
      <c r="K37" s="336"/>
      <c r="L37" s="336"/>
      <c r="M37" s="336"/>
      <c r="N37" s="336"/>
      <c r="O37" s="336"/>
      <c r="P37" s="10"/>
      <c r="R37" s="90"/>
      <c r="S37" s="89" t="s">
        <v>334</v>
      </c>
      <c r="T37" s="89">
        <f>S39-S40</f>
        <v>26648695</v>
      </c>
      <c r="U37" s="89"/>
      <c r="V37" s="88"/>
      <c r="W37" s="88"/>
    </row>
    <row r="38" spans="2:23" s="8" customFormat="1" ht="15.75" customHeight="1" x14ac:dyDescent="0.25">
      <c r="B38" s="10"/>
      <c r="C38" s="283"/>
      <c r="D38" s="283"/>
      <c r="E38" s="283"/>
      <c r="F38" s="283"/>
      <c r="G38" s="283"/>
      <c r="H38" s="283"/>
      <c r="I38" s="284"/>
      <c r="J38" s="335"/>
      <c r="K38" s="336"/>
      <c r="L38" s="336"/>
      <c r="M38" s="336"/>
      <c r="N38" s="336"/>
      <c r="O38" s="336"/>
      <c r="P38" s="10"/>
      <c r="R38" s="90"/>
      <c r="S38" s="89"/>
      <c r="T38" s="89"/>
      <c r="U38" s="89"/>
      <c r="V38" s="88"/>
      <c r="W38" s="88"/>
    </row>
    <row r="39" spans="2:23" s="8" customFormat="1" ht="15.75" customHeight="1" x14ac:dyDescent="0.25">
      <c r="B39" s="10"/>
      <c r="C39" s="283"/>
      <c r="D39" s="283"/>
      <c r="E39" s="283"/>
      <c r="F39" s="283"/>
      <c r="G39" s="283"/>
      <c r="H39" s="283"/>
      <c r="I39" s="284"/>
      <c r="J39" s="335"/>
      <c r="K39" s="336"/>
      <c r="L39" s="336"/>
      <c r="M39" s="336"/>
      <c r="N39" s="336"/>
      <c r="O39" s="336"/>
      <c r="P39" s="10"/>
      <c r="R39" s="90"/>
      <c r="S39" s="89">
        <v>33523182</v>
      </c>
      <c r="T39" s="89"/>
      <c r="U39" s="89"/>
      <c r="V39" s="88"/>
      <c r="W39" s="88"/>
    </row>
    <row r="40" spans="2:23" s="8" customFormat="1" ht="16.5" customHeight="1" x14ac:dyDescent="0.25">
      <c r="B40" s="10"/>
      <c r="C40" s="283"/>
      <c r="D40" s="283"/>
      <c r="E40" s="283"/>
      <c r="F40" s="283"/>
      <c r="G40" s="283"/>
      <c r="H40" s="283"/>
      <c r="I40" s="284"/>
      <c r="J40" s="337"/>
      <c r="K40" s="338"/>
      <c r="L40" s="338"/>
      <c r="M40" s="338"/>
      <c r="N40" s="338"/>
      <c r="O40" s="338"/>
      <c r="P40" s="10"/>
      <c r="R40" s="90"/>
      <c r="S40" s="89">
        <v>6874487</v>
      </c>
      <c r="T40" s="89"/>
      <c r="U40" s="89"/>
      <c r="V40" s="88"/>
      <c r="W40" s="88"/>
    </row>
    <row r="41" spans="2:23" s="8" customFormat="1" ht="15.75" customHeight="1" x14ac:dyDescent="0.25">
      <c r="B41" s="10"/>
      <c r="C41" s="283"/>
      <c r="D41" s="283"/>
      <c r="E41" s="283"/>
      <c r="F41" s="283"/>
      <c r="G41" s="283"/>
      <c r="H41" s="283"/>
      <c r="I41" s="284"/>
      <c r="J41" s="339" t="s">
        <v>83</v>
      </c>
      <c r="K41" s="340"/>
      <c r="L41" s="340"/>
      <c r="M41" s="340"/>
      <c r="N41" s="340"/>
      <c r="O41" s="340"/>
      <c r="P41" s="10"/>
      <c r="R41" s="88"/>
      <c r="S41" s="89">
        <v>24594670</v>
      </c>
      <c r="T41" s="89">
        <v>26648695</v>
      </c>
      <c r="U41" s="89"/>
      <c r="V41" s="88"/>
      <c r="W41" s="88"/>
    </row>
    <row r="42" spans="2:23" s="8" customFormat="1" ht="15.75" customHeight="1" x14ac:dyDescent="0.25">
      <c r="B42" s="10"/>
      <c r="C42" s="283"/>
      <c r="D42" s="283"/>
      <c r="E42" s="283"/>
      <c r="F42" s="283"/>
      <c r="G42" s="283"/>
      <c r="H42" s="283"/>
      <c r="I42" s="284"/>
      <c r="J42" s="341" t="str">
        <f>E14</f>
        <v>Director(a) Financiera</v>
      </c>
      <c r="K42" s="342"/>
      <c r="L42" s="342"/>
      <c r="M42" s="342"/>
      <c r="N42" s="342"/>
      <c r="O42" s="342"/>
      <c r="P42" s="10"/>
      <c r="R42" s="88"/>
      <c r="S42" s="89">
        <v>2054025</v>
      </c>
      <c r="T42" s="89">
        <v>24594670</v>
      </c>
      <c r="U42" s="89"/>
      <c r="V42" s="88"/>
      <c r="W42" s="88"/>
    </row>
    <row r="43" spans="2:23" s="8" customFormat="1" ht="16.5" customHeight="1" x14ac:dyDescent="0.25">
      <c r="B43" s="10"/>
      <c r="C43" s="283"/>
      <c r="D43" s="283"/>
      <c r="E43" s="283"/>
      <c r="F43" s="283"/>
      <c r="G43" s="283"/>
      <c r="H43" s="283"/>
      <c r="I43" s="284"/>
      <c r="J43" s="328"/>
      <c r="K43" s="329"/>
      <c r="L43" s="329"/>
      <c r="M43" s="329"/>
      <c r="N43" s="329"/>
      <c r="O43" s="329"/>
      <c r="P43" s="10"/>
      <c r="R43" s="88"/>
      <c r="S43" s="89"/>
      <c r="T43" s="89"/>
      <c r="U43" s="89"/>
      <c r="V43" s="88"/>
      <c r="W43" s="88"/>
    </row>
    <row r="44" spans="2:23" s="8" customFormat="1" ht="16.5" customHeight="1" x14ac:dyDescent="0.25">
      <c r="B44" s="10"/>
      <c r="C44" s="5"/>
      <c r="D44" s="5"/>
      <c r="E44" s="5"/>
      <c r="F44" s="5"/>
      <c r="G44" s="5"/>
      <c r="H44" s="5"/>
      <c r="I44" s="5"/>
      <c r="J44" s="5"/>
      <c r="K44" s="5"/>
      <c r="L44" s="5"/>
      <c r="M44" s="5"/>
      <c r="N44" s="5"/>
      <c r="O44" s="5"/>
      <c r="P44" s="10"/>
      <c r="R44" s="88"/>
      <c r="S44" s="89">
        <v>33523182</v>
      </c>
      <c r="T44" s="89"/>
      <c r="U44" s="89"/>
      <c r="V44" s="88"/>
      <c r="W44" s="88"/>
    </row>
    <row r="45" spans="2:23" s="12" customFormat="1" ht="15" customHeight="1" x14ac:dyDescent="0.25">
      <c r="B45" s="11"/>
      <c r="C45" s="343" t="s">
        <v>84</v>
      </c>
      <c r="D45" s="344"/>
      <c r="E45" s="344"/>
      <c r="F45" s="344"/>
      <c r="G45" s="344"/>
      <c r="H45" s="344"/>
      <c r="I45" s="344"/>
      <c r="J45" s="344"/>
      <c r="K45" s="344"/>
      <c r="L45" s="344"/>
      <c r="M45" s="344"/>
      <c r="N45" s="344"/>
      <c r="O45" s="345"/>
      <c r="P45" s="11"/>
      <c r="R45" s="91"/>
      <c r="S45" s="92"/>
      <c r="T45" s="92"/>
      <c r="U45" s="92"/>
      <c r="V45" s="91"/>
      <c r="W45" s="91"/>
    </row>
    <row r="46" spans="2:23" s="12" customFormat="1" x14ac:dyDescent="0.25">
      <c r="B46" s="11"/>
      <c r="C46" s="33" t="s">
        <v>9</v>
      </c>
      <c r="D46" s="32" t="str">
        <f ca="1">IF(J23="MENSUAL","ENERO",IF(J23="TRIMESTRAL","MARZO",IF(J23="SEMESTRAL","JUNIO",IF(J23="ANUAL",YEAR(TODAY()),""))))</f>
        <v>JUNIO</v>
      </c>
      <c r="E46" s="32" t="str">
        <f>IF(J23="MENSUAL","FEBRERO",IF(J23="TRIMESTRAL","JUNIO",IF(J23="SEMESTRAL","DICIEMBRE","")))</f>
        <v>DICIEMBRE</v>
      </c>
      <c r="F46" s="32" t="str">
        <f>IF(J23="MENSUAL","MARZO",IF(J23="TRIMESTRAL","SEPTIEMBRE",""))</f>
        <v/>
      </c>
      <c r="G46" s="32" t="str">
        <f>IF(J23="MENSUAL","ABRIL",IF(J23="TRIMESTRAL","DICIEMBRE",""))</f>
        <v/>
      </c>
      <c r="H46" s="32" t="str">
        <f>IF(J23="MENSUAL","MAYO","")</f>
        <v/>
      </c>
      <c r="I46" s="32" t="str">
        <f>IF(J23="MENSUAL","JUNIO","")</f>
        <v/>
      </c>
      <c r="J46" s="32" t="str">
        <f>IF(J23="MENSUAL","JULIO","")</f>
        <v/>
      </c>
      <c r="K46" s="32" t="str">
        <f>IF(J23="MENSUAL","AGOSTO","")</f>
        <v/>
      </c>
      <c r="L46" s="32" t="str">
        <f>IF(J23="MENSUAL","SEPTIEMBRE","")</f>
        <v/>
      </c>
      <c r="M46" s="32" t="str">
        <f>IF(J23="MENSUAL","OCTUBRE","")</f>
        <v/>
      </c>
      <c r="N46" s="32" t="str">
        <f>IF(J23="MENSUAL","NOVIEMBRE","")</f>
        <v/>
      </c>
      <c r="O46" s="32" t="str">
        <f>IF(J23="MENSUAL","DICIEMBRE","")</f>
        <v/>
      </c>
      <c r="P46" s="11"/>
      <c r="R46" s="91"/>
      <c r="S46" s="91">
        <v>0</v>
      </c>
      <c r="T46" s="91"/>
      <c r="U46" s="91"/>
      <c r="V46" s="91"/>
      <c r="W46" s="91"/>
    </row>
    <row r="47" spans="2:23" s="12" customFormat="1" ht="31.5" customHeight="1" x14ac:dyDescent="0.25">
      <c r="B47" s="11"/>
      <c r="C47" s="34" t="str">
        <f>G18</f>
        <v>Total cartera recuperada*100</v>
      </c>
      <c r="D47" s="35">
        <v>8928512</v>
      </c>
      <c r="E47" s="32"/>
      <c r="F47" s="32"/>
      <c r="G47" s="32"/>
      <c r="H47" s="32"/>
      <c r="I47" s="32"/>
      <c r="J47" s="32"/>
      <c r="K47" s="32"/>
      <c r="L47" s="32"/>
      <c r="M47" s="32"/>
      <c r="N47" s="32"/>
      <c r="O47" s="32"/>
      <c r="P47" s="11"/>
      <c r="R47" s="91"/>
      <c r="S47" s="91"/>
      <c r="T47" s="91"/>
      <c r="U47" s="91"/>
      <c r="V47" s="91"/>
      <c r="W47" s="91"/>
    </row>
    <row r="48" spans="2:23" s="12" customFormat="1" ht="36.75" customHeight="1" x14ac:dyDescent="0.25">
      <c r="B48" s="11"/>
      <c r="C48" s="34" t="str">
        <f>G19</f>
        <v>Total cartera por matriculas</v>
      </c>
      <c r="D48" s="35">
        <v>35577207</v>
      </c>
      <c r="E48" s="32"/>
      <c r="F48" s="32"/>
      <c r="G48" s="32"/>
      <c r="H48" s="32"/>
      <c r="I48" s="32"/>
      <c r="J48" s="32"/>
      <c r="K48" s="32"/>
      <c r="L48" s="32"/>
      <c r="M48" s="32"/>
      <c r="N48" s="32"/>
      <c r="O48" s="32"/>
      <c r="P48" s="13"/>
      <c r="R48" s="91"/>
      <c r="S48" s="92">
        <f>S39-S40</f>
        <v>26648695</v>
      </c>
      <c r="T48" s="91"/>
      <c r="U48" s="91"/>
      <c r="V48" s="91"/>
      <c r="W48" s="91"/>
    </row>
    <row r="49" spans="1:28" s="12" customFormat="1" x14ac:dyDescent="0.25">
      <c r="B49" s="11"/>
      <c r="C49" s="2" t="s">
        <v>85</v>
      </c>
      <c r="D49" s="28">
        <f>IFERROR(IF($E$17=1,D47/D48,IF($E$17=2,D47,"")),"")</f>
        <v>0.25096157773149536</v>
      </c>
      <c r="E49" s="28" t="str">
        <f t="shared" ref="E49:O49" si="0">IFERROR(IF($E$17=1,E47/E48,IF($E$17=2,E47,"")),"")</f>
        <v/>
      </c>
      <c r="F49" s="28" t="str">
        <f t="shared" si="0"/>
        <v/>
      </c>
      <c r="G49" s="28" t="str">
        <f t="shared" si="0"/>
        <v/>
      </c>
      <c r="H49" s="28" t="str">
        <f t="shared" si="0"/>
        <v/>
      </c>
      <c r="I49" s="28" t="str">
        <f t="shared" si="0"/>
        <v/>
      </c>
      <c r="J49" s="28" t="str">
        <f t="shared" si="0"/>
        <v/>
      </c>
      <c r="K49" s="28" t="str">
        <f t="shared" si="0"/>
        <v/>
      </c>
      <c r="L49" s="28" t="str">
        <f t="shared" si="0"/>
        <v/>
      </c>
      <c r="M49" s="28" t="str">
        <f t="shared" si="0"/>
        <v/>
      </c>
      <c r="N49" s="28" t="str">
        <f t="shared" si="0"/>
        <v/>
      </c>
      <c r="O49" s="28" t="str">
        <f t="shared" si="0"/>
        <v/>
      </c>
      <c r="P49" s="11"/>
      <c r="R49" s="91"/>
      <c r="S49" s="91"/>
      <c r="T49" s="91"/>
      <c r="U49" s="91"/>
      <c r="V49" s="91"/>
      <c r="W49" s="91"/>
    </row>
    <row r="50" spans="1:28" s="12" customFormat="1" x14ac:dyDescent="0.25">
      <c r="B50" s="11"/>
      <c r="C50" s="3" t="s">
        <v>86</v>
      </c>
      <c r="D50" s="28">
        <f>IF(AND(N23="ANUAL",J23="MENSUAL"),N17/12,IF(AND(N23="ANUAL",J23="TRIMESTRAL"),N17/4,IF(AND(N23="ANUAL",J23="SEMESTRAL"),N17/2,IF(AND(N23="ANUAL",J23="ANUAL"),N17,IF(AND(N23="SEMESTRAL",J23="MENSUAL"),N17/6,IF(AND(N23="SEMESTRAL",J23="TRIMESTRAL"),N17/2,IF(AND(N23="SEMESTRAL",J23="SEMESTRAL"),N17,IF(AND(N23="SEMESTRAL",J23="ANUAL"),"REVISAR FRECUENCIAS",IF(AND(N23="TRIMESTRAL",J23="MENSUAL"),N17/3,IF(AND(N23="TRIMESTRAL",J23="TRIMESTRAL"),N17,IF(AND(N23="TRIMESTRAL",J23="SEMESTRAL"),"REVISAR FRECUENCIAS",IF(AND(N23="TRIMESTRAL",J23="ANUAL"),"REVISAR FRECUENCIAS",IF(AND(N23="MENSUAL",J23="MENSUAL"),N17,IF(AND(N23="MENSUAL",J23="TRIMESTRAL"),"REVISAR FRECUENCIAS",IF(AND(N23="MENSUAL",J23="SEMESTRAL"),"REVISAR FRECUENCIAS",IF(AND(N23="MENSUAL",J23="ANUAL"),"REVISAR FRECUENCIAS",""))))))))))))))))</f>
        <v>0.45</v>
      </c>
      <c r="E50" s="28">
        <f>IF(AND(N23="ANUAL",J23="MENSUAL"),N17/12+D50,IF(AND(N23="ANUAL",J23="TRIMESTRAL"),N17/4+D50,IF(AND(N23="ANUAL",J23="SEMESTRAL"),N17/2+D50,IF(AND(N23="SEMESTRAL",J23="MENSUAL"),N17/6+D50,IF(AND(N23="SEMESTRAL",J23="TRIMESTRAL"),N17/2+D50,IF(AND(N23="SEMESTRAL",J23="SEMESTRAL"),N17,IF(AND(N23="TRIMESTRAL",J23="MENSUAL"),N17/3+D50,IF(AND(N23="TRIMESTRAL",J23="TRIMESTRAL"),N17,IF(AND(N23="MENSUAL",J23="MENSUAL"),N17,"")))))))))</f>
        <v>0.9</v>
      </c>
      <c r="F50" s="28" t="str">
        <f>IF(AND(N23="ANUAL",J23="MENSUAL"),N17/12+E50,IF(AND(N23="ANUAL",J23="TRIMESTRAL"),N17/4+E50,IF(AND(N23="SEMESTRAL",J23="MENSUAL"),N17/6+E50,IF(AND(N23="SEMESTRAL",J23="TRIMESTRAL"),N17/2,IF(AND(N23="TRIMESTRAL",J23="MENSUAL"),N17/3+E50,IF(AND(N23="TRIMESTRAL",J23="TRIMESTRAL"),N17,IF(AND(N23="MENSUAL",J23="MENSUAL"),N17,"")))))))</f>
        <v/>
      </c>
      <c r="G50" s="28" t="str">
        <f>IF(AND(N23="ANUAL",J23="MENSUAL"),N17/12+F50,IF(AND(N23="ANUAL",J23="TRIMESTRAL"),N17/4+F50,IF(AND(N23="SEMESTRAL",J23="MENSUAL"),N17/6+F50,IF(AND(N23="SEMESTRAL",J23="TRIMESTRAL"),N17/2+F50,IF(AND(N23="TRIMESTRAL",J23="MENSUAL"),N17/3,IF(AND(N23="TRIMESTRAL",J23="TRIMESTRAL"),N17,IF(AND(N23="MENSUAL",J23="MENSUAL"),N17,"")))))))</f>
        <v/>
      </c>
      <c r="H50" s="28" t="str">
        <f>IF(AND($N$23="ANUAL",$J$23="MENSUAL"),$N$17/12+G50,IF(AND(N23="SEMESTRAL",J23="MENSUAL"),N17/6+G50,IF(AND(N23="TRIMESTRAL",J23="MENSUAL"),N17/3+G50,IF(AND(N23="MENSUAL",J23="MENSUAL"),N17,""))))</f>
        <v/>
      </c>
      <c r="I50" s="28" t="str">
        <f>IF(AND($N$23="ANUAL",$J$23="MENSUAL"),$N$17/12+H50,IF(AND(N23="SEMESTRAL",J23="MENSUAL"),N17/6+H50,IF(AND(N23="TRIMESTRAL",J23="MENSUAL"),N17/3+H50,IF(AND(N23="MENSUAL",J23="MENSUAL"),N17,""))))</f>
        <v/>
      </c>
      <c r="J50" s="28" t="str">
        <f>IF(AND($N$23="ANUAL",$J$23="MENSUAL"),$N$17/12+I50,IF(AND(N23="SEMESTRAL",J23="MENSUAL"),N17/6,IF(AND(N23="TRIMESTRAL",J23="MENSUAL"),N17/3,IF(AND(N23="MENSUAL",J23="MENSUAL"),N17,""))))</f>
        <v/>
      </c>
      <c r="K50" s="28" t="str">
        <f>IF(AND($N$23="ANUAL",$J$23="MENSUAL"),$N$17/12+J50,IF(AND(N23="SEMESTRAL",J23="MENSUAL"),N17/6+J50,IF(AND(N23="TRIMESTRAL",J23="MENSUAL"),N17/3+J50,IF(AND(N23="MENSUAL",J23="MENSUAL"),N17,""))))</f>
        <v/>
      </c>
      <c r="L50" s="28" t="str">
        <f>IF(AND($N$23="ANUAL",$J$23="MENSUAL"),$N$17/12+K50,IF(AND(N23="SEMESTRAL",J23="MENSUAL"),N17/6+K50,IF(AND(N23="TRIMESTRAL",J23="MENSUAL"),N17/3+K50,IF(AND(N23="MENSUAL",J23="MENSUAL"),N17,""))))</f>
        <v/>
      </c>
      <c r="M50" s="28" t="str">
        <f>IF(AND($N$23="ANUAL",$J$23="MENSUAL"),$N$17/12+L50,IF(AND(N23="SEMESTRAL",J23="MENSUAL"),N17/6+L50,IF(AND(N23="TRIMESTRAL",J23="MENSUAL"),N17/3,IF(AND(N23="MENSUAL",J23="MENSUAL"),N17,""))))</f>
        <v/>
      </c>
      <c r="N50" s="28" t="str">
        <f>IF(AND($N$23="ANUAL",$J$23="MENSUAL"),$N$17/12+M50,IF(AND(N23="SEMESTRAL",J23="MENSUAL"),N17/6+M50,IF(AND(N23="TRIMESTRAL",J23="MENSUAL"),N17/3+M50,IF(AND(N23="MENSUAL",J23="MENSUAL"),N17,""))))</f>
        <v/>
      </c>
      <c r="O50" s="28" t="str">
        <f>IF(AND($N$23="ANUAL",$J$23="MENSUAL"),$N$17/12+N50,IF(AND(N23="SEMESTRAL",J23="MENSUAL"),N17/6+N50,IF(AND(N23="TRIMESTRAL",J23="MENSUAL"),N17/3+N50,IF(AND(N23="MENSUAL",J23="MENSUAL"),N17,""))))</f>
        <v/>
      </c>
      <c r="P50" s="11"/>
      <c r="R50" s="91"/>
      <c r="S50" s="91"/>
      <c r="T50" s="91"/>
      <c r="U50" s="91"/>
      <c r="V50" s="91"/>
      <c r="W50" s="91"/>
    </row>
    <row r="51" spans="1:28" s="12" customFormat="1" x14ac:dyDescent="0.25">
      <c r="B51" s="11"/>
      <c r="C51" s="5"/>
      <c r="D51" s="5"/>
      <c r="E51" s="5"/>
      <c r="F51" s="5"/>
      <c r="G51" s="5"/>
      <c r="H51" s="5"/>
      <c r="I51" s="5"/>
      <c r="J51" s="5"/>
      <c r="K51" s="5"/>
      <c r="L51" s="5"/>
      <c r="M51" s="5"/>
      <c r="N51" s="5"/>
      <c r="O51" s="5"/>
      <c r="P51" s="11"/>
    </row>
    <row r="52" spans="1:28" s="14" customFormat="1" x14ac:dyDescent="0.2">
      <c r="A52" s="16"/>
      <c r="B52" s="1"/>
      <c r="C52" s="346" t="s">
        <v>61</v>
      </c>
      <c r="D52" s="346"/>
      <c r="E52" s="346"/>
      <c r="F52" s="346"/>
      <c r="G52" s="346"/>
      <c r="H52" s="346"/>
      <c r="I52" s="346"/>
      <c r="J52" s="346"/>
      <c r="K52" s="346"/>
      <c r="L52" s="346"/>
      <c r="M52" s="346"/>
      <c r="N52" s="346"/>
      <c r="O52" s="346"/>
      <c r="P52" s="1"/>
      <c r="Q52" s="16"/>
      <c r="R52" s="16"/>
      <c r="S52" s="16"/>
      <c r="T52" s="16"/>
      <c r="U52" s="16"/>
      <c r="V52" s="16"/>
      <c r="W52" s="16"/>
      <c r="X52" s="16"/>
      <c r="Y52" s="16"/>
      <c r="Z52" s="16"/>
      <c r="AA52" s="16"/>
      <c r="AB52" s="16"/>
    </row>
    <row r="53" spans="1:28" s="14" customFormat="1" x14ac:dyDescent="0.2">
      <c r="A53" s="16"/>
      <c r="B53" s="1"/>
      <c r="C53" s="347" t="s">
        <v>87</v>
      </c>
      <c r="D53" s="347"/>
      <c r="E53" s="347"/>
      <c r="F53" s="347"/>
      <c r="G53" s="347" t="s">
        <v>88</v>
      </c>
      <c r="H53" s="347"/>
      <c r="I53" s="347"/>
      <c r="J53" s="347"/>
      <c r="K53" s="347" t="s">
        <v>224</v>
      </c>
      <c r="L53" s="347"/>
      <c r="M53" s="347"/>
      <c r="N53" s="347"/>
      <c r="O53" s="347"/>
      <c r="P53" s="1"/>
      <c r="Q53" s="16"/>
      <c r="R53" s="16"/>
      <c r="S53" s="16"/>
      <c r="T53" s="16"/>
      <c r="U53" s="16"/>
      <c r="V53" s="16"/>
      <c r="W53" s="16"/>
      <c r="X53" s="16"/>
      <c r="Y53" s="16"/>
      <c r="Z53" s="16"/>
      <c r="AA53" s="16"/>
      <c r="AB53" s="16"/>
    </row>
    <row r="54" spans="1:28" s="14" customFormat="1" ht="72" customHeight="1" x14ac:dyDescent="0.2">
      <c r="A54" s="16"/>
      <c r="B54" s="1"/>
      <c r="C54" s="374" t="s">
        <v>329</v>
      </c>
      <c r="D54" s="374"/>
      <c r="E54" s="374"/>
      <c r="F54" s="374"/>
      <c r="G54" s="372">
        <v>2054025</v>
      </c>
      <c r="H54" s="372"/>
      <c r="I54" s="372"/>
      <c r="J54" s="372"/>
      <c r="K54" s="373" t="s">
        <v>338</v>
      </c>
      <c r="L54" s="373"/>
      <c r="M54" s="373"/>
      <c r="N54" s="373"/>
      <c r="O54" s="373"/>
      <c r="P54" s="1"/>
      <c r="Q54" s="16"/>
      <c r="R54" s="16"/>
      <c r="S54" s="16"/>
      <c r="T54" s="16"/>
      <c r="U54" s="16"/>
      <c r="V54" s="16"/>
      <c r="W54" s="16"/>
      <c r="X54" s="16"/>
      <c r="Y54" s="16"/>
      <c r="Z54" s="16"/>
      <c r="AA54" s="16"/>
      <c r="AB54" s="16"/>
    </row>
    <row r="55" spans="1:28" s="14" customFormat="1" ht="27" customHeight="1" x14ac:dyDescent="0.2">
      <c r="A55" s="16"/>
      <c r="B55" s="1"/>
      <c r="C55" s="332" t="s">
        <v>330</v>
      </c>
      <c r="D55" s="332"/>
      <c r="E55" s="332"/>
      <c r="F55" s="332"/>
      <c r="G55" s="372">
        <v>0</v>
      </c>
      <c r="H55" s="372"/>
      <c r="I55" s="372"/>
      <c r="J55" s="372"/>
      <c r="K55" s="381" t="s">
        <v>181</v>
      </c>
      <c r="L55" s="381"/>
      <c r="M55" s="381"/>
      <c r="N55" s="381"/>
      <c r="O55" s="381"/>
      <c r="P55" s="1"/>
      <c r="Q55" s="16"/>
      <c r="R55" s="16"/>
      <c r="S55" s="16"/>
      <c r="T55" s="16"/>
      <c r="U55" s="16"/>
      <c r="V55" s="16"/>
      <c r="W55" s="16"/>
      <c r="X55" s="16"/>
      <c r="Y55" s="16"/>
      <c r="Z55" s="16"/>
      <c r="AA55" s="16"/>
      <c r="AB55" s="16"/>
    </row>
    <row r="56" spans="1:28" s="14" customFormat="1" ht="51.75" customHeight="1" x14ac:dyDescent="0.2">
      <c r="A56" s="16"/>
      <c r="B56" s="1"/>
      <c r="C56" s="374" t="s">
        <v>320</v>
      </c>
      <c r="D56" s="374"/>
      <c r="E56" s="374"/>
      <c r="F56" s="374"/>
      <c r="G56" s="372">
        <v>6874487</v>
      </c>
      <c r="H56" s="372"/>
      <c r="I56" s="372"/>
      <c r="J56" s="372"/>
      <c r="K56" s="373" t="s">
        <v>337</v>
      </c>
      <c r="L56" s="373"/>
      <c r="M56" s="373"/>
      <c r="N56" s="373"/>
      <c r="O56" s="373"/>
      <c r="P56" s="1"/>
      <c r="Q56" s="16"/>
      <c r="R56" s="16"/>
      <c r="S56" s="16"/>
      <c r="T56" s="16"/>
      <c r="U56" s="16"/>
      <c r="V56" s="16"/>
      <c r="W56" s="16"/>
      <c r="X56" s="16"/>
      <c r="Y56" s="16"/>
      <c r="Z56" s="16"/>
      <c r="AA56" s="16"/>
      <c r="AB56" s="16"/>
    </row>
    <row r="57" spans="1:28" s="14" customFormat="1" ht="57.75" customHeight="1" x14ac:dyDescent="0.2">
      <c r="A57" s="16"/>
      <c r="B57" s="1"/>
      <c r="C57" s="374" t="s">
        <v>319</v>
      </c>
      <c r="D57" s="374"/>
      <c r="E57" s="374"/>
      <c r="F57" s="374"/>
      <c r="G57" s="382">
        <v>26648695</v>
      </c>
      <c r="H57" s="382"/>
      <c r="I57" s="382"/>
      <c r="J57" s="382"/>
      <c r="K57" s="373" t="s">
        <v>336</v>
      </c>
      <c r="L57" s="373"/>
      <c r="M57" s="373"/>
      <c r="N57" s="373"/>
      <c r="O57" s="373"/>
      <c r="P57" s="1"/>
      <c r="Q57" s="16"/>
      <c r="R57" s="16"/>
      <c r="S57" s="16"/>
      <c r="T57" s="16"/>
      <c r="U57" s="16"/>
      <c r="V57" s="16"/>
      <c r="W57" s="16"/>
      <c r="X57" s="16"/>
      <c r="Y57" s="16"/>
      <c r="Z57" s="16"/>
      <c r="AA57" s="16"/>
      <c r="AB57" s="16"/>
    </row>
    <row r="58" spans="1:28" s="14" customFormat="1" x14ac:dyDescent="0.2">
      <c r="A58" s="16"/>
      <c r="B58" s="1"/>
      <c r="C58" s="332"/>
      <c r="D58" s="332"/>
      <c r="E58" s="332"/>
      <c r="F58" s="332"/>
      <c r="G58" s="383"/>
      <c r="H58" s="383"/>
      <c r="I58" s="383"/>
      <c r="J58" s="383"/>
      <c r="K58" s="332"/>
      <c r="L58" s="332"/>
      <c r="M58" s="332"/>
      <c r="N58" s="332"/>
      <c r="O58" s="332"/>
      <c r="P58" s="1"/>
      <c r="Q58" s="16"/>
      <c r="R58" s="16"/>
      <c r="S58" s="16"/>
      <c r="T58" s="16"/>
      <c r="U58" s="16"/>
      <c r="V58" s="16"/>
      <c r="W58" s="16"/>
      <c r="X58" s="16"/>
      <c r="Y58" s="16"/>
      <c r="Z58" s="16"/>
      <c r="AA58" s="16"/>
      <c r="AB58" s="16"/>
    </row>
    <row r="59" spans="1:28" s="14" customFormat="1" x14ac:dyDescent="0.2">
      <c r="A59" s="16"/>
      <c r="B59" s="1"/>
      <c r="C59" s="332"/>
      <c r="D59" s="332"/>
      <c r="E59" s="332"/>
      <c r="F59" s="332"/>
      <c r="G59" s="383"/>
      <c r="H59" s="383"/>
      <c r="I59" s="383"/>
      <c r="J59" s="383"/>
      <c r="K59" s="332"/>
      <c r="L59" s="332"/>
      <c r="M59" s="332"/>
      <c r="N59" s="332"/>
      <c r="O59" s="332"/>
      <c r="P59" s="1"/>
      <c r="Q59" s="16"/>
      <c r="R59" s="16"/>
      <c r="S59" s="16"/>
      <c r="T59" s="16"/>
      <c r="U59" s="16"/>
      <c r="V59" s="16"/>
      <c r="W59" s="16"/>
      <c r="X59" s="16"/>
      <c r="Y59" s="16"/>
      <c r="Z59" s="16"/>
      <c r="AA59" s="16"/>
      <c r="AB59" s="16"/>
    </row>
    <row r="60" spans="1:28" s="14" customFormat="1" x14ac:dyDescent="0.2">
      <c r="A60" s="16"/>
      <c r="B60" s="1"/>
      <c r="C60" s="348"/>
      <c r="D60" s="348"/>
      <c r="E60" s="348"/>
      <c r="F60" s="348"/>
      <c r="G60" s="348"/>
      <c r="H60" s="348"/>
      <c r="I60" s="348"/>
      <c r="J60" s="348"/>
      <c r="K60" s="348"/>
      <c r="L60" s="348"/>
      <c r="M60" s="348"/>
      <c r="N60" s="348"/>
      <c r="O60" s="348"/>
      <c r="P60" s="1"/>
      <c r="Q60" s="16"/>
      <c r="R60" s="16"/>
      <c r="S60" s="16"/>
      <c r="T60" s="16"/>
      <c r="U60" s="16"/>
      <c r="V60" s="16"/>
      <c r="W60" s="16"/>
      <c r="X60" s="16"/>
      <c r="Y60" s="16"/>
      <c r="Z60" s="16"/>
      <c r="AA60" s="16"/>
      <c r="AB60" s="16"/>
    </row>
    <row r="61" spans="1:28" s="14" customFormat="1" x14ac:dyDescent="0.2">
      <c r="A61" s="16"/>
      <c r="B61" s="1"/>
      <c r="C61" s="26"/>
      <c r="D61" s="21"/>
      <c r="E61" s="21"/>
      <c r="F61" s="21"/>
      <c r="G61" s="21"/>
      <c r="H61" s="21"/>
      <c r="I61" s="21"/>
      <c r="J61" s="21"/>
      <c r="K61" s="21"/>
      <c r="L61" s="21"/>
      <c r="M61" s="21"/>
      <c r="N61" s="21"/>
      <c r="O61" s="21"/>
      <c r="P61" s="1"/>
      <c r="Q61" s="16"/>
      <c r="R61" s="16"/>
      <c r="S61" s="16"/>
      <c r="T61" s="16"/>
      <c r="U61" s="16"/>
      <c r="V61" s="16"/>
      <c r="W61" s="16"/>
      <c r="X61" s="16"/>
      <c r="Y61" s="16"/>
      <c r="Z61" s="16"/>
      <c r="AA61" s="16"/>
      <c r="AB61" s="16"/>
    </row>
    <row r="62" spans="1:28" s="14" customFormat="1" x14ac:dyDescent="0.2">
      <c r="A62" s="16"/>
      <c r="B62" s="1"/>
      <c r="C62" s="26"/>
      <c r="D62" s="21"/>
      <c r="E62" s="21"/>
      <c r="F62" s="21"/>
      <c r="G62" s="21"/>
      <c r="H62" s="21"/>
      <c r="I62" s="21"/>
      <c r="J62" s="21"/>
      <c r="K62" s="21"/>
      <c r="L62" s="21"/>
      <c r="M62" s="21"/>
      <c r="N62" s="21"/>
      <c r="O62" s="21"/>
      <c r="P62" s="1"/>
      <c r="Q62" s="16"/>
      <c r="R62" s="16"/>
      <c r="S62" s="16"/>
      <c r="T62" s="16"/>
      <c r="U62" s="16"/>
      <c r="V62" s="16"/>
      <c r="W62" s="16"/>
      <c r="X62" s="16"/>
      <c r="Y62" s="16"/>
      <c r="Z62" s="16"/>
      <c r="AA62" s="16"/>
      <c r="AB62" s="16"/>
    </row>
    <row r="63" spans="1:28" s="14" customFormat="1" x14ac:dyDescent="0.2">
      <c r="A63" s="16"/>
      <c r="B63" s="1"/>
      <c r="C63" s="26"/>
      <c r="D63" s="21"/>
      <c r="E63" s="21"/>
      <c r="F63" s="21"/>
      <c r="G63" s="21"/>
      <c r="H63" s="21"/>
      <c r="I63" s="21"/>
      <c r="J63" s="21"/>
      <c r="K63" s="21"/>
      <c r="L63" s="21"/>
      <c r="M63" s="21"/>
      <c r="N63" s="21"/>
      <c r="O63" s="21"/>
      <c r="P63" s="1"/>
      <c r="Q63" s="16"/>
      <c r="R63" s="16"/>
      <c r="S63" s="16"/>
      <c r="T63" s="16"/>
      <c r="U63" s="16"/>
      <c r="V63" s="16"/>
      <c r="W63" s="16"/>
      <c r="X63" s="16"/>
      <c r="Y63" s="16"/>
      <c r="Z63" s="16"/>
      <c r="AA63" s="16"/>
      <c r="AB63" s="16"/>
    </row>
    <row r="66" spans="3:15" s="23" customFormat="1" x14ac:dyDescent="0.2">
      <c r="C66" s="22"/>
      <c r="D66" s="22"/>
      <c r="E66" s="22"/>
      <c r="F66" s="22"/>
      <c r="G66" s="22"/>
      <c r="H66" s="22"/>
      <c r="I66" s="22"/>
      <c r="J66" s="22"/>
      <c r="K66" s="22"/>
      <c r="L66" s="22"/>
      <c r="M66" s="22"/>
      <c r="N66" s="22"/>
      <c r="O66" s="22"/>
    </row>
    <row r="67" spans="3:15" s="23" customFormat="1" x14ac:dyDescent="0.2">
      <c r="C67" s="22"/>
      <c r="D67" s="22"/>
      <c r="E67" s="22"/>
      <c r="F67" s="22"/>
      <c r="G67" s="22"/>
      <c r="H67" s="22"/>
      <c r="I67" s="22"/>
      <c r="J67" s="22"/>
      <c r="K67" s="22"/>
      <c r="L67" s="22"/>
      <c r="M67" s="22"/>
      <c r="N67" s="22"/>
      <c r="O67" s="22"/>
    </row>
    <row r="68" spans="3:15" s="23" customFormat="1" x14ac:dyDescent="0.2">
      <c r="C68" s="22"/>
      <c r="D68" s="22"/>
      <c r="E68" s="22"/>
      <c r="F68" s="22"/>
      <c r="G68" s="22"/>
      <c r="H68" s="22"/>
      <c r="I68" s="22"/>
      <c r="J68" s="22"/>
      <c r="K68" s="22"/>
      <c r="L68" s="22"/>
      <c r="M68" s="22"/>
      <c r="N68" s="22"/>
      <c r="O68" s="22"/>
    </row>
    <row r="69" spans="3:15" s="23" customFormat="1" x14ac:dyDescent="0.2">
      <c r="C69" s="22"/>
      <c r="D69" s="22"/>
      <c r="E69" s="22"/>
      <c r="F69" s="22"/>
      <c r="G69" s="22"/>
      <c r="H69" s="22"/>
      <c r="I69" s="22"/>
      <c r="J69" s="22"/>
      <c r="K69" s="22"/>
      <c r="L69" s="22"/>
      <c r="M69" s="22"/>
      <c r="N69" s="22"/>
      <c r="O69" s="22"/>
    </row>
    <row r="70" spans="3:15" s="23" customFormat="1" x14ac:dyDescent="0.2">
      <c r="C70" s="22"/>
      <c r="D70" s="22"/>
      <c r="E70" s="22"/>
      <c r="F70" s="22"/>
      <c r="G70" s="22"/>
      <c r="H70" s="22"/>
      <c r="I70" s="22"/>
      <c r="J70" s="22"/>
      <c r="K70" s="22"/>
      <c r="L70" s="22"/>
      <c r="M70" s="22"/>
      <c r="N70" s="22"/>
      <c r="O70" s="22"/>
    </row>
    <row r="71" spans="3:15" s="23" customFormat="1" x14ac:dyDescent="0.2">
      <c r="C71" s="22"/>
      <c r="D71" s="22"/>
      <c r="E71" s="22"/>
      <c r="F71" s="22"/>
      <c r="G71" s="22"/>
      <c r="H71" s="22"/>
      <c r="I71" s="22"/>
      <c r="J71" s="22"/>
      <c r="K71" s="22"/>
      <c r="L71" s="22"/>
      <c r="M71" s="22"/>
      <c r="N71" s="22"/>
      <c r="O71" s="22"/>
    </row>
    <row r="72" spans="3:15" s="23" customFormat="1" x14ac:dyDescent="0.2">
      <c r="C72" s="22"/>
      <c r="D72" s="22"/>
      <c r="E72" s="22"/>
      <c r="F72" s="22"/>
      <c r="G72" s="24" t="s">
        <v>90</v>
      </c>
      <c r="H72" s="25"/>
      <c r="I72" s="25"/>
      <c r="J72" s="24" t="s">
        <v>27</v>
      </c>
      <c r="K72" s="22"/>
      <c r="L72" s="22"/>
      <c r="M72" s="22"/>
      <c r="N72" s="22"/>
      <c r="O72" s="22"/>
    </row>
    <row r="73" spans="3:15" s="23" customFormat="1" x14ac:dyDescent="0.2">
      <c r="C73" s="22"/>
      <c r="D73" s="22"/>
      <c r="E73" s="22"/>
      <c r="F73" s="22"/>
      <c r="G73" s="24" t="s">
        <v>91</v>
      </c>
      <c r="H73" s="25"/>
      <c r="I73" s="25"/>
      <c r="J73" s="24" t="s">
        <v>31</v>
      </c>
      <c r="K73" s="22"/>
      <c r="L73" s="22"/>
      <c r="M73" s="22"/>
      <c r="N73" s="22"/>
      <c r="O73" s="22"/>
    </row>
    <row r="74" spans="3:15" s="23" customFormat="1" x14ac:dyDescent="0.2">
      <c r="C74" s="22"/>
      <c r="D74" s="22"/>
      <c r="E74" s="22"/>
      <c r="F74" s="22"/>
      <c r="G74" s="24" t="s">
        <v>45</v>
      </c>
      <c r="H74" s="25"/>
      <c r="I74" s="25"/>
      <c r="J74" s="24" t="s">
        <v>92</v>
      </c>
      <c r="K74" s="22"/>
      <c r="L74" s="22"/>
      <c r="M74" s="22"/>
      <c r="N74" s="22"/>
      <c r="O74" s="22"/>
    </row>
    <row r="75" spans="3:15" s="23" customFormat="1" x14ac:dyDescent="0.2">
      <c r="C75" s="22"/>
      <c r="D75" s="22"/>
      <c r="E75" s="22"/>
      <c r="F75" s="22"/>
      <c r="G75" s="24" t="s">
        <v>93</v>
      </c>
      <c r="H75" s="25"/>
      <c r="I75" s="25"/>
      <c r="J75" s="24" t="s">
        <v>60</v>
      </c>
      <c r="K75" s="22"/>
      <c r="L75" s="22"/>
      <c r="M75" s="22"/>
      <c r="N75" s="22"/>
      <c r="O75" s="22"/>
    </row>
    <row r="76" spans="3:15" s="23" customFormat="1" x14ac:dyDescent="0.2">
      <c r="C76" s="22"/>
      <c r="D76" s="22"/>
      <c r="E76" s="22"/>
      <c r="F76" s="22"/>
      <c r="G76" s="24" t="s">
        <v>94</v>
      </c>
      <c r="H76" s="25"/>
      <c r="I76" s="25"/>
      <c r="J76" s="24" t="s">
        <v>95</v>
      </c>
      <c r="K76" s="22"/>
      <c r="L76" s="22"/>
      <c r="M76" s="22"/>
      <c r="N76" s="22"/>
      <c r="O76" s="22"/>
    </row>
    <row r="77" spans="3:15" s="23" customFormat="1" x14ac:dyDescent="0.2">
      <c r="C77" s="22"/>
      <c r="D77" s="22"/>
      <c r="E77" s="22"/>
      <c r="F77" s="22"/>
      <c r="G77" s="24" t="s">
        <v>96</v>
      </c>
      <c r="H77" s="25"/>
      <c r="I77" s="25"/>
      <c r="J77" s="24" t="s">
        <v>97</v>
      </c>
      <c r="K77" s="22"/>
      <c r="L77" s="22"/>
      <c r="M77" s="22"/>
      <c r="N77" s="22"/>
      <c r="O77" s="22"/>
    </row>
    <row r="78" spans="3:15" s="23" customFormat="1" x14ac:dyDescent="0.2">
      <c r="C78" s="22"/>
      <c r="D78" s="22"/>
      <c r="E78" s="22"/>
      <c r="F78" s="22"/>
      <c r="G78" s="24" t="s">
        <v>98</v>
      </c>
      <c r="H78" s="25"/>
      <c r="I78" s="25"/>
      <c r="J78" s="24" t="s">
        <v>99</v>
      </c>
      <c r="K78" s="22"/>
      <c r="L78" s="22"/>
      <c r="M78" s="22"/>
      <c r="N78" s="22"/>
      <c r="O78" s="22"/>
    </row>
    <row r="79" spans="3:15" s="23" customFormat="1" x14ac:dyDescent="0.2">
      <c r="C79" s="22"/>
      <c r="D79" s="22"/>
      <c r="E79" s="22"/>
      <c r="F79" s="22"/>
      <c r="G79" s="24" t="s">
        <v>100</v>
      </c>
      <c r="H79" s="25"/>
      <c r="I79" s="25"/>
      <c r="J79" s="24" t="s">
        <v>101</v>
      </c>
      <c r="K79" s="22"/>
      <c r="L79" s="22"/>
      <c r="M79" s="22"/>
      <c r="N79" s="22"/>
      <c r="O79" s="22"/>
    </row>
    <row r="80" spans="3:15" s="23" customFormat="1" x14ac:dyDescent="0.2">
      <c r="C80" s="22"/>
      <c r="D80" s="22"/>
      <c r="E80" s="22"/>
      <c r="F80" s="22"/>
      <c r="G80" s="24" t="s">
        <v>102</v>
      </c>
      <c r="H80" s="25"/>
      <c r="I80" s="25"/>
      <c r="J80" s="24" t="s">
        <v>103</v>
      </c>
      <c r="K80" s="22"/>
      <c r="L80" s="22"/>
      <c r="M80" s="22"/>
      <c r="N80" s="22"/>
      <c r="O80" s="22"/>
    </row>
    <row r="81" spans="3:15" s="23" customFormat="1" x14ac:dyDescent="0.2">
      <c r="C81" s="22"/>
      <c r="D81" s="22"/>
      <c r="E81" s="22"/>
      <c r="F81" s="22"/>
      <c r="G81" s="24" t="s">
        <v>104</v>
      </c>
      <c r="H81" s="25"/>
      <c r="I81" s="25"/>
      <c r="J81" s="24" t="s">
        <v>105</v>
      </c>
      <c r="K81" s="22"/>
      <c r="L81" s="22"/>
      <c r="M81" s="22"/>
      <c r="N81" s="22"/>
      <c r="O81" s="22"/>
    </row>
    <row r="82" spans="3:15" s="23" customFormat="1" x14ac:dyDescent="0.2">
      <c r="C82" s="22"/>
      <c r="D82" s="22"/>
      <c r="E82" s="22"/>
      <c r="F82" s="22"/>
      <c r="G82" s="24" t="s">
        <v>106</v>
      </c>
      <c r="H82" s="25"/>
      <c r="I82" s="25"/>
      <c r="J82" s="24" t="s">
        <v>107</v>
      </c>
      <c r="K82" s="22"/>
      <c r="L82" s="22"/>
      <c r="M82" s="22"/>
      <c r="N82" s="22"/>
      <c r="O82" s="22"/>
    </row>
    <row r="83" spans="3:15" s="23" customFormat="1" x14ac:dyDescent="0.2">
      <c r="C83" s="22"/>
      <c r="D83" s="22"/>
      <c r="E83" s="22"/>
      <c r="F83" s="22"/>
      <c r="G83" s="24" t="s">
        <v>35</v>
      </c>
      <c r="H83" s="25"/>
      <c r="I83" s="25"/>
      <c r="J83" s="24" t="s">
        <v>62</v>
      </c>
      <c r="K83" s="22"/>
      <c r="L83" s="22"/>
      <c r="M83" s="22"/>
      <c r="N83" s="22"/>
      <c r="O83" s="22"/>
    </row>
    <row r="84" spans="3:15" x14ac:dyDescent="0.2">
      <c r="G84" s="24" t="s">
        <v>108</v>
      </c>
      <c r="H84" s="25"/>
      <c r="I84" s="25"/>
      <c r="J84" s="25"/>
      <c r="K84" s="22"/>
      <c r="L84" s="22"/>
    </row>
    <row r="85" spans="3:15" x14ac:dyDescent="0.2">
      <c r="G85" s="24" t="s">
        <v>109</v>
      </c>
      <c r="H85" s="25"/>
      <c r="I85" s="25"/>
      <c r="J85" s="25"/>
      <c r="K85" s="22"/>
      <c r="L85" s="22"/>
    </row>
    <row r="86" spans="3:15" x14ac:dyDescent="0.2">
      <c r="G86" s="24" t="s">
        <v>110</v>
      </c>
      <c r="H86" s="25"/>
      <c r="I86" s="25"/>
      <c r="J86" s="25"/>
      <c r="K86" s="22"/>
      <c r="L86" s="22"/>
    </row>
    <row r="87" spans="3:15" x14ac:dyDescent="0.2">
      <c r="G87" s="24" t="s">
        <v>111</v>
      </c>
      <c r="H87" s="25"/>
      <c r="I87" s="25"/>
      <c r="J87" s="25"/>
      <c r="K87" s="22"/>
      <c r="L87" s="22"/>
    </row>
    <row r="88" spans="3:15" x14ac:dyDescent="0.2">
      <c r="G88" s="24" t="s">
        <v>40</v>
      </c>
      <c r="H88" s="25"/>
      <c r="I88" s="25"/>
      <c r="J88" s="25"/>
      <c r="K88" s="22"/>
      <c r="L88" s="22"/>
    </row>
    <row r="89" spans="3:15" x14ac:dyDescent="0.2">
      <c r="G89" s="24" t="s">
        <v>26</v>
      </c>
      <c r="H89" s="25"/>
      <c r="I89" s="25"/>
      <c r="J89" s="25"/>
      <c r="K89" s="22"/>
      <c r="L89" s="22"/>
    </row>
    <row r="90" spans="3:15" x14ac:dyDescent="0.2">
      <c r="G90" s="24" t="s">
        <v>112</v>
      </c>
      <c r="H90" s="25"/>
      <c r="I90" s="25"/>
      <c r="J90" s="25"/>
      <c r="K90" s="22"/>
      <c r="L90" s="22"/>
    </row>
    <row r="91" spans="3:15" x14ac:dyDescent="0.2">
      <c r="G91" s="24" t="s">
        <v>29</v>
      </c>
      <c r="H91" s="25"/>
      <c r="I91" s="25"/>
      <c r="J91" s="25"/>
      <c r="K91" s="22"/>
      <c r="L91" s="22"/>
    </row>
    <row r="92" spans="3:15" x14ac:dyDescent="0.2">
      <c r="G92" s="24" t="s">
        <v>113</v>
      </c>
      <c r="H92" s="25"/>
      <c r="I92" s="25"/>
      <c r="J92" s="25"/>
      <c r="K92" s="22"/>
      <c r="L92" s="22"/>
    </row>
    <row r="93" spans="3:15" x14ac:dyDescent="0.2">
      <c r="G93" s="24" t="s">
        <v>114</v>
      </c>
      <c r="H93" s="25"/>
      <c r="I93" s="25"/>
      <c r="J93" s="25"/>
      <c r="K93" s="22"/>
      <c r="L93" s="22"/>
    </row>
    <row r="94" spans="3:15" x14ac:dyDescent="0.2">
      <c r="G94" s="24" t="s">
        <v>115</v>
      </c>
      <c r="H94" s="25"/>
      <c r="I94" s="25"/>
      <c r="J94" s="25"/>
    </row>
    <row r="95" spans="3:15" x14ac:dyDescent="0.2">
      <c r="G95" s="24" t="s">
        <v>116</v>
      </c>
      <c r="H95" s="25"/>
      <c r="I95" s="25"/>
      <c r="J95" s="25"/>
    </row>
    <row r="96" spans="3:15" x14ac:dyDescent="0.2">
      <c r="G96" s="24" t="s">
        <v>117</v>
      </c>
      <c r="H96" s="25"/>
      <c r="I96" s="25"/>
      <c r="J96" s="25"/>
    </row>
    <row r="97" spans="7:10" x14ac:dyDescent="0.2">
      <c r="G97" s="24" t="s">
        <v>118</v>
      </c>
      <c r="H97" s="25"/>
      <c r="I97" s="25"/>
      <c r="J97" s="25"/>
    </row>
    <row r="98" spans="7:10" x14ac:dyDescent="0.2">
      <c r="G98" s="24" t="s">
        <v>119</v>
      </c>
      <c r="H98" s="25"/>
      <c r="I98" s="25"/>
      <c r="J98" s="25"/>
    </row>
  </sheetData>
  <mergeCells count="84">
    <mergeCell ref="C59:F59"/>
    <mergeCell ref="G59:J59"/>
    <mergeCell ref="K59:O59"/>
    <mergeCell ref="C60:F60"/>
    <mergeCell ref="G60:J60"/>
    <mergeCell ref="K60:O60"/>
    <mergeCell ref="C57:F57"/>
    <mergeCell ref="G57:J57"/>
    <mergeCell ref="K57:O57"/>
    <mergeCell ref="C58:F58"/>
    <mergeCell ref="G58:J58"/>
    <mergeCell ref="K58:O58"/>
    <mergeCell ref="G55:J55"/>
    <mergeCell ref="K55:O55"/>
    <mergeCell ref="G56:J56"/>
    <mergeCell ref="K56:O56"/>
    <mergeCell ref="C55:F55"/>
    <mergeCell ref="C56:F56"/>
    <mergeCell ref="G54:J54"/>
    <mergeCell ref="K54:O54"/>
    <mergeCell ref="C54:F54"/>
    <mergeCell ref="P27:P28"/>
    <mergeCell ref="J28:O33"/>
    <mergeCell ref="J34:O34"/>
    <mergeCell ref="J35:O40"/>
    <mergeCell ref="J41:O41"/>
    <mergeCell ref="J42:O42"/>
    <mergeCell ref="C45:O45"/>
    <mergeCell ref="C52:O52"/>
    <mergeCell ref="C53:F53"/>
    <mergeCell ref="G53:J53"/>
    <mergeCell ref="K53:O53"/>
    <mergeCell ref="N23:O24"/>
    <mergeCell ref="C24:D24"/>
    <mergeCell ref="E24:G24"/>
    <mergeCell ref="C26:O26"/>
    <mergeCell ref="C27:I43"/>
    <mergeCell ref="J27:O27"/>
    <mergeCell ref="J43:O43"/>
    <mergeCell ref="C23:D23"/>
    <mergeCell ref="E23:G23"/>
    <mergeCell ref="H23:I24"/>
    <mergeCell ref="J23:K24"/>
    <mergeCell ref="L23:M24"/>
    <mergeCell ref="C20:D22"/>
    <mergeCell ref="E20:G22"/>
    <mergeCell ref="H20:I22"/>
    <mergeCell ref="J20:K22"/>
    <mergeCell ref="L20:O20"/>
    <mergeCell ref="P17:P18"/>
    <mergeCell ref="C18:D19"/>
    <mergeCell ref="E18:F18"/>
    <mergeCell ref="G18:K18"/>
    <mergeCell ref="L18:M19"/>
    <mergeCell ref="N18:O19"/>
    <mergeCell ref="E19:F19"/>
    <mergeCell ref="G19:K19"/>
    <mergeCell ref="C17:D17"/>
    <mergeCell ref="E17:G17"/>
    <mergeCell ref="H17:I17"/>
    <mergeCell ref="J17:K17"/>
    <mergeCell ref="L17:M17"/>
    <mergeCell ref="N17:O17"/>
    <mergeCell ref="C16:O16"/>
    <mergeCell ref="C9:O9"/>
    <mergeCell ref="C10:O11"/>
    <mergeCell ref="C12:D12"/>
    <mergeCell ref="E12:H12"/>
    <mergeCell ref="I12:J12"/>
    <mergeCell ref="K12:O12"/>
    <mergeCell ref="C13:D13"/>
    <mergeCell ref="E13:O13"/>
    <mergeCell ref="C14:D14"/>
    <mergeCell ref="E14:O14"/>
    <mergeCell ref="C15:O15"/>
    <mergeCell ref="B2:C4"/>
    <mergeCell ref="C5:D8"/>
    <mergeCell ref="E5:L5"/>
    <mergeCell ref="M5:O5"/>
    <mergeCell ref="E6:L6"/>
    <mergeCell ref="M6:O6"/>
    <mergeCell ref="E7:L8"/>
    <mergeCell ref="M7:O7"/>
    <mergeCell ref="M8:O8"/>
  </mergeCells>
  <dataValidations count="5">
    <dataValidation type="list" allowBlank="1" showInputMessage="1" showErrorMessage="1" sqref="E13:O13" xr:uid="{00000000-0002-0000-0500-000000000000}">
      <formula1>$G$76:$G$98</formula1>
    </dataValidation>
    <dataValidation type="list" allowBlank="1" showInputMessage="1" showErrorMessage="1" sqref="E12:H12" xr:uid="{00000000-0002-0000-0500-000001000000}">
      <formula1>$G$72:$G$75</formula1>
    </dataValidation>
    <dataValidation type="list" allowBlank="1" showInputMessage="1" showErrorMessage="1" sqref="J17:K17" xr:uid="{00000000-0002-0000-0500-000002000000}">
      <formula1>$J$72:$J$74</formula1>
    </dataValidation>
    <dataValidation type="list" allowBlank="1" showInputMessage="1" showErrorMessage="1" sqref="J20:K22" xr:uid="{00000000-0002-0000-0500-000003000000}">
      <formula1>$J$77:$J$83</formula1>
    </dataValidation>
    <dataValidation type="list" allowBlank="1" showInputMessage="1" showErrorMessage="1" sqref="E20:G22" xr:uid="{00000000-0002-0000-0500-000004000000}">
      <formula1>$J$75:$J$76</formula1>
    </dataValidation>
  </dataValidations>
  <hyperlinks>
    <hyperlink ref="B2:C4" location="'MATRIZ DE INDICADORES'!A1" display="    REGRESAR" xr:uid="{00000000-0004-0000-0500-000000000000}"/>
  </hyperlinks>
  <pageMargins left="0.7" right="0.7" top="0.75" bottom="0.75" header="0.3" footer="0.3"/>
  <pageSetup paperSize="5" scale="74"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24961" r:id="rId4" name="Option Button 1">
              <controlPr defaultSize="0" autoFill="0" autoLine="0" autoPict="0" macro="[2]!PORCENTAJE">
                <anchor moveWithCells="1">
                  <from>
                    <xdr:col>5</xdr:col>
                    <xdr:colOff>28575</xdr:colOff>
                    <xdr:row>16</xdr:row>
                    <xdr:rowOff>142875</xdr:rowOff>
                  </from>
                  <to>
                    <xdr:col>5</xdr:col>
                    <xdr:colOff>895350</xdr:colOff>
                    <xdr:row>16</xdr:row>
                    <xdr:rowOff>333375</xdr:rowOff>
                  </to>
                </anchor>
              </controlPr>
            </control>
          </mc:Choice>
        </mc:AlternateContent>
        <mc:AlternateContent xmlns:mc="http://schemas.openxmlformats.org/markup-compatibility/2006">
          <mc:Choice Requires="x14">
            <control shapeId="424962" r:id="rId5" name="Option Button 2">
              <controlPr defaultSize="0" autoFill="0" autoLine="0" autoPict="0" macro="[2]!RELATIVO">
                <anchor moveWithCells="1">
                  <from>
                    <xdr:col>4</xdr:col>
                    <xdr:colOff>171450</xdr:colOff>
                    <xdr:row>16</xdr:row>
                    <xdr:rowOff>123825</xdr:rowOff>
                  </from>
                  <to>
                    <xdr:col>5</xdr:col>
                    <xdr:colOff>47625</xdr:colOff>
                    <xdr:row>16</xdr:row>
                    <xdr:rowOff>333375</xdr:rowOff>
                  </to>
                </anchor>
              </controlPr>
            </control>
          </mc:Choice>
        </mc:AlternateContent>
        <mc:AlternateContent xmlns:mc="http://schemas.openxmlformats.org/markup-compatibility/2006">
          <mc:Choice Requires="x14">
            <control shapeId="424963" r:id="rId6" name="Option Button 3">
              <controlPr defaultSize="0" autoFill="0" autoLine="0" autoPict="0" macro="[2]!RELATIVO">
                <anchor moveWithCells="1">
                  <from>
                    <xdr:col>5</xdr:col>
                    <xdr:colOff>895350</xdr:colOff>
                    <xdr:row>16</xdr:row>
                    <xdr:rowOff>123825</xdr:rowOff>
                  </from>
                  <to>
                    <xdr:col>7</xdr:col>
                    <xdr:colOff>104775</xdr:colOff>
                    <xdr:row>16</xdr:row>
                    <xdr:rowOff>333375</xdr:rowOff>
                  </to>
                </anchor>
              </controlPr>
            </control>
          </mc:Choice>
        </mc:AlternateContent>
        <mc:AlternateContent xmlns:mc="http://schemas.openxmlformats.org/markup-compatibility/2006">
          <mc:Choice Requires="x14">
            <control shapeId="424964" r:id="rId7" name="Option Button 4">
              <controlPr defaultSize="0" autoFill="0" autoLine="0" autoPict="0" macro="[6]!RELATIVO">
                <anchor moveWithCells="1">
                  <from>
                    <xdr:col>5</xdr:col>
                    <xdr:colOff>895350</xdr:colOff>
                    <xdr:row>16</xdr:row>
                    <xdr:rowOff>123825</xdr:rowOff>
                  </from>
                  <to>
                    <xdr:col>7</xdr:col>
                    <xdr:colOff>95250</xdr:colOff>
                    <xdr:row>17</xdr:row>
                    <xdr:rowOff>152400</xdr:rowOff>
                  </to>
                </anchor>
              </controlPr>
            </control>
          </mc:Choice>
        </mc:AlternateContent>
        <mc:AlternateContent xmlns:mc="http://schemas.openxmlformats.org/markup-compatibility/2006">
          <mc:Choice Requires="x14">
            <control shapeId="424966" r:id="rId8" name="Option Button 6">
              <controlPr defaultSize="0" autoFill="0" autoLine="0" autoPict="0" macro="[6]!RELATIVO">
                <anchor moveWithCells="1">
                  <from>
                    <xdr:col>5</xdr:col>
                    <xdr:colOff>895350</xdr:colOff>
                    <xdr:row>16</xdr:row>
                    <xdr:rowOff>123825</xdr:rowOff>
                  </from>
                  <to>
                    <xdr:col>7</xdr:col>
                    <xdr:colOff>95250</xdr:colOff>
                    <xdr:row>17</xdr:row>
                    <xdr:rowOff>152400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5">
    <tabColor theme="7" tint="0.59999389629810485"/>
  </sheetPr>
  <dimension ref="A1:AB99"/>
  <sheetViews>
    <sheetView topLeftCell="C22" zoomScale="80" zoomScaleNormal="80" workbookViewId="0">
      <selection activeCell="J28" sqref="C27:O42"/>
    </sheetView>
  </sheetViews>
  <sheetFormatPr baseColWidth="10" defaultColWidth="11.42578125" defaultRowHeight="15" x14ac:dyDescent="0.2"/>
  <cols>
    <col min="1" max="1" width="4" style="7" customWidth="1"/>
    <col min="2" max="2" width="6.7109375" style="7" customWidth="1"/>
    <col min="3" max="3" width="24.85546875" style="6" customWidth="1"/>
    <col min="4" max="4" width="15.140625" style="6" customWidth="1"/>
    <col min="5" max="5" width="12.7109375" style="6" customWidth="1"/>
    <col min="6" max="6" width="15.140625" style="6" customWidth="1"/>
    <col min="7" max="7" width="14" style="6" customWidth="1"/>
    <col min="8" max="8" width="11.42578125" style="6"/>
    <col min="9" max="9" width="12.85546875" style="6" customWidth="1"/>
    <col min="10" max="10" width="15.5703125" style="6" customWidth="1"/>
    <col min="11" max="11" width="14.42578125" style="6" customWidth="1"/>
    <col min="12" max="15" width="15.28515625" style="6" customWidth="1"/>
    <col min="16" max="16" width="6.7109375" style="7" customWidth="1"/>
    <col min="17" max="16384" width="11.42578125" style="7"/>
  </cols>
  <sheetData>
    <row r="1" spans="2:16" s="8" customFormat="1" ht="8.25" customHeight="1" x14ac:dyDescent="0.25">
      <c r="C1" s="9"/>
      <c r="D1" s="9"/>
      <c r="E1" s="9"/>
      <c r="F1" s="9"/>
      <c r="G1" s="9"/>
      <c r="H1" s="9"/>
      <c r="I1" s="9"/>
      <c r="J1" s="9"/>
      <c r="K1" s="9"/>
      <c r="L1" s="9"/>
      <c r="M1" s="9"/>
      <c r="N1" s="9"/>
      <c r="O1" s="9"/>
    </row>
    <row r="2" spans="2:16" s="8" customFormat="1" ht="15.75" customHeight="1" x14ac:dyDescent="0.25">
      <c r="B2" s="258" t="s">
        <v>41</v>
      </c>
      <c r="C2" s="258"/>
      <c r="D2" s="4"/>
      <c r="E2" s="4"/>
      <c r="F2" s="4"/>
      <c r="G2" s="4"/>
      <c r="H2" s="4"/>
      <c r="I2" s="4"/>
      <c r="J2" s="4"/>
      <c r="K2" s="4"/>
      <c r="L2" s="4"/>
      <c r="M2" s="4"/>
      <c r="N2" s="4"/>
      <c r="O2" s="4"/>
      <c r="P2" s="10"/>
    </row>
    <row r="3" spans="2:16" s="8" customFormat="1" ht="15.75" customHeight="1" x14ac:dyDescent="0.25">
      <c r="B3" s="258"/>
      <c r="C3" s="258"/>
      <c r="D3" s="4"/>
      <c r="E3" s="4"/>
      <c r="F3" s="4"/>
      <c r="G3" s="4"/>
      <c r="H3" s="4"/>
      <c r="I3" s="4"/>
      <c r="J3" s="4"/>
      <c r="K3" s="4"/>
      <c r="L3" s="4"/>
      <c r="M3" s="4"/>
      <c r="N3" s="4"/>
      <c r="O3" s="4"/>
      <c r="P3" s="10"/>
    </row>
    <row r="4" spans="2:16" s="8" customFormat="1" ht="15" customHeight="1" x14ac:dyDescent="0.25">
      <c r="B4" s="258"/>
      <c r="C4" s="258"/>
      <c r="D4" s="4"/>
      <c r="E4" s="4"/>
      <c r="F4" s="4"/>
      <c r="G4" s="4"/>
      <c r="H4" s="4"/>
      <c r="I4" s="4"/>
      <c r="J4" s="4"/>
      <c r="K4" s="4"/>
      <c r="L4" s="4"/>
      <c r="M4" s="4"/>
      <c r="N4" s="4"/>
      <c r="O4" s="4"/>
      <c r="P4" s="10"/>
    </row>
    <row r="5" spans="2:16" s="8" customFormat="1" ht="15.75" customHeight="1" x14ac:dyDescent="0.25">
      <c r="B5" s="10"/>
      <c r="C5" s="259"/>
      <c r="D5" s="260"/>
      <c r="E5" s="265" t="s">
        <v>0</v>
      </c>
      <c r="F5" s="212"/>
      <c r="G5" s="212"/>
      <c r="H5" s="212"/>
      <c r="I5" s="212"/>
      <c r="J5" s="212"/>
      <c r="K5" s="212"/>
      <c r="L5" s="213"/>
      <c r="M5" s="266" t="s">
        <v>1</v>
      </c>
      <c r="N5" s="266"/>
      <c r="O5" s="266"/>
      <c r="P5" s="10"/>
    </row>
    <row r="6" spans="2:16" s="8" customFormat="1" ht="15.75" customHeight="1" x14ac:dyDescent="0.25">
      <c r="B6" s="10"/>
      <c r="C6" s="261"/>
      <c r="D6" s="262"/>
      <c r="E6" s="265" t="s">
        <v>2</v>
      </c>
      <c r="F6" s="212"/>
      <c r="G6" s="212"/>
      <c r="H6" s="212"/>
      <c r="I6" s="212"/>
      <c r="J6" s="212"/>
      <c r="K6" s="212"/>
      <c r="L6" s="213"/>
      <c r="M6" s="266" t="s">
        <v>3</v>
      </c>
      <c r="N6" s="266"/>
      <c r="O6" s="266"/>
      <c r="P6" s="10"/>
    </row>
    <row r="7" spans="2:16" s="8" customFormat="1" ht="15.75" customHeight="1" x14ac:dyDescent="0.25">
      <c r="B7" s="10"/>
      <c r="C7" s="261"/>
      <c r="D7" s="262"/>
      <c r="E7" s="267" t="s">
        <v>4</v>
      </c>
      <c r="F7" s="268"/>
      <c r="G7" s="268"/>
      <c r="H7" s="268"/>
      <c r="I7" s="268"/>
      <c r="J7" s="268"/>
      <c r="K7" s="268"/>
      <c r="L7" s="269"/>
      <c r="M7" s="266" t="s">
        <v>42</v>
      </c>
      <c r="N7" s="266"/>
      <c r="O7" s="266"/>
      <c r="P7" s="10"/>
    </row>
    <row r="8" spans="2:16" s="8" customFormat="1" ht="15.75" customHeight="1" x14ac:dyDescent="0.25">
      <c r="B8" s="10"/>
      <c r="C8" s="263"/>
      <c r="D8" s="264"/>
      <c r="E8" s="270"/>
      <c r="F8" s="271"/>
      <c r="G8" s="271"/>
      <c r="H8" s="271"/>
      <c r="I8" s="271"/>
      <c r="J8" s="271"/>
      <c r="K8" s="271"/>
      <c r="L8" s="272"/>
      <c r="M8" s="266" t="s">
        <v>6</v>
      </c>
      <c r="N8" s="266"/>
      <c r="O8" s="266"/>
      <c r="P8" s="10"/>
    </row>
    <row r="9" spans="2:16" s="8" customFormat="1" ht="15.75" customHeight="1" x14ac:dyDescent="0.25">
      <c r="B9" s="10"/>
      <c r="C9" s="274"/>
      <c r="D9" s="274"/>
      <c r="E9" s="274"/>
      <c r="F9" s="274"/>
      <c r="G9" s="274"/>
      <c r="H9" s="274"/>
      <c r="I9" s="274"/>
      <c r="J9" s="274"/>
      <c r="K9" s="274"/>
      <c r="L9" s="274"/>
      <c r="M9" s="274"/>
      <c r="N9" s="274"/>
      <c r="O9" s="274"/>
      <c r="P9" s="10"/>
    </row>
    <row r="10" spans="2:16" s="8" customFormat="1" ht="15.75" customHeight="1" x14ac:dyDescent="0.25">
      <c r="B10" s="10"/>
      <c r="C10" s="275" t="s">
        <v>43</v>
      </c>
      <c r="D10" s="275"/>
      <c r="E10" s="275"/>
      <c r="F10" s="275"/>
      <c r="G10" s="275"/>
      <c r="H10" s="275"/>
      <c r="I10" s="275"/>
      <c r="J10" s="275"/>
      <c r="K10" s="275"/>
      <c r="L10" s="275"/>
      <c r="M10" s="275"/>
      <c r="N10" s="275"/>
      <c r="O10" s="275"/>
      <c r="P10" s="10"/>
    </row>
    <row r="11" spans="2:16" s="8" customFormat="1" ht="15" customHeight="1" x14ac:dyDescent="0.25">
      <c r="B11" s="10"/>
      <c r="C11" s="275"/>
      <c r="D11" s="275"/>
      <c r="E11" s="275"/>
      <c r="F11" s="275"/>
      <c r="G11" s="275"/>
      <c r="H11" s="275"/>
      <c r="I11" s="275"/>
      <c r="J11" s="275"/>
      <c r="K11" s="275"/>
      <c r="L11" s="275"/>
      <c r="M11" s="275"/>
      <c r="N11" s="275"/>
      <c r="O11" s="275"/>
      <c r="P11" s="10"/>
    </row>
    <row r="12" spans="2:16" s="8" customFormat="1" ht="30" customHeight="1" x14ac:dyDescent="0.25">
      <c r="B12" s="10"/>
      <c r="C12" s="276" t="s">
        <v>44</v>
      </c>
      <c r="D12" s="276"/>
      <c r="E12" s="371" t="s">
        <v>45</v>
      </c>
      <c r="F12" s="371"/>
      <c r="G12" s="371"/>
      <c r="H12" s="371"/>
      <c r="I12" s="276" t="s">
        <v>46</v>
      </c>
      <c r="J12" s="276"/>
      <c r="K12" s="349" t="s">
        <v>34</v>
      </c>
      <c r="L12" s="349"/>
      <c r="M12" s="349"/>
      <c r="N12" s="349"/>
      <c r="O12" s="349"/>
      <c r="P12" s="10"/>
    </row>
    <row r="13" spans="2:16" s="8" customFormat="1" x14ac:dyDescent="0.25">
      <c r="B13" s="10"/>
      <c r="C13" s="279" t="s">
        <v>15</v>
      </c>
      <c r="D13" s="279"/>
      <c r="E13" s="350" t="s">
        <v>29</v>
      </c>
      <c r="F13" s="351"/>
      <c r="G13" s="351"/>
      <c r="H13" s="351"/>
      <c r="I13" s="351"/>
      <c r="J13" s="351"/>
      <c r="K13" s="351"/>
      <c r="L13" s="351"/>
      <c r="M13" s="351"/>
      <c r="N13" s="351"/>
      <c r="O13" s="351"/>
      <c r="P13" s="10"/>
    </row>
    <row r="14" spans="2:16" s="8" customFormat="1" x14ac:dyDescent="0.25">
      <c r="B14" s="10"/>
      <c r="C14" s="279" t="s">
        <v>48</v>
      </c>
      <c r="D14" s="279"/>
      <c r="E14" s="350" t="s">
        <v>128</v>
      </c>
      <c r="F14" s="350"/>
      <c r="G14" s="350"/>
      <c r="H14" s="350"/>
      <c r="I14" s="350"/>
      <c r="J14" s="350"/>
      <c r="K14" s="350"/>
      <c r="L14" s="350"/>
      <c r="M14" s="350"/>
      <c r="N14" s="350"/>
      <c r="O14" s="350"/>
      <c r="P14" s="10"/>
    </row>
    <row r="15" spans="2:16" s="8" customFormat="1" x14ac:dyDescent="0.25">
      <c r="B15" s="10"/>
      <c r="C15" s="282"/>
      <c r="D15" s="283"/>
      <c r="E15" s="283"/>
      <c r="F15" s="283"/>
      <c r="G15" s="283"/>
      <c r="H15" s="283"/>
      <c r="I15" s="283"/>
      <c r="J15" s="283"/>
      <c r="K15" s="283"/>
      <c r="L15" s="283"/>
      <c r="M15" s="283"/>
      <c r="N15" s="283"/>
      <c r="O15" s="284"/>
      <c r="P15" s="10"/>
    </row>
    <row r="16" spans="2:16" s="8" customFormat="1" x14ac:dyDescent="0.25">
      <c r="B16" s="10"/>
      <c r="C16" s="273" t="s">
        <v>50</v>
      </c>
      <c r="D16" s="273"/>
      <c r="E16" s="273"/>
      <c r="F16" s="273"/>
      <c r="G16" s="273"/>
      <c r="H16" s="273"/>
      <c r="I16" s="273"/>
      <c r="J16" s="273"/>
      <c r="K16" s="273"/>
      <c r="L16" s="273"/>
      <c r="M16" s="273"/>
      <c r="N16" s="273"/>
      <c r="O16" s="273"/>
      <c r="P16" s="10"/>
    </row>
    <row r="17" spans="2:16" s="8" customFormat="1" ht="36" customHeight="1" x14ac:dyDescent="0.25">
      <c r="B17" s="10"/>
      <c r="C17" s="279" t="s">
        <v>51</v>
      </c>
      <c r="D17" s="279"/>
      <c r="E17" s="297">
        <v>1</v>
      </c>
      <c r="F17" s="298"/>
      <c r="G17" s="299"/>
      <c r="H17" s="279" t="s">
        <v>20</v>
      </c>
      <c r="I17" s="279"/>
      <c r="J17" s="300" t="s">
        <v>27</v>
      </c>
      <c r="K17" s="301"/>
      <c r="L17" s="279" t="s">
        <v>52</v>
      </c>
      <c r="M17" s="279"/>
      <c r="N17" s="302">
        <v>0.2</v>
      </c>
      <c r="O17" s="302"/>
      <c r="P17" s="285"/>
    </row>
    <row r="18" spans="2:16" s="8" customFormat="1" ht="15.75" customHeight="1" x14ac:dyDescent="0.25">
      <c r="B18" s="10"/>
      <c r="C18" s="279" t="s">
        <v>19</v>
      </c>
      <c r="D18" s="279"/>
      <c r="E18" s="279" t="s">
        <v>53</v>
      </c>
      <c r="F18" s="279"/>
      <c r="G18" s="286" t="s">
        <v>158</v>
      </c>
      <c r="H18" s="287"/>
      <c r="I18" s="287"/>
      <c r="J18" s="287"/>
      <c r="K18" s="288"/>
      <c r="L18" s="289" t="s">
        <v>55</v>
      </c>
      <c r="M18" s="290"/>
      <c r="N18" s="293" t="s">
        <v>56</v>
      </c>
      <c r="O18" s="294"/>
      <c r="P18" s="285"/>
    </row>
    <row r="19" spans="2:16" s="8" customFormat="1" ht="15.75" customHeight="1" x14ac:dyDescent="0.25">
      <c r="B19" s="10"/>
      <c r="C19" s="279"/>
      <c r="D19" s="279"/>
      <c r="E19" s="279" t="s">
        <v>57</v>
      </c>
      <c r="F19" s="279"/>
      <c r="G19" s="286" t="s">
        <v>159</v>
      </c>
      <c r="H19" s="287"/>
      <c r="I19" s="287"/>
      <c r="J19" s="287"/>
      <c r="K19" s="288"/>
      <c r="L19" s="291"/>
      <c r="M19" s="292"/>
      <c r="N19" s="295"/>
      <c r="O19" s="296"/>
      <c r="P19" s="10"/>
    </row>
    <row r="20" spans="2:16" s="8" customFormat="1" ht="15.75" customHeight="1" x14ac:dyDescent="0.25">
      <c r="B20" s="10"/>
      <c r="C20" s="289" t="s">
        <v>59</v>
      </c>
      <c r="D20" s="290"/>
      <c r="E20" s="305" t="s">
        <v>95</v>
      </c>
      <c r="F20" s="306"/>
      <c r="G20" s="307"/>
      <c r="H20" s="314" t="s">
        <v>61</v>
      </c>
      <c r="I20" s="315"/>
      <c r="J20" s="305" t="s">
        <v>62</v>
      </c>
      <c r="K20" s="307"/>
      <c r="L20" s="320" t="s">
        <v>63</v>
      </c>
      <c r="M20" s="321"/>
      <c r="N20" s="321"/>
      <c r="O20" s="322"/>
      <c r="P20" s="10"/>
    </row>
    <row r="21" spans="2:16" s="8" customFormat="1" ht="15.75" customHeight="1" x14ac:dyDescent="0.25">
      <c r="B21" s="10"/>
      <c r="C21" s="303"/>
      <c r="D21" s="304"/>
      <c r="E21" s="308"/>
      <c r="F21" s="309"/>
      <c r="G21" s="310"/>
      <c r="H21" s="316"/>
      <c r="I21" s="317"/>
      <c r="J21" s="308"/>
      <c r="K21" s="310"/>
      <c r="L21" s="32" t="s">
        <v>64</v>
      </c>
      <c r="M21" s="32" t="s">
        <v>65</v>
      </c>
      <c r="N21" s="32" t="s">
        <v>66</v>
      </c>
      <c r="O21" s="32" t="s">
        <v>67</v>
      </c>
      <c r="P21" s="10"/>
    </row>
    <row r="22" spans="2:16" s="8" customFormat="1" ht="15.75" customHeight="1" x14ac:dyDescent="0.25">
      <c r="B22" s="10"/>
      <c r="C22" s="291"/>
      <c r="D22" s="292"/>
      <c r="E22" s="311"/>
      <c r="F22" s="312"/>
      <c r="G22" s="313"/>
      <c r="H22" s="318"/>
      <c r="I22" s="319"/>
      <c r="J22" s="311"/>
      <c r="K22" s="313"/>
      <c r="L22" s="17" t="s">
        <v>160</v>
      </c>
      <c r="M22" s="18" t="s">
        <v>161</v>
      </c>
      <c r="N22" s="41" t="s">
        <v>162</v>
      </c>
      <c r="O22" s="20" t="s">
        <v>163</v>
      </c>
      <c r="P22" s="10"/>
    </row>
    <row r="23" spans="2:16" s="8" customFormat="1" ht="26.25" customHeight="1" x14ac:dyDescent="0.25">
      <c r="B23" s="10"/>
      <c r="C23" s="279" t="s">
        <v>72</v>
      </c>
      <c r="D23" s="279"/>
      <c r="E23" s="324" t="s">
        <v>164</v>
      </c>
      <c r="F23" s="324"/>
      <c r="G23" s="324"/>
      <c r="H23" s="330" t="s">
        <v>74</v>
      </c>
      <c r="I23" s="315"/>
      <c r="J23" s="323" t="s">
        <v>165</v>
      </c>
      <c r="K23" s="323"/>
      <c r="L23" s="279" t="s">
        <v>76</v>
      </c>
      <c r="M23" s="279"/>
      <c r="N23" s="323" t="s">
        <v>165</v>
      </c>
      <c r="O23" s="323"/>
      <c r="P23" s="10"/>
    </row>
    <row r="24" spans="2:16" s="8" customFormat="1" ht="26.25" customHeight="1" x14ac:dyDescent="0.25">
      <c r="B24" s="10"/>
      <c r="C24" s="279" t="s">
        <v>78</v>
      </c>
      <c r="D24" s="279"/>
      <c r="E24" s="324" t="s">
        <v>164</v>
      </c>
      <c r="F24" s="324"/>
      <c r="G24" s="324"/>
      <c r="H24" s="331"/>
      <c r="I24" s="319"/>
      <c r="J24" s="323"/>
      <c r="K24" s="323"/>
      <c r="L24" s="279"/>
      <c r="M24" s="279"/>
      <c r="N24" s="323"/>
      <c r="O24" s="323"/>
      <c r="P24" s="10"/>
    </row>
    <row r="25" spans="2:16" s="8" customFormat="1" ht="15.75" customHeight="1" x14ac:dyDescent="0.25">
      <c r="B25" s="10"/>
      <c r="C25" s="27"/>
      <c r="D25" s="27"/>
      <c r="E25" s="31"/>
      <c r="F25" s="31"/>
      <c r="G25" s="27"/>
      <c r="H25" s="27"/>
      <c r="I25" s="27"/>
      <c r="J25" s="31"/>
      <c r="K25" s="31"/>
      <c r="L25" s="27"/>
      <c r="M25" s="27"/>
      <c r="N25" s="31"/>
      <c r="O25" s="31"/>
      <c r="P25" s="10"/>
    </row>
    <row r="26" spans="2:16" s="8" customFormat="1" ht="15" customHeight="1" x14ac:dyDescent="0.25">
      <c r="B26" s="10"/>
      <c r="C26" s="273" t="s">
        <v>80</v>
      </c>
      <c r="D26" s="273"/>
      <c r="E26" s="273"/>
      <c r="F26" s="273"/>
      <c r="G26" s="273"/>
      <c r="H26" s="273"/>
      <c r="I26" s="273"/>
      <c r="J26" s="325"/>
      <c r="K26" s="325"/>
      <c r="L26" s="325"/>
      <c r="M26" s="325"/>
      <c r="N26" s="325"/>
      <c r="O26" s="325"/>
      <c r="P26" s="10"/>
    </row>
    <row r="27" spans="2:16" s="8" customFormat="1" ht="15" customHeight="1" x14ac:dyDescent="0.25">
      <c r="B27" s="10"/>
      <c r="C27" s="283"/>
      <c r="D27" s="283"/>
      <c r="E27" s="283"/>
      <c r="F27" s="283"/>
      <c r="G27" s="283"/>
      <c r="H27" s="283"/>
      <c r="I27" s="284"/>
      <c r="J27" s="326" t="s">
        <v>81</v>
      </c>
      <c r="K27" s="327"/>
      <c r="L27" s="327"/>
      <c r="M27" s="327"/>
      <c r="N27" s="327"/>
      <c r="O27" s="327"/>
      <c r="P27" s="285"/>
    </row>
    <row r="28" spans="2:16" s="8" customFormat="1" ht="26.25" customHeight="1" x14ac:dyDescent="0.25">
      <c r="B28" s="10"/>
      <c r="C28" s="283"/>
      <c r="D28" s="283"/>
      <c r="E28" s="283"/>
      <c r="F28" s="283"/>
      <c r="G28" s="283"/>
      <c r="H28" s="283"/>
      <c r="I28" s="284"/>
      <c r="J28" s="385" t="s">
        <v>166</v>
      </c>
      <c r="K28" s="386"/>
      <c r="L28" s="386"/>
      <c r="M28" s="386"/>
      <c r="N28" s="386"/>
      <c r="O28" s="387"/>
      <c r="P28" s="285"/>
    </row>
    <row r="29" spans="2:16" s="8" customFormat="1" ht="20.25" customHeight="1" x14ac:dyDescent="0.25">
      <c r="B29" s="10"/>
      <c r="C29" s="283"/>
      <c r="D29" s="283"/>
      <c r="E29" s="283"/>
      <c r="F29" s="283"/>
      <c r="G29" s="283"/>
      <c r="H29" s="283"/>
      <c r="I29" s="284"/>
      <c r="J29" s="386"/>
      <c r="K29" s="386"/>
      <c r="L29" s="386"/>
      <c r="M29" s="386"/>
      <c r="N29" s="386"/>
      <c r="O29" s="387"/>
      <c r="P29" s="10"/>
    </row>
    <row r="30" spans="2:16" s="8" customFormat="1" ht="33.75" customHeight="1" x14ac:dyDescent="0.25">
      <c r="B30" s="10"/>
      <c r="C30" s="283"/>
      <c r="D30" s="283"/>
      <c r="E30" s="283"/>
      <c r="F30" s="283"/>
      <c r="G30" s="283"/>
      <c r="H30" s="283"/>
      <c r="I30" s="284"/>
      <c r="J30" s="386"/>
      <c r="K30" s="386"/>
      <c r="L30" s="386"/>
      <c r="M30" s="386"/>
      <c r="N30" s="386"/>
      <c r="O30" s="387"/>
      <c r="P30" s="10"/>
    </row>
    <row r="31" spans="2:16" s="8" customFormat="1" ht="45.75" customHeight="1" x14ac:dyDescent="0.25">
      <c r="B31" s="10"/>
      <c r="C31" s="283"/>
      <c r="D31" s="283"/>
      <c r="E31" s="283"/>
      <c r="F31" s="283"/>
      <c r="G31" s="283"/>
      <c r="H31" s="283"/>
      <c r="I31" s="284"/>
      <c r="J31" s="386"/>
      <c r="K31" s="386"/>
      <c r="L31" s="386"/>
      <c r="M31" s="386"/>
      <c r="N31" s="386"/>
      <c r="O31" s="387"/>
      <c r="P31" s="10"/>
    </row>
    <row r="32" spans="2:16" s="8" customFormat="1" ht="24" customHeight="1" x14ac:dyDescent="0.25">
      <c r="B32" s="10"/>
      <c r="C32" s="283"/>
      <c r="D32" s="283"/>
      <c r="E32" s="283"/>
      <c r="F32" s="283"/>
      <c r="G32" s="283"/>
      <c r="H32" s="283"/>
      <c r="I32" s="284"/>
      <c r="J32" s="388" t="s">
        <v>340</v>
      </c>
      <c r="K32" s="389"/>
      <c r="L32" s="389"/>
      <c r="M32" s="389"/>
      <c r="N32" s="389"/>
      <c r="O32" s="390"/>
      <c r="P32" s="10"/>
    </row>
    <row r="33" spans="2:16" s="8" customFormat="1" ht="24" customHeight="1" x14ac:dyDescent="0.25">
      <c r="B33" s="10"/>
      <c r="C33" s="283"/>
      <c r="D33" s="283"/>
      <c r="E33" s="283"/>
      <c r="F33" s="283"/>
      <c r="G33" s="283"/>
      <c r="H33" s="283"/>
      <c r="I33" s="284"/>
      <c r="J33" s="389"/>
      <c r="K33" s="389"/>
      <c r="L33" s="389"/>
      <c r="M33" s="389"/>
      <c r="N33" s="389"/>
      <c r="O33" s="390"/>
      <c r="P33" s="10"/>
    </row>
    <row r="34" spans="2:16" s="8" customFormat="1" ht="24" customHeight="1" x14ac:dyDescent="0.25">
      <c r="B34" s="10"/>
      <c r="C34" s="283"/>
      <c r="D34" s="283"/>
      <c r="E34" s="283"/>
      <c r="F34" s="283"/>
      <c r="G34" s="283"/>
      <c r="H34" s="283"/>
      <c r="I34" s="284"/>
      <c r="J34" s="389"/>
      <c r="K34" s="389"/>
      <c r="L34" s="389"/>
      <c r="M34" s="389"/>
      <c r="N34" s="389"/>
      <c r="O34" s="390"/>
      <c r="P34" s="10"/>
    </row>
    <row r="35" spans="2:16" s="8" customFormat="1" ht="24" customHeight="1" x14ac:dyDescent="0.25">
      <c r="B35" s="10"/>
      <c r="C35" s="283"/>
      <c r="D35" s="283"/>
      <c r="E35" s="283"/>
      <c r="F35" s="283"/>
      <c r="G35" s="283"/>
      <c r="H35" s="283"/>
      <c r="I35" s="284"/>
      <c r="J35" s="389"/>
      <c r="K35" s="389"/>
      <c r="L35" s="389"/>
      <c r="M35" s="389"/>
      <c r="N35" s="389"/>
      <c r="O35" s="390"/>
      <c r="P35" s="10"/>
    </row>
    <row r="36" spans="2:16" s="8" customFormat="1" ht="24" customHeight="1" x14ac:dyDescent="0.25">
      <c r="B36" s="10"/>
      <c r="C36" s="283"/>
      <c r="D36" s="283"/>
      <c r="E36" s="283"/>
      <c r="F36" s="283"/>
      <c r="G36" s="283"/>
      <c r="H36" s="283"/>
      <c r="I36" s="284"/>
      <c r="J36" s="389"/>
      <c r="K36" s="389"/>
      <c r="L36" s="389"/>
      <c r="M36" s="389"/>
      <c r="N36" s="389"/>
      <c r="O36" s="390"/>
      <c r="P36" s="10"/>
    </row>
    <row r="37" spans="2:16" s="8" customFormat="1" ht="24" customHeight="1" x14ac:dyDescent="0.25">
      <c r="B37" s="10"/>
      <c r="C37" s="283"/>
      <c r="D37" s="283"/>
      <c r="E37" s="283"/>
      <c r="F37" s="283"/>
      <c r="G37" s="283"/>
      <c r="H37" s="283"/>
      <c r="I37" s="284"/>
      <c r="J37" s="389"/>
      <c r="K37" s="389"/>
      <c r="L37" s="389"/>
      <c r="M37" s="389"/>
      <c r="N37" s="389"/>
      <c r="O37" s="390"/>
      <c r="P37" s="10"/>
    </row>
    <row r="38" spans="2:16" s="8" customFormat="1" ht="24.75" customHeight="1" x14ac:dyDescent="0.25">
      <c r="B38" s="10"/>
      <c r="C38" s="283"/>
      <c r="D38" s="283"/>
      <c r="E38" s="283"/>
      <c r="F38" s="283"/>
      <c r="G38" s="283"/>
      <c r="H38" s="283"/>
      <c r="I38" s="284"/>
      <c r="J38" s="391" t="s">
        <v>82</v>
      </c>
      <c r="K38" s="391"/>
      <c r="L38" s="391"/>
      <c r="M38" s="391"/>
      <c r="N38" s="391"/>
      <c r="O38" s="339"/>
      <c r="P38" s="10"/>
    </row>
    <row r="39" spans="2:16" s="8" customFormat="1" ht="21" customHeight="1" x14ac:dyDescent="0.25">
      <c r="B39" s="10"/>
      <c r="C39" s="283"/>
      <c r="D39" s="283"/>
      <c r="E39" s="283"/>
      <c r="F39" s="283"/>
      <c r="G39" s="283"/>
      <c r="H39" s="283"/>
      <c r="I39" s="284"/>
      <c r="J39" s="385" t="s">
        <v>341</v>
      </c>
      <c r="K39" s="385"/>
      <c r="L39" s="385"/>
      <c r="M39" s="385"/>
      <c r="N39" s="385"/>
      <c r="O39" s="392"/>
      <c r="P39" s="10"/>
    </row>
    <row r="40" spans="2:16" s="8" customFormat="1" ht="18" customHeight="1" x14ac:dyDescent="0.25">
      <c r="B40" s="10"/>
      <c r="C40" s="283"/>
      <c r="D40" s="283"/>
      <c r="E40" s="283"/>
      <c r="F40" s="283"/>
      <c r="G40" s="283"/>
      <c r="H40" s="283"/>
      <c r="I40" s="284"/>
      <c r="J40" s="385"/>
      <c r="K40" s="385"/>
      <c r="L40" s="385"/>
      <c r="M40" s="385"/>
      <c r="N40" s="385"/>
      <c r="O40" s="392"/>
      <c r="P40" s="10"/>
    </row>
    <row r="41" spans="2:16" s="8" customFormat="1" ht="9" customHeight="1" x14ac:dyDescent="0.25">
      <c r="B41" s="10"/>
      <c r="C41" s="283"/>
      <c r="D41" s="283"/>
      <c r="E41" s="283"/>
      <c r="F41" s="283"/>
      <c r="G41" s="283"/>
      <c r="H41" s="283"/>
      <c r="I41" s="284"/>
      <c r="J41" s="393"/>
      <c r="K41" s="393"/>
      <c r="L41" s="393"/>
      <c r="M41" s="393"/>
      <c r="N41" s="393"/>
      <c r="O41" s="394"/>
      <c r="P41" s="10"/>
    </row>
    <row r="42" spans="2:16" s="8" customFormat="1" ht="24.75" customHeight="1" x14ac:dyDescent="0.25">
      <c r="B42" s="10"/>
      <c r="C42" s="283"/>
      <c r="D42" s="283"/>
      <c r="E42" s="283"/>
      <c r="F42" s="283"/>
      <c r="G42" s="283"/>
      <c r="H42" s="283"/>
      <c r="I42" s="284"/>
      <c r="J42" s="339" t="s">
        <v>83</v>
      </c>
      <c r="K42" s="340"/>
      <c r="L42" s="340"/>
      <c r="M42" s="340"/>
      <c r="N42" s="340"/>
      <c r="O42" s="340"/>
      <c r="P42" s="10"/>
    </row>
    <row r="43" spans="2:16" s="8" customFormat="1" ht="24.75" customHeight="1" x14ac:dyDescent="0.25">
      <c r="B43" s="10"/>
      <c r="C43" s="283"/>
      <c r="D43" s="283"/>
      <c r="E43" s="283"/>
      <c r="F43" s="283"/>
      <c r="G43" s="283"/>
      <c r="H43" s="283"/>
      <c r="I43" s="284"/>
      <c r="J43" s="341" t="str">
        <f>E14</f>
        <v>Director(a) Financiera</v>
      </c>
      <c r="K43" s="342"/>
      <c r="L43" s="342"/>
      <c r="M43" s="342"/>
      <c r="N43" s="342"/>
      <c r="O43" s="342"/>
      <c r="P43" s="10"/>
    </row>
    <row r="44" spans="2:16" s="8" customFormat="1" ht="24.75" customHeight="1" x14ac:dyDescent="0.25">
      <c r="B44" s="10"/>
      <c r="C44" s="283"/>
      <c r="D44" s="283"/>
      <c r="E44" s="283"/>
      <c r="F44" s="283"/>
      <c r="G44" s="283"/>
      <c r="H44" s="283"/>
      <c r="I44" s="284"/>
      <c r="J44" s="328"/>
      <c r="K44" s="329"/>
      <c r="L44" s="329"/>
      <c r="M44" s="329"/>
      <c r="N44" s="329"/>
      <c r="O44" s="329"/>
      <c r="P44" s="10"/>
    </row>
    <row r="45" spans="2:16" s="8" customFormat="1" ht="16.5" customHeight="1" x14ac:dyDescent="0.25">
      <c r="B45" s="10"/>
      <c r="C45" s="5"/>
      <c r="D45" s="5"/>
      <c r="E45" s="5"/>
      <c r="F45" s="5"/>
      <c r="G45" s="5"/>
      <c r="H45" s="5"/>
      <c r="I45" s="5"/>
      <c r="J45" s="5"/>
      <c r="K45" s="5"/>
      <c r="L45" s="5"/>
      <c r="M45" s="5"/>
      <c r="N45" s="5"/>
      <c r="O45" s="5"/>
      <c r="P45" s="10"/>
    </row>
    <row r="46" spans="2:16" s="12" customFormat="1" ht="15" customHeight="1" x14ac:dyDescent="0.25">
      <c r="B46" s="11"/>
      <c r="C46" s="343" t="s">
        <v>84</v>
      </c>
      <c r="D46" s="344"/>
      <c r="E46" s="344"/>
      <c r="F46" s="344"/>
      <c r="G46" s="344"/>
      <c r="H46" s="344"/>
      <c r="I46" s="344"/>
      <c r="J46" s="344"/>
      <c r="K46" s="344"/>
      <c r="L46" s="344"/>
      <c r="M46" s="344"/>
      <c r="N46" s="344"/>
      <c r="O46" s="345"/>
      <c r="P46" s="11"/>
    </row>
    <row r="47" spans="2:16" s="12" customFormat="1" x14ac:dyDescent="0.25">
      <c r="B47" s="11"/>
      <c r="C47" s="33" t="s">
        <v>9</v>
      </c>
      <c r="D47" s="32" t="str">
        <f ca="1">IF(J23="MENSUAL","ENERO",IF(J23="TRIMESTRAL","MARZO",IF(J23="SEMESTRAL","JUNIO",IF(J23="ANUAL",YEAR(TODAY()),""))))</f>
        <v>ENERO</v>
      </c>
      <c r="E47" s="32" t="str">
        <f>IF(J23="MENSUAL","FEBRERO",IF(J23="TRIMESTRAL","JUNIO",IF(J23="SEMESTRAL","DICIEMBRE","")))</f>
        <v>FEBRERO</v>
      </c>
      <c r="F47" s="32" t="str">
        <f>IF(J23="MENSUAL","MARZO",IF(J23="TRIMESTRAL","SEPTIEMBRE",""))</f>
        <v>MARZO</v>
      </c>
      <c r="G47" s="32" t="str">
        <f>IF(J23="MENSUAL","ABRIL",IF(J23="TRIMESTRAL","DICIEMBRE",""))</f>
        <v>ABRIL</v>
      </c>
      <c r="H47" s="32" t="str">
        <f>IF(J23="MENSUAL","MAYO","")</f>
        <v>MAYO</v>
      </c>
      <c r="I47" s="32" t="str">
        <f>IF(J23="MENSUAL","JUNIO","")</f>
        <v>JUNIO</v>
      </c>
      <c r="J47" s="32" t="str">
        <f>IF(J23="MENSUAL","JULIO","")</f>
        <v>JULIO</v>
      </c>
      <c r="K47" s="32" t="str">
        <f>IF(J23="MENSUAL","AGOSTO","")</f>
        <v>AGOSTO</v>
      </c>
      <c r="L47" s="32" t="str">
        <f>IF(J23="MENSUAL","SEPTIEMBRE","")</f>
        <v>SEPTIEMBRE</v>
      </c>
      <c r="M47" s="32" t="str">
        <f>IF(J23="MENSUAL","OCTUBRE","")</f>
        <v>OCTUBRE</v>
      </c>
      <c r="N47" s="32" t="str">
        <f>IF(J23="MENSUAL","NOVIEMBRE","")</f>
        <v>NOVIEMBRE</v>
      </c>
      <c r="O47" s="32" t="str">
        <f>IF(J23="MENSUAL","DICIEMBRE","")</f>
        <v>DICIEMBRE</v>
      </c>
      <c r="P47" s="11"/>
    </row>
    <row r="48" spans="2:16" s="12" customFormat="1" ht="28.15" customHeight="1" x14ac:dyDescent="0.25">
      <c r="B48" s="11"/>
      <c r="C48" s="42" t="str">
        <f>G18</f>
        <v>Número trámites de cuentas para causación devueltas *100</v>
      </c>
      <c r="D48" s="32">
        <v>0</v>
      </c>
      <c r="E48" s="32">
        <v>36</v>
      </c>
      <c r="F48" s="32">
        <v>73</v>
      </c>
      <c r="G48" s="32">
        <v>69</v>
      </c>
      <c r="H48" s="32">
        <v>70</v>
      </c>
      <c r="I48" s="39">
        <v>59</v>
      </c>
      <c r="J48" s="32">
        <v>60</v>
      </c>
      <c r="K48" s="32"/>
      <c r="L48" s="32"/>
      <c r="M48" s="32"/>
      <c r="N48" s="32"/>
      <c r="O48" s="32"/>
      <c r="P48" s="11"/>
    </row>
    <row r="49" spans="1:28" s="12" customFormat="1" ht="27.6" customHeight="1" x14ac:dyDescent="0.25">
      <c r="B49" s="11"/>
      <c r="C49" s="42" t="str">
        <f>G19</f>
        <v xml:space="preserve">Número tramites de cuentas para causación </v>
      </c>
      <c r="D49" s="32">
        <v>31</v>
      </c>
      <c r="E49" s="32">
        <v>178</v>
      </c>
      <c r="F49" s="32">
        <v>335</v>
      </c>
      <c r="G49" s="32">
        <v>216</v>
      </c>
      <c r="H49" s="32">
        <v>258</v>
      </c>
      <c r="I49" s="39">
        <v>276</v>
      </c>
      <c r="J49" s="32">
        <v>155</v>
      </c>
      <c r="K49" s="32"/>
      <c r="L49" s="32"/>
      <c r="M49" s="32"/>
      <c r="N49" s="32"/>
      <c r="O49" s="32"/>
      <c r="P49" s="13"/>
    </row>
    <row r="50" spans="1:28" s="12" customFormat="1" x14ac:dyDescent="0.25">
      <c r="B50" s="11"/>
      <c r="C50" s="2" t="s">
        <v>85</v>
      </c>
      <c r="D50" s="28">
        <f>+D48/D49</f>
        <v>0</v>
      </c>
      <c r="E50" s="28">
        <f t="shared" ref="E50" si="0">+E48/E49</f>
        <v>0.20224719101123595</v>
      </c>
      <c r="F50" s="28">
        <f>+F48/F49</f>
        <v>0.21791044776119403</v>
      </c>
      <c r="G50" s="28">
        <f>+G48/G49</f>
        <v>0.31944444444444442</v>
      </c>
      <c r="H50" s="28">
        <f>+H48/H49</f>
        <v>0.27131782945736432</v>
      </c>
      <c r="I50" s="28">
        <f>+I48/I49</f>
        <v>0.21376811594202899</v>
      </c>
      <c r="J50" s="28">
        <f t="shared" ref="J50" si="1">+J48/J49</f>
        <v>0.38709677419354838</v>
      </c>
      <c r="K50" s="28">
        <v>0</v>
      </c>
      <c r="L50" s="28">
        <v>0</v>
      </c>
      <c r="M50" s="28">
        <v>0</v>
      </c>
      <c r="N50" s="28">
        <v>0</v>
      </c>
      <c r="O50" s="28" t="str">
        <f t="shared" ref="O50" si="2">IFERROR(IF($E$17=1,O48/O49,IF($E$17=2,O48,"")),"")</f>
        <v/>
      </c>
      <c r="P50" s="11"/>
      <c r="Q50" s="88" t="s">
        <v>339</v>
      </c>
      <c r="R50" s="8"/>
      <c r="S50" s="8"/>
      <c r="T50" s="8"/>
      <c r="U50" s="8"/>
    </row>
    <row r="51" spans="1:28" s="12" customFormat="1" x14ac:dyDescent="0.25">
      <c r="B51" s="11"/>
      <c r="C51" s="3" t="s">
        <v>86</v>
      </c>
      <c r="D51" s="28">
        <f>IF(AND(N23="ANUAL",J23="MENSUAL"),N17/12,IF(AND(N23="ANUAL",J23="TRIMESTRAL"),N17/4,IF(AND(N23="ANUAL",J23="SEMESTRAL"),N17/2,IF(AND(N23="ANUAL",J23="ANUAL"),N17,IF(AND(N23="SEMESTRAL",J23="MENSUAL"),N17/6,IF(AND(N23="SEMESTRAL",J23="TRIMESTRAL"),N17/2,IF(AND(N23="SEMESTRAL",J23="SEMESTRAL"),N17,IF(AND(N23="SEMESTRAL",J23="ANUAL"),"REVISAR FRECUENCIAS",IF(AND(N23="TRIMESTRAL",J23="MENSUAL"),N17/3,IF(AND(N23="TRIMESTRAL",J23="TRIMESTRAL"),N17,IF(AND(N23="TRIMESTRAL",J23="SEMESTRAL"),"REVISAR FRECUENCIAS",IF(AND(N23="TRIMESTRAL",J23="ANUAL"),"REVISAR FRECUENCIAS",IF(AND(N23="MENSUAL",J23="MENSUAL"),N17,IF(AND(N23="MENSUAL",J23="TRIMESTRAL"),"REVISAR FRECUENCIAS",IF(AND(N23="MENSUAL",J23="SEMESTRAL"),"REVISAR FRECUENCIAS",IF(AND(N23="MENSUAL",J23="ANUAL"),"REVISAR FRECUENCIAS",""))))))))))))))))</f>
        <v>0.2</v>
      </c>
      <c r="E51" s="28">
        <f>IF(AND(N23="ANUAL",J23="MENSUAL"),N17/12+D51,IF(AND(N23="ANUAL",J23="TRIMESTRAL"),N17/4+D51,IF(AND(N23="ANUAL",J23="SEMESTRAL"),N17/2+D51,IF(AND(N23="SEMESTRAL",J23="MENSUAL"),N17/6+D51,IF(AND(N23="SEMESTRAL",J23="TRIMESTRAL"),N17/2+D51,IF(AND(N23="SEMESTRAL",J23="SEMESTRAL"),N17,IF(AND(N23="TRIMESTRAL",J23="MENSUAL"),N17/3+D51,IF(AND(N23="TRIMESTRAL",J23="TRIMESTRAL"),N17,IF(AND(N23="MENSUAL",J23="MENSUAL"),N17,"")))))))))</f>
        <v>0.2</v>
      </c>
      <c r="F51" s="28">
        <f>IF(AND(N23="ANUAL",J23="MENSUAL"),N17/12+E51,IF(AND(N23="ANUAL",J23="TRIMESTRAL"),N17/4+E51,IF(AND(N23="SEMESTRAL",J23="MENSUAL"),N17/6+E51,IF(AND(N23="SEMESTRAL",J23="TRIMESTRAL"),N17/2,IF(AND(N23="TRIMESTRAL",J23="MENSUAL"),N17/3+E51,IF(AND(N23="TRIMESTRAL",J23="TRIMESTRAL"),N17,IF(AND(N23="MENSUAL",J23="MENSUAL"),N17,"")))))))</f>
        <v>0.2</v>
      </c>
      <c r="G51" s="28">
        <f>IF(AND(N23="ANUAL",J23="MENSUAL"),N17/12+F51,IF(AND(N23="ANUAL",J23="TRIMESTRAL"),N17/4+F51,IF(AND(N23="SEMESTRAL",J23="MENSUAL"),N17/6+F51,IF(AND(N23="SEMESTRAL",J23="TRIMESTRAL"),N17/2+F51,IF(AND(N23="TRIMESTRAL",J23="MENSUAL"),N17/3,IF(AND(N23="TRIMESTRAL",J23="TRIMESTRAL"),N17,IF(AND(N23="MENSUAL",J23="MENSUAL"),N17,"")))))))</f>
        <v>0.2</v>
      </c>
      <c r="H51" s="28">
        <f>IF(AND($N$23="ANUAL",$J$23="MENSUAL"),$N$17/12+G51,IF(AND(N23="SEMESTRAL",J23="MENSUAL"),N17/6+G51,IF(AND(N23="TRIMESTRAL",J23="MENSUAL"),N17/3+G51,IF(AND(N23="MENSUAL",J23="MENSUAL"),N17,""))))</f>
        <v>0.2</v>
      </c>
      <c r="I51" s="28">
        <f>IF(AND($N$23="ANUAL",$J$23="MENSUAL"),$N$17/12+H51,IF(AND(N23="SEMESTRAL",J23="MENSUAL"),N17/6+H51,IF(AND(N23="TRIMESTRAL",J23="MENSUAL"),N17/3+H51,IF(AND(N23="MENSUAL",J23="MENSUAL"),N17,""))))</f>
        <v>0.2</v>
      </c>
      <c r="J51" s="28">
        <f>IF(AND($N$23="ANUAL",$J$23="MENSUAL"),$N$17/12+I51,IF(AND(N23="SEMESTRAL",J23="MENSUAL"),N17/6,IF(AND(N23="TRIMESTRAL",J23="MENSUAL"),N17/3,IF(AND(N23="MENSUAL",J23="MENSUAL"),N17,""))))</f>
        <v>0.2</v>
      </c>
      <c r="K51" s="28">
        <f>IF(AND($N$23="ANUAL",$J$23="MENSUAL"),$N$17/12+J51,IF(AND(N23="SEMESTRAL",J23="MENSUAL"),N17/6+J51,IF(AND(N23="TRIMESTRAL",J23="MENSUAL"),N17/3+J51,IF(AND(N23="MENSUAL",J23="MENSUAL"),N17,""))))</f>
        <v>0.2</v>
      </c>
      <c r="L51" s="28">
        <f>IF(AND($N$23="ANUAL",$J$23="MENSUAL"),$N$17/12+K51,IF(AND(N23="SEMESTRAL",J23="MENSUAL"),N17/6+K51,IF(AND(N23="TRIMESTRAL",J23="MENSUAL"),N17/3+K51,IF(AND(N23="MENSUAL",J23="MENSUAL"),N17,""))))</f>
        <v>0.2</v>
      </c>
      <c r="M51" s="28">
        <f>IF(AND($N$23="ANUAL",$J$23="MENSUAL"),$N$17/12+L51,IF(AND(N23="SEMESTRAL",J23="MENSUAL"),N17/6+L51,IF(AND(N23="TRIMESTRAL",J23="MENSUAL"),N17/3,IF(AND(N23="MENSUAL",J23="MENSUAL"),N17,""))))</f>
        <v>0.2</v>
      </c>
      <c r="N51" s="28">
        <f>IF(AND($N$23="ANUAL",$J$23="MENSUAL"),$N$17/12+M51,IF(AND(N23="SEMESTRAL",J23="MENSUAL"),N17/6+M51,IF(AND(N23="TRIMESTRAL",J23="MENSUAL"),N17/3+M51,IF(AND(N23="MENSUAL",J23="MENSUAL"),N17,""))))</f>
        <v>0.2</v>
      </c>
      <c r="O51" s="28">
        <f>IF(AND($N$23="ANUAL",$J$23="MENSUAL"),$N$17/12+N51,IF(AND(N23="SEMESTRAL",J23="MENSUAL"),N17/6+N51,IF(AND(N23="TRIMESTRAL",J23="MENSUAL"),N17/3+N51,IF(AND(N23="MENSUAL",J23="MENSUAL"),N17,""))))</f>
        <v>0.2</v>
      </c>
      <c r="P51" s="11"/>
    </row>
    <row r="52" spans="1:28" s="12" customFormat="1" x14ac:dyDescent="0.25">
      <c r="B52" s="11"/>
      <c r="C52" s="5"/>
      <c r="D52" s="5"/>
      <c r="E52" s="5"/>
      <c r="F52" s="5"/>
      <c r="G52" s="5"/>
      <c r="H52" s="5"/>
      <c r="I52" s="5"/>
      <c r="J52" s="5"/>
      <c r="K52" s="5"/>
      <c r="L52" s="5"/>
      <c r="M52" s="5"/>
      <c r="N52" s="5"/>
      <c r="O52" s="5"/>
      <c r="P52" s="11"/>
    </row>
    <row r="53" spans="1:28" s="14" customFormat="1" x14ac:dyDescent="0.2">
      <c r="A53" s="16"/>
      <c r="B53" s="1"/>
      <c r="C53" s="346" t="s">
        <v>61</v>
      </c>
      <c r="D53" s="346"/>
      <c r="E53" s="346"/>
      <c r="F53" s="346"/>
      <c r="G53" s="346"/>
      <c r="H53" s="346"/>
      <c r="I53" s="346"/>
      <c r="J53" s="346"/>
      <c r="K53" s="346"/>
      <c r="L53" s="346"/>
      <c r="M53" s="346"/>
      <c r="N53" s="346"/>
      <c r="O53" s="346"/>
      <c r="P53" s="1"/>
      <c r="Q53" s="16"/>
      <c r="R53" s="16"/>
      <c r="S53" s="16"/>
      <c r="T53" s="16"/>
      <c r="U53" s="16"/>
      <c r="V53" s="16"/>
      <c r="W53" s="16"/>
      <c r="X53" s="16"/>
      <c r="Y53" s="16"/>
      <c r="Z53" s="16"/>
      <c r="AA53" s="16"/>
      <c r="AB53" s="16"/>
    </row>
    <row r="54" spans="1:28" s="14" customFormat="1" x14ac:dyDescent="0.2">
      <c r="A54" s="16"/>
      <c r="B54" s="1"/>
      <c r="C54" s="347" t="s">
        <v>87</v>
      </c>
      <c r="D54" s="347"/>
      <c r="E54" s="347"/>
      <c r="F54" s="347"/>
      <c r="G54" s="347" t="s">
        <v>88</v>
      </c>
      <c r="H54" s="347"/>
      <c r="I54" s="347"/>
      <c r="J54" s="347"/>
      <c r="K54" s="347" t="s">
        <v>89</v>
      </c>
      <c r="L54" s="347"/>
      <c r="M54" s="347"/>
      <c r="N54" s="347"/>
      <c r="O54" s="347"/>
      <c r="P54" s="1"/>
      <c r="Q54" s="16"/>
      <c r="R54" s="16"/>
      <c r="S54" s="16"/>
      <c r="T54" s="16"/>
      <c r="U54" s="16"/>
      <c r="V54" s="16"/>
      <c r="W54" s="16"/>
      <c r="X54" s="16"/>
      <c r="Y54" s="16"/>
      <c r="Z54" s="16"/>
      <c r="AA54" s="16"/>
      <c r="AB54" s="16"/>
    </row>
    <row r="55" spans="1:28" s="14" customFormat="1" x14ac:dyDescent="0.2">
      <c r="A55" s="16"/>
      <c r="B55" s="1"/>
      <c r="C55" s="332"/>
      <c r="D55" s="332"/>
      <c r="E55" s="332"/>
      <c r="F55" s="332"/>
      <c r="G55" s="333"/>
      <c r="H55" s="333"/>
      <c r="I55" s="333"/>
      <c r="J55" s="333"/>
      <c r="K55" s="332"/>
      <c r="L55" s="332"/>
      <c r="M55" s="332"/>
      <c r="N55" s="332"/>
      <c r="O55" s="332"/>
      <c r="P55" s="1"/>
      <c r="Q55" s="16"/>
      <c r="R55" s="16"/>
      <c r="S55" s="16"/>
      <c r="T55" s="16"/>
      <c r="U55" s="16"/>
      <c r="V55" s="16"/>
      <c r="W55" s="16"/>
      <c r="X55" s="16"/>
      <c r="Y55" s="16"/>
      <c r="Z55" s="16"/>
      <c r="AA55" s="16"/>
      <c r="AB55" s="16"/>
    </row>
    <row r="56" spans="1:28" s="14" customFormat="1" x14ac:dyDescent="0.2">
      <c r="A56" s="16"/>
      <c r="B56" s="1"/>
      <c r="C56" s="332"/>
      <c r="D56" s="332"/>
      <c r="E56" s="332"/>
      <c r="F56" s="332"/>
      <c r="G56" s="333"/>
      <c r="H56" s="333"/>
      <c r="I56" s="333"/>
      <c r="J56" s="333"/>
      <c r="K56" s="332"/>
      <c r="L56" s="332"/>
      <c r="M56" s="332"/>
      <c r="N56" s="332"/>
      <c r="O56" s="332"/>
      <c r="P56" s="1"/>
      <c r="Q56" s="16"/>
      <c r="R56" s="16"/>
      <c r="S56" s="16"/>
      <c r="T56" s="16"/>
      <c r="U56" s="16"/>
      <c r="V56" s="16"/>
      <c r="W56" s="16"/>
      <c r="X56" s="16"/>
      <c r="Y56" s="16"/>
      <c r="Z56" s="16"/>
      <c r="AA56" s="16"/>
      <c r="AB56" s="16"/>
    </row>
    <row r="57" spans="1:28" s="14" customFormat="1" x14ac:dyDescent="0.2">
      <c r="A57" s="16"/>
      <c r="B57" s="1"/>
      <c r="C57" s="332"/>
      <c r="D57" s="332"/>
      <c r="E57" s="332"/>
      <c r="F57" s="332"/>
      <c r="G57" s="333"/>
      <c r="H57" s="333"/>
      <c r="I57" s="333"/>
      <c r="J57" s="333"/>
      <c r="K57" s="332"/>
      <c r="L57" s="332"/>
      <c r="M57" s="332"/>
      <c r="N57" s="332"/>
      <c r="O57" s="332"/>
      <c r="P57" s="1"/>
      <c r="Q57" s="16"/>
      <c r="R57" s="16"/>
      <c r="S57" s="16"/>
      <c r="T57" s="16"/>
      <c r="U57" s="16"/>
      <c r="V57" s="16"/>
      <c r="W57" s="16"/>
      <c r="X57" s="16"/>
      <c r="Y57" s="16"/>
      <c r="Z57" s="16"/>
      <c r="AA57" s="16"/>
      <c r="AB57" s="16"/>
    </row>
    <row r="58" spans="1:28" s="14" customFormat="1" x14ac:dyDescent="0.2">
      <c r="A58" s="16"/>
      <c r="B58" s="1"/>
      <c r="C58" s="332"/>
      <c r="D58" s="332"/>
      <c r="E58" s="332"/>
      <c r="F58" s="332"/>
      <c r="G58" s="332"/>
      <c r="H58" s="332"/>
      <c r="I58" s="332"/>
      <c r="J58" s="332"/>
      <c r="K58" s="332"/>
      <c r="L58" s="332"/>
      <c r="M58" s="332"/>
      <c r="N58" s="332"/>
      <c r="O58" s="332"/>
      <c r="P58" s="1"/>
      <c r="Q58" s="16"/>
      <c r="R58" s="16"/>
      <c r="S58" s="16"/>
      <c r="T58" s="16"/>
      <c r="U58" s="16"/>
      <c r="V58" s="16"/>
      <c r="W58" s="16"/>
      <c r="X58" s="16"/>
      <c r="Y58" s="16"/>
      <c r="Z58" s="16"/>
      <c r="AA58" s="16"/>
      <c r="AB58" s="16"/>
    </row>
    <row r="59" spans="1:28" s="14" customFormat="1" x14ac:dyDescent="0.2">
      <c r="A59" s="16"/>
      <c r="B59" s="1"/>
      <c r="C59" s="332"/>
      <c r="D59" s="332"/>
      <c r="E59" s="332"/>
      <c r="F59" s="332"/>
      <c r="G59" s="332"/>
      <c r="H59" s="332"/>
      <c r="I59" s="332"/>
      <c r="J59" s="332"/>
      <c r="K59" s="332"/>
      <c r="L59" s="332"/>
      <c r="M59" s="332"/>
      <c r="N59" s="332"/>
      <c r="O59" s="332"/>
      <c r="P59" s="1"/>
      <c r="Q59" s="16"/>
      <c r="R59" s="16"/>
      <c r="S59" s="16"/>
      <c r="T59" s="16"/>
      <c r="U59" s="16"/>
      <c r="V59" s="16"/>
      <c r="W59" s="16"/>
      <c r="X59" s="16"/>
      <c r="Y59" s="16"/>
      <c r="Z59" s="16"/>
      <c r="AA59" s="16"/>
      <c r="AB59" s="16"/>
    </row>
    <row r="60" spans="1:28" s="14" customFormat="1" x14ac:dyDescent="0.2">
      <c r="A60" s="16"/>
      <c r="B60" s="1"/>
      <c r="C60" s="332"/>
      <c r="D60" s="332"/>
      <c r="E60" s="332"/>
      <c r="F60" s="332"/>
      <c r="G60" s="332"/>
      <c r="H60" s="332"/>
      <c r="I60" s="332"/>
      <c r="J60" s="332"/>
      <c r="K60" s="332"/>
      <c r="L60" s="332"/>
      <c r="M60" s="332"/>
      <c r="N60" s="332"/>
      <c r="O60" s="332"/>
      <c r="P60" s="1"/>
      <c r="Q60" s="16"/>
      <c r="R60" s="16"/>
      <c r="S60" s="16"/>
      <c r="T60" s="16"/>
      <c r="U60" s="16"/>
      <c r="V60" s="16"/>
      <c r="W60" s="16"/>
      <c r="X60" s="16"/>
      <c r="Y60" s="16"/>
      <c r="Z60" s="16"/>
      <c r="AA60" s="16"/>
      <c r="AB60" s="16"/>
    </row>
    <row r="61" spans="1:28" s="14" customFormat="1" ht="44.25" customHeight="1" x14ac:dyDescent="0.2">
      <c r="A61" s="16"/>
      <c r="B61" s="1"/>
      <c r="C61" s="384"/>
      <c r="D61" s="384"/>
      <c r="E61" s="384"/>
      <c r="F61" s="384"/>
      <c r="G61" s="348"/>
      <c r="H61" s="348"/>
      <c r="I61" s="348"/>
      <c r="J61" s="348"/>
      <c r="K61" s="348"/>
      <c r="L61" s="348"/>
      <c r="M61" s="348"/>
      <c r="N61" s="348"/>
      <c r="O61" s="348"/>
      <c r="P61" s="1"/>
      <c r="Q61" s="16"/>
      <c r="R61" s="16"/>
      <c r="S61" s="16"/>
      <c r="T61" s="16"/>
      <c r="U61" s="16"/>
      <c r="V61" s="16"/>
      <c r="W61" s="16"/>
      <c r="X61" s="16"/>
      <c r="Y61" s="16"/>
      <c r="Z61" s="16"/>
      <c r="AA61" s="16"/>
      <c r="AB61" s="16"/>
    </row>
    <row r="62" spans="1:28" s="14" customFormat="1" x14ac:dyDescent="0.2">
      <c r="A62" s="16"/>
      <c r="B62" s="1"/>
      <c r="C62" s="26"/>
      <c r="D62" s="21"/>
      <c r="E62" s="21"/>
      <c r="F62" s="21"/>
      <c r="G62" s="21"/>
      <c r="H62" s="21"/>
      <c r="I62" s="21"/>
      <c r="J62" s="21"/>
      <c r="K62" s="21"/>
      <c r="L62" s="21"/>
      <c r="M62" s="21"/>
      <c r="N62" s="21"/>
      <c r="O62" s="21"/>
      <c r="P62" s="1"/>
      <c r="Q62" s="16"/>
      <c r="R62" s="16"/>
      <c r="S62" s="16"/>
      <c r="T62" s="16"/>
      <c r="U62" s="16"/>
      <c r="V62" s="16"/>
      <c r="W62" s="16"/>
      <c r="X62" s="16"/>
      <c r="Y62" s="16"/>
      <c r="Z62" s="16"/>
      <c r="AA62" s="16"/>
      <c r="AB62" s="16"/>
    </row>
    <row r="63" spans="1:28" s="14" customFormat="1" x14ac:dyDescent="0.2">
      <c r="A63" s="16"/>
      <c r="B63" s="1"/>
      <c r="C63" s="26"/>
      <c r="D63" s="21"/>
      <c r="E63" s="21"/>
      <c r="F63" s="21"/>
      <c r="G63" s="21"/>
      <c r="H63" s="21"/>
      <c r="I63" s="21"/>
      <c r="J63" s="21"/>
      <c r="K63" s="21"/>
      <c r="L63" s="21"/>
      <c r="M63" s="21"/>
      <c r="N63" s="21"/>
      <c r="O63" s="21"/>
      <c r="P63" s="1"/>
      <c r="Q63" s="16"/>
      <c r="R63" s="16"/>
      <c r="S63" s="16"/>
      <c r="T63" s="16"/>
      <c r="U63" s="16"/>
      <c r="V63" s="16"/>
      <c r="W63" s="16"/>
      <c r="X63" s="16"/>
      <c r="Y63" s="16"/>
      <c r="Z63" s="16"/>
      <c r="AA63" s="16"/>
      <c r="AB63" s="16"/>
    </row>
    <row r="64" spans="1:28" s="14" customFormat="1" x14ac:dyDescent="0.2">
      <c r="A64" s="16"/>
      <c r="B64" s="1"/>
      <c r="C64" s="26"/>
      <c r="D64" s="21"/>
      <c r="E64" s="21"/>
      <c r="F64" s="21"/>
      <c r="G64" s="21"/>
      <c r="H64" s="21"/>
      <c r="I64" s="21"/>
      <c r="J64" s="21"/>
      <c r="K64" s="21"/>
      <c r="L64" s="21"/>
      <c r="M64" s="21"/>
      <c r="N64" s="21"/>
      <c r="O64" s="21"/>
      <c r="P64" s="1"/>
      <c r="Q64" s="16"/>
      <c r="R64" s="16"/>
      <c r="S64" s="16"/>
      <c r="T64" s="16"/>
      <c r="U64" s="16"/>
      <c r="V64" s="16"/>
      <c r="W64" s="16"/>
      <c r="X64" s="16"/>
      <c r="Y64" s="16"/>
      <c r="Z64" s="16"/>
      <c r="AA64" s="16"/>
      <c r="AB64" s="16"/>
    </row>
    <row r="67" spans="3:15" s="23" customFormat="1" x14ac:dyDescent="0.2">
      <c r="C67" s="22"/>
      <c r="D67" s="22"/>
      <c r="E67" s="22"/>
      <c r="F67" s="22"/>
      <c r="G67" s="22"/>
      <c r="H67" s="22"/>
      <c r="I67" s="22"/>
      <c r="J67" s="22"/>
      <c r="K67" s="22"/>
      <c r="L67" s="22"/>
      <c r="M67" s="22"/>
      <c r="N67" s="22"/>
      <c r="O67" s="22"/>
    </row>
    <row r="68" spans="3:15" s="23" customFormat="1" x14ac:dyDescent="0.2">
      <c r="C68" s="22"/>
      <c r="D68" s="22"/>
      <c r="E68" s="22"/>
      <c r="F68" s="22"/>
      <c r="G68" s="22"/>
      <c r="H68" s="22"/>
      <c r="I68" s="22"/>
      <c r="J68" s="22"/>
      <c r="K68" s="22"/>
      <c r="L68" s="22"/>
      <c r="M68" s="22"/>
      <c r="N68" s="22"/>
      <c r="O68" s="22"/>
    </row>
    <row r="69" spans="3:15" s="23" customFormat="1" x14ac:dyDescent="0.2">
      <c r="C69" s="22"/>
      <c r="D69" s="22"/>
      <c r="E69" s="22"/>
      <c r="F69" s="22"/>
      <c r="G69" s="22"/>
      <c r="H69" s="22"/>
      <c r="I69" s="22"/>
      <c r="J69" s="22"/>
      <c r="K69" s="22"/>
      <c r="L69" s="22"/>
      <c r="M69" s="22"/>
      <c r="N69" s="22"/>
      <c r="O69" s="22"/>
    </row>
    <row r="70" spans="3:15" s="23" customFormat="1" x14ac:dyDescent="0.2">
      <c r="C70" s="22"/>
      <c r="D70" s="22"/>
      <c r="E70" s="22"/>
      <c r="F70" s="22"/>
      <c r="G70" s="22"/>
      <c r="H70" s="22"/>
      <c r="I70" s="22"/>
      <c r="J70" s="22"/>
      <c r="K70" s="22"/>
      <c r="L70" s="22"/>
      <c r="M70" s="22"/>
      <c r="N70" s="22"/>
      <c r="O70" s="22"/>
    </row>
    <row r="71" spans="3:15" s="23" customFormat="1" x14ac:dyDescent="0.2">
      <c r="C71" s="22"/>
      <c r="D71" s="22"/>
      <c r="E71" s="22"/>
      <c r="F71" s="22"/>
      <c r="G71" s="22"/>
      <c r="H71" s="22"/>
      <c r="I71" s="22"/>
      <c r="J71" s="22"/>
      <c r="K71" s="22"/>
      <c r="L71" s="22"/>
      <c r="M71" s="22"/>
      <c r="N71" s="22"/>
      <c r="O71" s="22"/>
    </row>
    <row r="72" spans="3:15" s="23" customFormat="1" x14ac:dyDescent="0.2">
      <c r="C72" s="22"/>
      <c r="D72" s="22"/>
      <c r="E72" s="22"/>
      <c r="F72" s="22"/>
      <c r="G72" s="22"/>
      <c r="H72" s="22"/>
      <c r="I72" s="22"/>
      <c r="J72" s="22"/>
      <c r="K72" s="22"/>
      <c r="L72" s="22"/>
      <c r="M72" s="22"/>
      <c r="N72" s="22"/>
      <c r="O72" s="22"/>
    </row>
    <row r="73" spans="3:15" s="23" customFormat="1" x14ac:dyDescent="0.2">
      <c r="C73" s="22"/>
      <c r="D73" s="22"/>
      <c r="E73" s="22"/>
      <c r="F73" s="22"/>
      <c r="G73" s="24" t="s">
        <v>90</v>
      </c>
      <c r="H73" s="25"/>
      <c r="I73" s="25"/>
      <c r="J73" s="24" t="s">
        <v>27</v>
      </c>
      <c r="K73" s="22"/>
      <c r="L73" s="22"/>
      <c r="M73" s="22"/>
      <c r="N73" s="22"/>
      <c r="O73" s="22"/>
    </row>
    <row r="74" spans="3:15" s="23" customFormat="1" x14ac:dyDescent="0.2">
      <c r="C74" s="22"/>
      <c r="D74" s="22"/>
      <c r="E74" s="22"/>
      <c r="F74" s="22"/>
      <c r="G74" s="24" t="s">
        <v>91</v>
      </c>
      <c r="H74" s="25"/>
      <c r="I74" s="25"/>
      <c r="J74" s="24" t="s">
        <v>31</v>
      </c>
      <c r="K74" s="22"/>
      <c r="L74" s="22"/>
      <c r="M74" s="22"/>
      <c r="N74" s="22"/>
      <c r="O74" s="22"/>
    </row>
    <row r="75" spans="3:15" s="23" customFormat="1" x14ac:dyDescent="0.2">
      <c r="C75" s="22"/>
      <c r="D75" s="22"/>
      <c r="E75" s="22"/>
      <c r="F75" s="22"/>
      <c r="G75" s="24" t="s">
        <v>45</v>
      </c>
      <c r="H75" s="25"/>
      <c r="I75" s="25"/>
      <c r="J75" s="24" t="s">
        <v>92</v>
      </c>
      <c r="K75" s="22"/>
      <c r="L75" s="22"/>
      <c r="M75" s="22"/>
      <c r="N75" s="22"/>
      <c r="O75" s="22"/>
    </row>
    <row r="76" spans="3:15" s="23" customFormat="1" x14ac:dyDescent="0.2">
      <c r="C76" s="22"/>
      <c r="D76" s="22"/>
      <c r="E76" s="22"/>
      <c r="F76" s="22"/>
      <c r="G76" s="24" t="s">
        <v>93</v>
      </c>
      <c r="H76" s="25"/>
      <c r="I76" s="25"/>
      <c r="J76" s="24" t="s">
        <v>60</v>
      </c>
      <c r="K76" s="22"/>
      <c r="L76" s="22"/>
      <c r="M76" s="22"/>
      <c r="N76" s="22"/>
      <c r="O76" s="22"/>
    </row>
    <row r="77" spans="3:15" s="23" customFormat="1" x14ac:dyDescent="0.2">
      <c r="C77" s="22"/>
      <c r="D77" s="22"/>
      <c r="E77" s="22"/>
      <c r="F77" s="22"/>
      <c r="G77" s="24" t="s">
        <v>94</v>
      </c>
      <c r="H77" s="25"/>
      <c r="I77" s="25"/>
      <c r="J77" s="24" t="s">
        <v>95</v>
      </c>
      <c r="K77" s="22"/>
      <c r="L77" s="22"/>
      <c r="M77" s="22"/>
      <c r="N77" s="22"/>
      <c r="O77" s="22"/>
    </row>
    <row r="78" spans="3:15" s="23" customFormat="1" x14ac:dyDescent="0.2">
      <c r="C78" s="22"/>
      <c r="D78" s="22"/>
      <c r="E78" s="22"/>
      <c r="F78" s="22"/>
      <c r="G78" s="24" t="s">
        <v>96</v>
      </c>
      <c r="H78" s="25"/>
      <c r="I78" s="25"/>
      <c r="J78" s="24" t="s">
        <v>97</v>
      </c>
      <c r="K78" s="22"/>
      <c r="L78" s="22"/>
      <c r="M78" s="22"/>
      <c r="N78" s="22"/>
      <c r="O78" s="22"/>
    </row>
    <row r="79" spans="3:15" s="23" customFormat="1" x14ac:dyDescent="0.2">
      <c r="C79" s="22"/>
      <c r="D79" s="22"/>
      <c r="E79" s="22"/>
      <c r="F79" s="22"/>
      <c r="G79" s="24" t="s">
        <v>98</v>
      </c>
      <c r="H79" s="25"/>
      <c r="I79" s="25"/>
      <c r="J79" s="24" t="s">
        <v>99</v>
      </c>
      <c r="K79" s="22"/>
      <c r="L79" s="22"/>
      <c r="M79" s="22"/>
      <c r="N79" s="22"/>
      <c r="O79" s="22"/>
    </row>
    <row r="80" spans="3:15" s="23" customFormat="1" x14ac:dyDescent="0.2">
      <c r="C80" s="22"/>
      <c r="D80" s="22"/>
      <c r="E80" s="22"/>
      <c r="F80" s="22"/>
      <c r="G80" s="24" t="s">
        <v>100</v>
      </c>
      <c r="H80" s="25"/>
      <c r="I80" s="25"/>
      <c r="J80" s="24" t="s">
        <v>101</v>
      </c>
      <c r="K80" s="22"/>
      <c r="L80" s="22"/>
      <c r="M80" s="22"/>
      <c r="N80" s="22"/>
      <c r="O80" s="22"/>
    </row>
    <row r="81" spans="3:15" s="23" customFormat="1" x14ac:dyDescent="0.2">
      <c r="C81" s="22"/>
      <c r="D81" s="22"/>
      <c r="E81" s="22"/>
      <c r="F81" s="22"/>
      <c r="G81" s="24" t="s">
        <v>102</v>
      </c>
      <c r="H81" s="25"/>
      <c r="I81" s="25"/>
      <c r="J81" s="24" t="s">
        <v>103</v>
      </c>
      <c r="K81" s="22"/>
      <c r="L81" s="22"/>
      <c r="M81" s="22"/>
      <c r="N81" s="22"/>
      <c r="O81" s="22"/>
    </row>
    <row r="82" spans="3:15" s="23" customFormat="1" x14ac:dyDescent="0.2">
      <c r="C82" s="22"/>
      <c r="D82" s="22"/>
      <c r="E82" s="22"/>
      <c r="F82" s="22"/>
      <c r="G82" s="24" t="s">
        <v>104</v>
      </c>
      <c r="H82" s="25"/>
      <c r="I82" s="25"/>
      <c r="J82" s="24" t="s">
        <v>105</v>
      </c>
      <c r="K82" s="22"/>
      <c r="L82" s="22"/>
      <c r="M82" s="22"/>
      <c r="N82" s="22"/>
      <c r="O82" s="22"/>
    </row>
    <row r="83" spans="3:15" s="23" customFormat="1" x14ac:dyDescent="0.2">
      <c r="C83" s="22"/>
      <c r="D83" s="22"/>
      <c r="E83" s="22"/>
      <c r="F83" s="22"/>
      <c r="G83" s="24" t="s">
        <v>106</v>
      </c>
      <c r="H83" s="25"/>
      <c r="I83" s="25"/>
      <c r="J83" s="24" t="s">
        <v>107</v>
      </c>
      <c r="K83" s="22"/>
      <c r="L83" s="22"/>
      <c r="M83" s="22"/>
      <c r="N83" s="22"/>
      <c r="O83" s="22"/>
    </row>
    <row r="84" spans="3:15" s="23" customFormat="1" x14ac:dyDescent="0.2">
      <c r="C84" s="22"/>
      <c r="D84" s="22"/>
      <c r="E84" s="22"/>
      <c r="F84" s="22"/>
      <c r="G84" s="24" t="s">
        <v>35</v>
      </c>
      <c r="H84" s="25"/>
      <c r="I84" s="25"/>
      <c r="J84" s="24" t="s">
        <v>62</v>
      </c>
      <c r="K84" s="22"/>
      <c r="L84" s="22"/>
      <c r="M84" s="22"/>
      <c r="N84" s="22"/>
      <c r="O84" s="22"/>
    </row>
    <row r="85" spans="3:15" x14ac:dyDescent="0.2">
      <c r="G85" s="24" t="s">
        <v>108</v>
      </c>
      <c r="H85" s="25"/>
      <c r="I85" s="25"/>
      <c r="J85" s="25"/>
      <c r="K85" s="22"/>
      <c r="L85" s="22"/>
    </row>
    <row r="86" spans="3:15" x14ac:dyDescent="0.2">
      <c r="G86" s="24" t="s">
        <v>109</v>
      </c>
      <c r="H86" s="25"/>
      <c r="I86" s="25"/>
      <c r="J86" s="25"/>
      <c r="K86" s="22"/>
      <c r="L86" s="22"/>
    </row>
    <row r="87" spans="3:15" x14ac:dyDescent="0.2">
      <c r="G87" s="24" t="s">
        <v>110</v>
      </c>
      <c r="H87" s="25"/>
      <c r="I87" s="25"/>
      <c r="J87" s="25"/>
      <c r="K87" s="22"/>
      <c r="L87" s="22"/>
    </row>
    <row r="88" spans="3:15" x14ac:dyDescent="0.2">
      <c r="G88" s="24" t="s">
        <v>111</v>
      </c>
      <c r="H88" s="25"/>
      <c r="I88" s="25"/>
      <c r="J88" s="25"/>
      <c r="K88" s="22"/>
      <c r="L88" s="22"/>
    </row>
    <row r="89" spans="3:15" x14ac:dyDescent="0.2">
      <c r="G89" s="24" t="s">
        <v>40</v>
      </c>
      <c r="H89" s="25"/>
      <c r="I89" s="25"/>
      <c r="J89" s="25"/>
      <c r="K89" s="22"/>
      <c r="L89" s="22"/>
    </row>
    <row r="90" spans="3:15" x14ac:dyDescent="0.2">
      <c r="G90" s="24" t="s">
        <v>26</v>
      </c>
      <c r="H90" s="25"/>
      <c r="I90" s="25"/>
      <c r="J90" s="25"/>
      <c r="K90" s="22"/>
      <c r="L90" s="22"/>
    </row>
    <row r="91" spans="3:15" x14ac:dyDescent="0.2">
      <c r="G91" s="24" t="s">
        <v>112</v>
      </c>
      <c r="H91" s="25"/>
      <c r="I91" s="25"/>
      <c r="J91" s="25"/>
      <c r="K91" s="22"/>
      <c r="L91" s="22"/>
    </row>
    <row r="92" spans="3:15" x14ac:dyDescent="0.2">
      <c r="G92" s="24" t="s">
        <v>29</v>
      </c>
      <c r="H92" s="25"/>
      <c r="I92" s="25"/>
      <c r="J92" s="25"/>
      <c r="K92" s="22"/>
      <c r="L92" s="22"/>
    </row>
    <row r="93" spans="3:15" x14ac:dyDescent="0.2">
      <c r="G93" s="24" t="s">
        <v>113</v>
      </c>
      <c r="H93" s="25"/>
      <c r="I93" s="25"/>
      <c r="J93" s="25"/>
      <c r="K93" s="22"/>
      <c r="L93" s="22"/>
    </row>
    <row r="94" spans="3:15" x14ac:dyDescent="0.2">
      <c r="G94" s="24" t="s">
        <v>114</v>
      </c>
      <c r="H94" s="25"/>
      <c r="I94" s="25"/>
      <c r="J94" s="25"/>
      <c r="K94" s="22"/>
      <c r="L94" s="22"/>
    </row>
    <row r="95" spans="3:15" x14ac:dyDescent="0.2">
      <c r="G95" s="24" t="s">
        <v>115</v>
      </c>
      <c r="H95" s="25"/>
      <c r="I95" s="25"/>
      <c r="J95" s="25"/>
    </row>
    <row r="96" spans="3:15" x14ac:dyDescent="0.2">
      <c r="G96" s="24" t="s">
        <v>116</v>
      </c>
      <c r="H96" s="25"/>
      <c r="I96" s="25"/>
      <c r="J96" s="25"/>
    </row>
    <row r="97" spans="7:10" x14ac:dyDescent="0.2">
      <c r="G97" s="24" t="s">
        <v>117</v>
      </c>
      <c r="H97" s="25"/>
      <c r="I97" s="25"/>
      <c r="J97" s="25"/>
    </row>
    <row r="98" spans="7:10" x14ac:dyDescent="0.2">
      <c r="G98" s="24" t="s">
        <v>118</v>
      </c>
      <c r="H98" s="25"/>
      <c r="I98" s="25"/>
      <c r="J98" s="25"/>
    </row>
    <row r="99" spans="7:10" x14ac:dyDescent="0.2">
      <c r="G99" s="24" t="s">
        <v>119</v>
      </c>
      <c r="H99" s="25"/>
      <c r="I99" s="25"/>
      <c r="J99" s="25"/>
    </row>
  </sheetData>
  <mergeCells count="85">
    <mergeCell ref="B2:C4"/>
    <mergeCell ref="C5:D8"/>
    <mergeCell ref="E5:L5"/>
    <mergeCell ref="M5:O5"/>
    <mergeCell ref="E6:L6"/>
    <mergeCell ref="M6:O6"/>
    <mergeCell ref="E7:L8"/>
    <mergeCell ref="M7:O7"/>
    <mergeCell ref="M8:O8"/>
    <mergeCell ref="C16:O16"/>
    <mergeCell ref="C9:O9"/>
    <mergeCell ref="C10:O11"/>
    <mergeCell ref="C12:D12"/>
    <mergeCell ref="E12:H12"/>
    <mergeCell ref="I12:J12"/>
    <mergeCell ref="K12:O12"/>
    <mergeCell ref="C13:D13"/>
    <mergeCell ref="E13:O13"/>
    <mergeCell ref="C14:D14"/>
    <mergeCell ref="E14:O14"/>
    <mergeCell ref="C15:O15"/>
    <mergeCell ref="P17:P18"/>
    <mergeCell ref="C18:D19"/>
    <mergeCell ref="E18:F18"/>
    <mergeCell ref="G18:K18"/>
    <mergeCell ref="L18:M19"/>
    <mergeCell ref="N18:O19"/>
    <mergeCell ref="E19:F19"/>
    <mergeCell ref="G19:K19"/>
    <mergeCell ref="C17:D17"/>
    <mergeCell ref="E17:G17"/>
    <mergeCell ref="H17:I17"/>
    <mergeCell ref="J17:K17"/>
    <mergeCell ref="L17:M17"/>
    <mergeCell ref="N17:O17"/>
    <mergeCell ref="C20:D22"/>
    <mergeCell ref="E20:G22"/>
    <mergeCell ref="H20:I22"/>
    <mergeCell ref="J20:K22"/>
    <mergeCell ref="L20:O20"/>
    <mergeCell ref="N23:O24"/>
    <mergeCell ref="C24:D24"/>
    <mergeCell ref="E24:G24"/>
    <mergeCell ref="C26:O26"/>
    <mergeCell ref="C27:I44"/>
    <mergeCell ref="J27:O27"/>
    <mergeCell ref="J43:O43"/>
    <mergeCell ref="J44:O44"/>
    <mergeCell ref="C23:D23"/>
    <mergeCell ref="E23:G23"/>
    <mergeCell ref="H23:I24"/>
    <mergeCell ref="J23:K24"/>
    <mergeCell ref="L23:M24"/>
    <mergeCell ref="C55:F55"/>
    <mergeCell ref="G55:J55"/>
    <mergeCell ref="K55:O55"/>
    <mergeCell ref="P27:P28"/>
    <mergeCell ref="J28:O31"/>
    <mergeCell ref="J32:O37"/>
    <mergeCell ref="J38:O38"/>
    <mergeCell ref="J39:O41"/>
    <mergeCell ref="J42:O42"/>
    <mergeCell ref="C46:O46"/>
    <mergeCell ref="C53:O53"/>
    <mergeCell ref="C54:F54"/>
    <mergeCell ref="G54:J54"/>
    <mergeCell ref="K54:O54"/>
    <mergeCell ref="C56:F56"/>
    <mergeCell ref="G56:J56"/>
    <mergeCell ref="K56:O56"/>
    <mergeCell ref="C57:F57"/>
    <mergeCell ref="G57:J57"/>
    <mergeCell ref="K57:O57"/>
    <mergeCell ref="C58:F58"/>
    <mergeCell ref="G58:J58"/>
    <mergeCell ref="K58:O58"/>
    <mergeCell ref="C59:F59"/>
    <mergeCell ref="G59:J59"/>
    <mergeCell ref="K59:O59"/>
    <mergeCell ref="C60:F60"/>
    <mergeCell ref="G60:J60"/>
    <mergeCell ref="K60:O60"/>
    <mergeCell ref="C61:F61"/>
    <mergeCell ref="G61:J61"/>
    <mergeCell ref="K61:O61"/>
  </mergeCells>
  <dataValidations count="5">
    <dataValidation type="list" allowBlank="1" showInputMessage="1" showErrorMessage="1" sqref="E20:G22" xr:uid="{00000000-0002-0000-0600-000000000000}">
      <formula1>$J$76:$J$77</formula1>
    </dataValidation>
    <dataValidation type="list" allowBlank="1" showInputMessage="1" showErrorMessage="1" sqref="J20:K22" xr:uid="{00000000-0002-0000-0600-000001000000}">
      <formula1>$J$78:$J$84</formula1>
    </dataValidation>
    <dataValidation type="list" allowBlank="1" showInputMessage="1" showErrorMessage="1" sqref="J17:K17" xr:uid="{00000000-0002-0000-0600-000002000000}">
      <formula1>$J$73:$J$75</formula1>
    </dataValidation>
    <dataValidation type="list" allowBlank="1" showInputMessage="1" showErrorMessage="1" sqref="E12:H12" xr:uid="{00000000-0002-0000-0600-000003000000}">
      <formula1>$G$73:$G$76</formula1>
    </dataValidation>
    <dataValidation type="list" allowBlank="1" showInputMessage="1" showErrorMessage="1" sqref="E13:O13" xr:uid="{00000000-0002-0000-0600-000004000000}">
      <formula1>$G$77:$G$99</formula1>
    </dataValidation>
  </dataValidations>
  <hyperlinks>
    <hyperlink ref="B2:C4" location="'MATRIZ DE INDICADORES'!A1" display="    REGRESAR" xr:uid="{00000000-0004-0000-0600-000000000000}"/>
  </hyperlink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444417" r:id="rId3" name="Option Button 1">
              <controlPr defaultSize="0" autoFill="0" autoLine="0" autoPict="0" macro="[7]!PORCENTAJE">
                <anchor moveWithCells="1">
                  <from>
                    <xdr:col>5</xdr:col>
                    <xdr:colOff>28575</xdr:colOff>
                    <xdr:row>16</xdr:row>
                    <xdr:rowOff>142875</xdr:rowOff>
                  </from>
                  <to>
                    <xdr:col>5</xdr:col>
                    <xdr:colOff>895350</xdr:colOff>
                    <xdr:row>17</xdr:row>
                    <xdr:rowOff>152400</xdr:rowOff>
                  </to>
                </anchor>
              </controlPr>
            </control>
          </mc:Choice>
        </mc:AlternateContent>
        <mc:AlternateContent xmlns:mc="http://schemas.openxmlformats.org/markup-compatibility/2006">
          <mc:Choice Requires="x14">
            <control shapeId="444418" r:id="rId4" name="Option Button 2">
              <controlPr defaultSize="0" autoFill="0" autoLine="0" autoPict="0" macro="[7]!RELATIVO">
                <anchor moveWithCells="1">
                  <from>
                    <xdr:col>4</xdr:col>
                    <xdr:colOff>171450</xdr:colOff>
                    <xdr:row>16</xdr:row>
                    <xdr:rowOff>123825</xdr:rowOff>
                  </from>
                  <to>
                    <xdr:col>5</xdr:col>
                    <xdr:colOff>38100</xdr:colOff>
                    <xdr:row>17</xdr:row>
                    <xdr:rowOff>152400</xdr:rowOff>
                  </to>
                </anchor>
              </controlPr>
            </control>
          </mc:Choice>
        </mc:AlternateContent>
        <mc:AlternateContent xmlns:mc="http://schemas.openxmlformats.org/markup-compatibility/2006">
          <mc:Choice Requires="x14">
            <control shapeId="444419" r:id="rId5" name="Option Button 3">
              <controlPr defaultSize="0" autoFill="0" autoLine="0" autoPict="0" macro="[7]!RELATIVO">
                <anchor moveWithCells="1">
                  <from>
                    <xdr:col>5</xdr:col>
                    <xdr:colOff>895350</xdr:colOff>
                    <xdr:row>16</xdr:row>
                    <xdr:rowOff>123825</xdr:rowOff>
                  </from>
                  <to>
                    <xdr:col>7</xdr:col>
                    <xdr:colOff>95250</xdr:colOff>
                    <xdr:row>17</xdr:row>
                    <xdr:rowOff>152400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6">
    <tabColor rgb="FFEDE394"/>
  </sheetPr>
  <dimension ref="A1:AB99"/>
  <sheetViews>
    <sheetView topLeftCell="A4" zoomScale="80" zoomScaleNormal="80" workbookViewId="0">
      <selection activeCell="J28" sqref="C27:O42"/>
    </sheetView>
  </sheetViews>
  <sheetFormatPr baseColWidth="10" defaultColWidth="11.42578125" defaultRowHeight="15" x14ac:dyDescent="0.2"/>
  <cols>
    <col min="1" max="1" width="4" style="16" customWidth="1"/>
    <col min="2" max="2" width="6.42578125" style="16" customWidth="1"/>
    <col min="3" max="3" width="36.5703125" style="16" customWidth="1"/>
    <col min="4" max="4" width="15.140625" style="16" customWidth="1"/>
    <col min="5" max="5" width="12.7109375" style="16" customWidth="1"/>
    <col min="6" max="6" width="15.140625" style="16" customWidth="1"/>
    <col min="7" max="7" width="14" style="16" customWidth="1"/>
    <col min="8" max="8" width="11.42578125" style="16"/>
    <col min="9" max="9" width="12.85546875" style="16" customWidth="1"/>
    <col min="10" max="10" width="15.5703125" style="16" customWidth="1"/>
    <col min="11" max="11" width="14.42578125" style="16" customWidth="1"/>
    <col min="12" max="15" width="15.28515625" style="16" customWidth="1"/>
    <col min="16" max="16" width="6.42578125" style="16" customWidth="1"/>
    <col min="17" max="28" width="11.42578125" style="16"/>
    <col min="29" max="16384" width="11.42578125" style="14"/>
  </cols>
  <sheetData>
    <row r="1" spans="1:28" ht="10.5" customHeight="1" x14ac:dyDescent="0.2"/>
    <row r="2" spans="1:28" x14ac:dyDescent="0.2">
      <c r="B2" s="258" t="s">
        <v>41</v>
      </c>
      <c r="C2" s="258"/>
      <c r="D2" s="1"/>
      <c r="E2" s="1"/>
      <c r="F2" s="1"/>
      <c r="G2" s="1"/>
      <c r="H2" s="1"/>
      <c r="I2" s="1"/>
      <c r="J2" s="1"/>
      <c r="K2" s="1"/>
      <c r="L2" s="1"/>
      <c r="M2" s="1"/>
      <c r="N2" s="1"/>
      <c r="O2" s="1"/>
      <c r="P2" s="1"/>
    </row>
    <row r="3" spans="1:28" x14ac:dyDescent="0.2">
      <c r="B3" s="258"/>
      <c r="C3" s="258"/>
      <c r="D3" s="1"/>
      <c r="E3" s="1"/>
      <c r="F3" s="1"/>
      <c r="G3" s="1"/>
      <c r="H3" s="1"/>
      <c r="I3" s="1"/>
      <c r="J3" s="1"/>
      <c r="K3" s="1"/>
      <c r="L3" s="1"/>
      <c r="M3" s="1"/>
      <c r="N3" s="1"/>
      <c r="O3" s="1"/>
      <c r="P3" s="1"/>
    </row>
    <row r="4" spans="1:28" ht="15.75" customHeight="1" x14ac:dyDescent="0.2">
      <c r="B4" s="258"/>
      <c r="C4" s="258"/>
      <c r="D4" s="1"/>
      <c r="E4" s="1"/>
      <c r="F4" s="1"/>
      <c r="G4" s="1"/>
      <c r="H4" s="1"/>
      <c r="I4" s="1"/>
      <c r="J4" s="1"/>
      <c r="K4" s="1"/>
      <c r="L4" s="1"/>
      <c r="M4" s="1"/>
      <c r="N4" s="1"/>
      <c r="O4" s="1"/>
      <c r="P4" s="1"/>
    </row>
    <row r="5" spans="1:28" ht="15.75" customHeight="1" x14ac:dyDescent="0.2">
      <c r="B5" s="1"/>
      <c r="C5" s="259"/>
      <c r="D5" s="260"/>
      <c r="E5" s="265" t="s">
        <v>0</v>
      </c>
      <c r="F5" s="212"/>
      <c r="G5" s="212"/>
      <c r="H5" s="212"/>
      <c r="I5" s="212"/>
      <c r="J5" s="212"/>
      <c r="K5" s="212"/>
      <c r="L5" s="213"/>
      <c r="M5" s="266" t="s">
        <v>1</v>
      </c>
      <c r="N5" s="266"/>
      <c r="O5" s="266"/>
      <c r="P5" s="1"/>
    </row>
    <row r="6" spans="1:28" ht="15.75" customHeight="1" x14ac:dyDescent="0.2">
      <c r="B6" s="1"/>
      <c r="C6" s="261"/>
      <c r="D6" s="262"/>
      <c r="E6" s="265" t="s">
        <v>2</v>
      </c>
      <c r="F6" s="212"/>
      <c r="G6" s="212"/>
      <c r="H6" s="212"/>
      <c r="I6" s="212"/>
      <c r="J6" s="212"/>
      <c r="K6" s="212"/>
      <c r="L6" s="213"/>
      <c r="M6" s="266" t="s">
        <v>3</v>
      </c>
      <c r="N6" s="266"/>
      <c r="O6" s="266"/>
      <c r="P6" s="1"/>
    </row>
    <row r="7" spans="1:28" ht="15" customHeight="1" x14ac:dyDescent="0.2">
      <c r="B7" s="1"/>
      <c r="C7" s="261"/>
      <c r="D7" s="262"/>
      <c r="E7" s="267" t="s">
        <v>4</v>
      </c>
      <c r="F7" s="268"/>
      <c r="G7" s="268"/>
      <c r="H7" s="268"/>
      <c r="I7" s="268"/>
      <c r="J7" s="268"/>
      <c r="K7" s="268"/>
      <c r="L7" s="269"/>
      <c r="M7" s="266" t="s">
        <v>42</v>
      </c>
      <c r="N7" s="266"/>
      <c r="O7" s="266"/>
      <c r="P7" s="1"/>
    </row>
    <row r="8" spans="1:28" ht="15.75" customHeight="1" x14ac:dyDescent="0.2">
      <c r="B8" s="1"/>
      <c r="C8" s="263"/>
      <c r="D8" s="264"/>
      <c r="E8" s="270"/>
      <c r="F8" s="271"/>
      <c r="G8" s="271"/>
      <c r="H8" s="271"/>
      <c r="I8" s="271"/>
      <c r="J8" s="271"/>
      <c r="K8" s="271"/>
      <c r="L8" s="272"/>
      <c r="M8" s="266" t="s">
        <v>6</v>
      </c>
      <c r="N8" s="266"/>
      <c r="O8" s="266"/>
      <c r="P8" s="1"/>
    </row>
    <row r="9" spans="1:28" ht="15.75" customHeight="1" x14ac:dyDescent="0.2">
      <c r="B9" s="1"/>
      <c r="C9" s="5"/>
      <c r="D9" s="5"/>
      <c r="E9" s="15"/>
      <c r="F9" s="15"/>
      <c r="G9" s="15"/>
      <c r="H9" s="15"/>
      <c r="I9" s="15"/>
      <c r="J9" s="15"/>
      <c r="K9" s="15"/>
      <c r="L9" s="15"/>
      <c r="M9" s="31"/>
      <c r="N9" s="31"/>
      <c r="O9" s="31"/>
      <c r="P9" s="1"/>
    </row>
    <row r="10" spans="1:28" s="43" customFormat="1" ht="15.75" customHeight="1" x14ac:dyDescent="0.25">
      <c r="A10" s="45"/>
      <c r="B10" s="44"/>
      <c r="C10" s="275" t="s">
        <v>43</v>
      </c>
      <c r="D10" s="275"/>
      <c r="E10" s="275"/>
      <c r="F10" s="275"/>
      <c r="G10" s="275"/>
      <c r="H10" s="275"/>
      <c r="I10" s="275"/>
      <c r="J10" s="275"/>
      <c r="K10" s="275"/>
      <c r="L10" s="275"/>
      <c r="M10" s="275"/>
      <c r="N10" s="275"/>
      <c r="O10" s="275"/>
      <c r="P10" s="44"/>
      <c r="Q10" s="45"/>
      <c r="R10" s="45"/>
      <c r="S10" s="45"/>
      <c r="T10" s="45"/>
      <c r="U10" s="45"/>
      <c r="V10" s="45"/>
      <c r="W10" s="45"/>
      <c r="X10" s="45"/>
      <c r="Y10" s="45"/>
      <c r="Z10" s="45"/>
      <c r="AA10" s="45"/>
      <c r="AB10" s="45"/>
    </row>
    <row r="11" spans="1:28" s="43" customFormat="1" ht="15.75" customHeight="1" x14ac:dyDescent="0.25">
      <c r="A11" s="45"/>
      <c r="B11" s="44"/>
      <c r="C11" s="275"/>
      <c r="D11" s="275"/>
      <c r="E11" s="275"/>
      <c r="F11" s="275"/>
      <c r="G11" s="275"/>
      <c r="H11" s="275"/>
      <c r="I11" s="275"/>
      <c r="J11" s="275"/>
      <c r="K11" s="275"/>
      <c r="L11" s="275"/>
      <c r="M11" s="275"/>
      <c r="N11" s="275"/>
      <c r="O11" s="275"/>
      <c r="P11" s="44"/>
      <c r="Q11" s="45"/>
      <c r="R11" s="45"/>
      <c r="S11" s="45"/>
      <c r="T11" s="45"/>
      <c r="U11" s="45"/>
      <c r="V11" s="45"/>
      <c r="W11" s="45"/>
      <c r="X11" s="45"/>
      <c r="Y11" s="45"/>
      <c r="Z11" s="45"/>
      <c r="AA11" s="45"/>
      <c r="AB11" s="45"/>
    </row>
    <row r="12" spans="1:28" s="43" customFormat="1" ht="30" customHeight="1" x14ac:dyDescent="0.25">
      <c r="A12" s="45"/>
      <c r="B12" s="44"/>
      <c r="C12" s="429" t="s">
        <v>44</v>
      </c>
      <c r="D12" s="429"/>
      <c r="E12" s="430" t="s">
        <v>91</v>
      </c>
      <c r="F12" s="431"/>
      <c r="G12" s="431"/>
      <c r="H12" s="432"/>
      <c r="I12" s="429" t="s">
        <v>46</v>
      </c>
      <c r="J12" s="429"/>
      <c r="K12" s="278" t="s">
        <v>167</v>
      </c>
      <c r="L12" s="433"/>
      <c r="M12" s="433"/>
      <c r="N12" s="433"/>
      <c r="O12" s="433"/>
      <c r="P12" s="44"/>
      <c r="Q12" s="45"/>
      <c r="R12" s="45"/>
      <c r="S12" s="45"/>
      <c r="T12" s="45"/>
      <c r="U12" s="45"/>
      <c r="V12" s="45"/>
      <c r="W12" s="45"/>
      <c r="X12" s="45"/>
      <c r="Y12" s="45"/>
      <c r="Z12" s="45"/>
      <c r="AA12" s="45"/>
      <c r="AB12" s="45"/>
    </row>
    <row r="13" spans="1:28" s="43" customFormat="1" ht="15.75" x14ac:dyDescent="0.25">
      <c r="A13" s="45"/>
      <c r="B13" s="44"/>
      <c r="C13" s="279" t="s">
        <v>15</v>
      </c>
      <c r="D13" s="279"/>
      <c r="E13" s="425" t="s">
        <v>35</v>
      </c>
      <c r="F13" s="425"/>
      <c r="G13" s="425"/>
      <c r="H13" s="425"/>
      <c r="I13" s="425"/>
      <c r="J13" s="425"/>
      <c r="K13" s="425"/>
      <c r="L13" s="425"/>
      <c r="M13" s="425"/>
      <c r="N13" s="425"/>
      <c r="O13" s="425"/>
      <c r="P13" s="44"/>
      <c r="Q13" s="45"/>
      <c r="R13" s="45"/>
      <c r="S13" s="45"/>
      <c r="T13" s="45"/>
      <c r="U13" s="45"/>
      <c r="V13" s="45"/>
      <c r="W13" s="45"/>
      <c r="X13" s="45"/>
      <c r="Y13" s="45"/>
      <c r="Z13" s="45"/>
      <c r="AA13" s="45"/>
      <c r="AB13" s="45"/>
    </row>
    <row r="14" spans="1:28" s="43" customFormat="1" ht="15.75" customHeight="1" x14ac:dyDescent="0.25">
      <c r="A14" s="45"/>
      <c r="B14" s="44"/>
      <c r="C14" s="279" t="s">
        <v>48</v>
      </c>
      <c r="D14" s="279"/>
      <c r="E14" s="424" t="s">
        <v>168</v>
      </c>
      <c r="F14" s="425"/>
      <c r="G14" s="425"/>
      <c r="H14" s="425"/>
      <c r="I14" s="425"/>
      <c r="J14" s="425"/>
      <c r="K14" s="425"/>
      <c r="L14" s="425"/>
      <c r="M14" s="425"/>
      <c r="N14" s="425"/>
      <c r="O14" s="425"/>
      <c r="P14" s="44"/>
      <c r="Q14" s="45"/>
      <c r="R14" s="45"/>
      <c r="S14" s="45"/>
      <c r="T14" s="45"/>
      <c r="U14" s="45"/>
      <c r="V14" s="45"/>
      <c r="W14" s="45"/>
      <c r="X14" s="45"/>
      <c r="Y14" s="45"/>
      <c r="Z14" s="45"/>
      <c r="AA14" s="45"/>
      <c r="AB14" s="45"/>
    </row>
    <row r="15" spans="1:28" s="43" customFormat="1" ht="15.75" x14ac:dyDescent="0.25">
      <c r="A15" s="45"/>
      <c r="B15" s="44"/>
      <c r="C15" s="426"/>
      <c r="D15" s="426"/>
      <c r="E15" s="426"/>
      <c r="F15" s="426"/>
      <c r="G15" s="426"/>
      <c r="H15" s="426"/>
      <c r="I15" s="426"/>
      <c r="J15" s="426"/>
      <c r="K15" s="426"/>
      <c r="L15" s="426"/>
      <c r="M15" s="426"/>
      <c r="N15" s="426"/>
      <c r="O15" s="426"/>
      <c r="P15" s="44"/>
      <c r="Q15" s="45"/>
      <c r="R15" s="45"/>
      <c r="S15" s="45"/>
      <c r="T15" s="45"/>
      <c r="U15" s="45"/>
      <c r="V15" s="45"/>
      <c r="W15" s="45"/>
      <c r="X15" s="45"/>
      <c r="Y15" s="45"/>
      <c r="Z15" s="45"/>
      <c r="AA15" s="45"/>
      <c r="AB15" s="45"/>
    </row>
    <row r="16" spans="1:28" s="43" customFormat="1" ht="15.75" x14ac:dyDescent="0.25">
      <c r="A16" s="45"/>
      <c r="B16" s="44"/>
      <c r="C16" s="427" t="s">
        <v>50</v>
      </c>
      <c r="D16" s="427"/>
      <c r="E16" s="427"/>
      <c r="F16" s="427"/>
      <c r="G16" s="427"/>
      <c r="H16" s="427"/>
      <c r="I16" s="427"/>
      <c r="J16" s="427"/>
      <c r="K16" s="427"/>
      <c r="L16" s="427"/>
      <c r="M16" s="427"/>
      <c r="N16" s="427"/>
      <c r="O16" s="427"/>
      <c r="P16" s="44"/>
      <c r="Q16" s="45"/>
      <c r="R16" s="45"/>
      <c r="S16" s="45"/>
      <c r="T16" s="45"/>
      <c r="U16" s="45"/>
      <c r="V16" s="45"/>
      <c r="W16" s="45"/>
      <c r="X16" s="45"/>
      <c r="Y16" s="45"/>
      <c r="Z16" s="45"/>
      <c r="AA16" s="45"/>
      <c r="AB16" s="45"/>
    </row>
    <row r="17" spans="1:28" s="43" customFormat="1" ht="36" customHeight="1" x14ac:dyDescent="0.25">
      <c r="A17" s="45"/>
      <c r="B17" s="44"/>
      <c r="C17" s="279" t="s">
        <v>169</v>
      </c>
      <c r="D17" s="279"/>
      <c r="E17" s="297">
        <v>2</v>
      </c>
      <c r="F17" s="298"/>
      <c r="G17" s="299"/>
      <c r="H17" s="279" t="s">
        <v>20</v>
      </c>
      <c r="I17" s="279"/>
      <c r="J17" s="300" t="s">
        <v>31</v>
      </c>
      <c r="K17" s="301"/>
      <c r="L17" s="279" t="s">
        <v>22</v>
      </c>
      <c r="M17" s="279"/>
      <c r="N17" s="428">
        <v>55</v>
      </c>
      <c r="O17" s="428"/>
      <c r="P17" s="309"/>
      <c r="Q17" s="412"/>
      <c r="R17" s="413"/>
      <c r="S17" s="412"/>
      <c r="T17" s="412"/>
      <c r="U17" s="412"/>
      <c r="V17" s="412"/>
      <c r="W17" s="45"/>
      <c r="X17" s="45"/>
      <c r="Y17" s="45"/>
      <c r="Z17" s="45"/>
      <c r="AA17" s="45"/>
      <c r="AB17" s="45"/>
    </row>
    <row r="18" spans="1:28" s="43" customFormat="1" ht="15.75" customHeight="1" x14ac:dyDescent="0.25">
      <c r="A18" s="45"/>
      <c r="B18" s="44"/>
      <c r="C18" s="279" t="s">
        <v>19</v>
      </c>
      <c r="D18" s="279"/>
      <c r="E18" s="305" t="s">
        <v>170</v>
      </c>
      <c r="F18" s="306"/>
      <c r="G18" s="306"/>
      <c r="H18" s="306"/>
      <c r="I18" s="306"/>
      <c r="J18" s="306"/>
      <c r="K18" s="307"/>
      <c r="L18" s="289" t="s">
        <v>55</v>
      </c>
      <c r="M18" s="290"/>
      <c r="N18" s="414" t="s">
        <v>171</v>
      </c>
      <c r="O18" s="415"/>
      <c r="P18" s="309"/>
      <c r="Q18" s="412"/>
      <c r="R18" s="413"/>
      <c r="S18" s="412"/>
      <c r="T18" s="412"/>
      <c r="U18" s="412"/>
      <c r="V18" s="412"/>
      <c r="W18" s="45"/>
      <c r="X18" s="45"/>
      <c r="Y18" s="45"/>
      <c r="Z18" s="45"/>
      <c r="AA18" s="45"/>
      <c r="AB18" s="45"/>
    </row>
    <row r="19" spans="1:28" s="43" customFormat="1" ht="15.75" customHeight="1" x14ac:dyDescent="0.25">
      <c r="A19" s="45"/>
      <c r="B19" s="44"/>
      <c r="C19" s="279"/>
      <c r="D19" s="279"/>
      <c r="E19" s="311"/>
      <c r="F19" s="312"/>
      <c r="G19" s="312"/>
      <c r="H19" s="312"/>
      <c r="I19" s="312"/>
      <c r="J19" s="312"/>
      <c r="K19" s="313"/>
      <c r="L19" s="291"/>
      <c r="M19" s="292"/>
      <c r="N19" s="416"/>
      <c r="O19" s="417"/>
      <c r="P19" s="15"/>
      <c r="Q19" s="46"/>
      <c r="R19" s="397"/>
      <c r="S19" s="398"/>
      <c r="T19" s="398"/>
      <c r="U19" s="411"/>
      <c r="V19" s="398"/>
      <c r="W19" s="45"/>
      <c r="X19" s="45"/>
      <c r="Y19" s="45"/>
      <c r="Z19" s="45"/>
      <c r="AA19" s="45"/>
      <c r="AB19" s="45"/>
    </row>
    <row r="20" spans="1:28" s="43" customFormat="1" ht="15.75" customHeight="1" x14ac:dyDescent="0.25">
      <c r="A20" s="45"/>
      <c r="B20" s="44"/>
      <c r="C20" s="289" t="s">
        <v>59</v>
      </c>
      <c r="D20" s="290"/>
      <c r="E20" s="305" t="s">
        <v>60</v>
      </c>
      <c r="F20" s="306"/>
      <c r="G20" s="307"/>
      <c r="H20" s="314" t="s">
        <v>61</v>
      </c>
      <c r="I20" s="315"/>
      <c r="J20" s="305" t="s">
        <v>62</v>
      </c>
      <c r="K20" s="307"/>
      <c r="L20" s="320" t="s">
        <v>63</v>
      </c>
      <c r="M20" s="321"/>
      <c r="N20" s="321"/>
      <c r="O20" s="322"/>
      <c r="P20" s="15"/>
      <c r="Q20" s="46"/>
      <c r="R20" s="397"/>
      <c r="S20" s="398"/>
      <c r="T20" s="398"/>
      <c r="U20" s="411"/>
      <c r="V20" s="398"/>
      <c r="W20" s="45"/>
      <c r="X20" s="45"/>
      <c r="Y20" s="45"/>
      <c r="Z20" s="45"/>
      <c r="AA20" s="45"/>
      <c r="AB20" s="45"/>
    </row>
    <row r="21" spans="1:28" s="43" customFormat="1" ht="15.75" customHeight="1" x14ac:dyDescent="0.25">
      <c r="A21" s="45"/>
      <c r="B21" s="44"/>
      <c r="C21" s="303"/>
      <c r="D21" s="304"/>
      <c r="E21" s="308"/>
      <c r="F21" s="309"/>
      <c r="G21" s="310"/>
      <c r="H21" s="316"/>
      <c r="I21" s="317"/>
      <c r="J21" s="308"/>
      <c r="K21" s="310"/>
      <c r="L21" s="32" t="s">
        <v>64</v>
      </c>
      <c r="M21" s="32" t="s">
        <v>65</v>
      </c>
      <c r="N21" s="32" t="s">
        <v>66</v>
      </c>
      <c r="O21" s="32" t="s">
        <v>67</v>
      </c>
      <c r="P21" s="15"/>
      <c r="Q21" s="46"/>
      <c r="R21" s="397"/>
      <c r="S21" s="398"/>
      <c r="T21" s="398"/>
      <c r="U21" s="411"/>
      <c r="V21" s="398"/>
      <c r="W21" s="45"/>
      <c r="X21" s="45"/>
      <c r="Y21" s="45"/>
      <c r="Z21" s="45"/>
      <c r="AA21" s="45"/>
      <c r="AB21" s="45"/>
    </row>
    <row r="22" spans="1:28" s="43" customFormat="1" ht="15.75" customHeight="1" x14ac:dyDescent="0.25">
      <c r="A22" s="45"/>
      <c r="B22" s="44"/>
      <c r="C22" s="291"/>
      <c r="D22" s="292"/>
      <c r="E22" s="311"/>
      <c r="F22" s="312"/>
      <c r="G22" s="313"/>
      <c r="H22" s="318"/>
      <c r="I22" s="319"/>
      <c r="J22" s="311"/>
      <c r="K22" s="313"/>
      <c r="L22" s="17" t="s">
        <v>172</v>
      </c>
      <c r="M22" s="18" t="s">
        <v>173</v>
      </c>
      <c r="N22" s="19" t="s">
        <v>174</v>
      </c>
      <c r="O22" s="47" t="s">
        <v>175</v>
      </c>
      <c r="P22" s="15"/>
      <c r="Q22" s="46"/>
      <c r="R22" s="397"/>
      <c r="S22" s="398"/>
      <c r="T22" s="398"/>
      <c r="U22" s="411"/>
      <c r="V22" s="398"/>
      <c r="W22" s="45"/>
      <c r="X22" s="45"/>
      <c r="Y22" s="45"/>
      <c r="Z22" s="45"/>
      <c r="AA22" s="45"/>
      <c r="AB22" s="45"/>
    </row>
    <row r="23" spans="1:28" s="43" customFormat="1" ht="15.75" customHeight="1" x14ac:dyDescent="0.25">
      <c r="A23" s="45"/>
      <c r="B23" s="44"/>
      <c r="C23" s="279" t="s">
        <v>176</v>
      </c>
      <c r="D23" s="279"/>
      <c r="E23" s="418" t="s">
        <v>177</v>
      </c>
      <c r="F23" s="419"/>
      <c r="G23" s="420"/>
      <c r="H23" s="314" t="s">
        <v>74</v>
      </c>
      <c r="I23" s="315"/>
      <c r="J23" s="323" t="s">
        <v>75</v>
      </c>
      <c r="K23" s="323"/>
      <c r="L23" s="276" t="s">
        <v>76</v>
      </c>
      <c r="M23" s="276"/>
      <c r="N23" s="323" t="s">
        <v>77</v>
      </c>
      <c r="O23" s="323"/>
      <c r="P23" s="15"/>
      <c r="Q23" s="46"/>
      <c r="R23" s="397"/>
      <c r="S23" s="398"/>
      <c r="T23" s="398"/>
      <c r="U23" s="411"/>
      <c r="V23" s="398"/>
      <c r="W23" s="45"/>
      <c r="X23" s="45"/>
      <c r="Y23" s="45"/>
      <c r="Z23" s="45"/>
      <c r="AA23" s="45"/>
      <c r="AB23" s="45"/>
    </row>
    <row r="24" spans="1:28" s="43" customFormat="1" ht="15.75" customHeight="1" x14ac:dyDescent="0.25">
      <c r="A24" s="45"/>
      <c r="B24" s="44"/>
      <c r="C24" s="279"/>
      <c r="D24" s="279"/>
      <c r="E24" s="421"/>
      <c r="F24" s="422"/>
      <c r="G24" s="423"/>
      <c r="H24" s="318"/>
      <c r="I24" s="319"/>
      <c r="J24" s="323"/>
      <c r="K24" s="323"/>
      <c r="L24" s="276"/>
      <c r="M24" s="276"/>
      <c r="N24" s="323"/>
      <c r="O24" s="323"/>
      <c r="P24" s="15"/>
      <c r="Q24" s="46"/>
      <c r="R24" s="397"/>
      <c r="S24" s="398"/>
      <c r="T24" s="398"/>
      <c r="U24" s="411"/>
      <c r="V24" s="398"/>
      <c r="W24" s="45"/>
      <c r="X24" s="45"/>
      <c r="Y24" s="45"/>
      <c r="Z24" s="45"/>
      <c r="AA24" s="45"/>
      <c r="AB24" s="45"/>
    </row>
    <row r="25" spans="1:28" ht="15.75" customHeight="1" x14ac:dyDescent="0.2">
      <c r="B25" s="1"/>
      <c r="C25" s="27"/>
      <c r="D25" s="27"/>
      <c r="E25" s="50"/>
      <c r="F25" s="50"/>
      <c r="G25" s="27"/>
      <c r="H25" s="27"/>
      <c r="I25" s="27"/>
      <c r="J25" s="31"/>
      <c r="K25" s="31"/>
      <c r="L25" s="27"/>
      <c r="M25" s="27"/>
      <c r="N25" s="31"/>
      <c r="O25" s="31"/>
      <c r="P25" s="48"/>
      <c r="Q25" s="49"/>
      <c r="R25" s="397"/>
      <c r="S25" s="398"/>
      <c r="T25" s="398"/>
      <c r="U25" s="411"/>
      <c r="V25" s="398"/>
    </row>
    <row r="26" spans="1:28" x14ac:dyDescent="0.2">
      <c r="B26" s="1"/>
      <c r="C26" s="404" t="s">
        <v>80</v>
      </c>
      <c r="D26" s="405"/>
      <c r="E26" s="405"/>
      <c r="F26" s="405"/>
      <c r="G26" s="405"/>
      <c r="H26" s="405"/>
      <c r="I26" s="405"/>
      <c r="J26" s="405"/>
      <c r="K26" s="405"/>
      <c r="L26" s="405"/>
      <c r="M26" s="405"/>
      <c r="N26" s="405"/>
      <c r="O26" s="406"/>
      <c r="P26" s="48"/>
      <c r="Q26" s="49"/>
      <c r="R26" s="397"/>
      <c r="S26" s="398"/>
      <c r="T26" s="398"/>
      <c r="U26" s="411"/>
      <c r="V26" s="398"/>
    </row>
    <row r="27" spans="1:28" ht="15" customHeight="1" x14ac:dyDescent="0.2">
      <c r="B27" s="1"/>
      <c r="C27" s="207"/>
      <c r="D27" s="208"/>
      <c r="E27" s="208"/>
      <c r="F27" s="208"/>
      <c r="G27" s="208"/>
      <c r="H27" s="208"/>
      <c r="I27" s="208"/>
      <c r="J27" s="402" t="s">
        <v>178</v>
      </c>
      <c r="K27" s="402"/>
      <c r="L27" s="402"/>
      <c r="M27" s="402"/>
      <c r="N27" s="402"/>
      <c r="O27" s="403"/>
      <c r="P27" s="48"/>
      <c r="Q27" s="49"/>
      <c r="R27" s="397"/>
      <c r="S27" s="395"/>
      <c r="T27" s="395"/>
      <c r="U27" s="397"/>
      <c r="V27" s="398"/>
    </row>
    <row r="28" spans="1:28" ht="15" customHeight="1" x14ac:dyDescent="0.2">
      <c r="B28" s="1"/>
      <c r="C28" s="207"/>
      <c r="D28" s="208"/>
      <c r="E28" s="208"/>
      <c r="F28" s="208"/>
      <c r="G28" s="208"/>
      <c r="H28" s="208"/>
      <c r="I28" s="208"/>
      <c r="J28" s="399" t="s">
        <v>179</v>
      </c>
      <c r="K28" s="400"/>
      <c r="L28" s="400"/>
      <c r="M28" s="400"/>
      <c r="N28" s="400"/>
      <c r="O28" s="401"/>
      <c r="P28" s="48"/>
      <c r="Q28" s="49"/>
      <c r="R28" s="397"/>
      <c r="S28" s="395"/>
      <c r="T28" s="395"/>
      <c r="U28" s="397"/>
      <c r="V28" s="398"/>
    </row>
    <row r="29" spans="1:28" x14ac:dyDescent="0.2">
      <c r="B29" s="1"/>
      <c r="C29" s="207"/>
      <c r="D29" s="208"/>
      <c r="E29" s="208"/>
      <c r="F29" s="208"/>
      <c r="G29" s="208"/>
      <c r="H29" s="208"/>
      <c r="I29" s="208"/>
      <c r="J29" s="400"/>
      <c r="K29" s="400"/>
      <c r="L29" s="400"/>
      <c r="M29" s="400"/>
      <c r="N29" s="400"/>
      <c r="O29" s="401"/>
      <c r="P29" s="48"/>
      <c r="Q29" s="49"/>
    </row>
    <row r="30" spans="1:28" x14ac:dyDescent="0.2">
      <c r="B30" s="1"/>
      <c r="C30" s="207"/>
      <c r="D30" s="208"/>
      <c r="E30" s="208"/>
      <c r="F30" s="208"/>
      <c r="G30" s="208"/>
      <c r="H30" s="208"/>
      <c r="I30" s="208"/>
      <c r="J30" s="400"/>
      <c r="K30" s="400"/>
      <c r="L30" s="400"/>
      <c r="M30" s="400"/>
      <c r="N30" s="400"/>
      <c r="O30" s="401"/>
      <c r="P30" s="48"/>
      <c r="Q30" s="49"/>
    </row>
    <row r="31" spans="1:28" x14ac:dyDescent="0.2">
      <c r="B31" s="1"/>
      <c r="C31" s="207"/>
      <c r="D31" s="208"/>
      <c r="E31" s="208"/>
      <c r="F31" s="208"/>
      <c r="G31" s="208"/>
      <c r="H31" s="208"/>
      <c r="I31" s="208"/>
      <c r="J31" s="400"/>
      <c r="K31" s="400"/>
      <c r="L31" s="400"/>
      <c r="M31" s="400"/>
      <c r="N31" s="400"/>
      <c r="O31" s="401"/>
      <c r="P31" s="48"/>
      <c r="Q31" s="49"/>
    </row>
    <row r="32" spans="1:28" x14ac:dyDescent="0.2">
      <c r="B32" s="1"/>
      <c r="C32" s="207"/>
      <c r="D32" s="208"/>
      <c r="E32" s="208"/>
      <c r="F32" s="208"/>
      <c r="G32" s="208"/>
      <c r="H32" s="208"/>
      <c r="I32" s="208"/>
      <c r="J32" s="400"/>
      <c r="K32" s="400"/>
      <c r="L32" s="400"/>
      <c r="M32" s="400"/>
      <c r="N32" s="400"/>
      <c r="O32" s="401"/>
      <c r="P32" s="48"/>
      <c r="Q32" s="49"/>
    </row>
    <row r="33" spans="2:16" ht="38.450000000000003" customHeight="1" x14ac:dyDescent="0.2">
      <c r="B33" s="1"/>
      <c r="C33" s="207"/>
      <c r="D33" s="208"/>
      <c r="E33" s="208"/>
      <c r="F33" s="208"/>
      <c r="G33" s="208"/>
      <c r="H33" s="208"/>
      <c r="I33" s="208"/>
      <c r="J33" s="400"/>
      <c r="K33" s="400"/>
      <c r="L33" s="400"/>
      <c r="M33" s="400"/>
      <c r="N33" s="400"/>
      <c r="O33" s="401"/>
      <c r="P33" s="1"/>
    </row>
    <row r="34" spans="2:16" ht="15" customHeight="1" x14ac:dyDescent="0.2">
      <c r="B34" s="1"/>
      <c r="C34" s="207"/>
      <c r="D34" s="208"/>
      <c r="E34" s="208"/>
      <c r="F34" s="208"/>
      <c r="G34" s="208"/>
      <c r="H34" s="208"/>
      <c r="I34" s="208"/>
      <c r="J34" s="402" t="s">
        <v>180</v>
      </c>
      <c r="K34" s="402"/>
      <c r="L34" s="402"/>
      <c r="M34" s="402"/>
      <c r="N34" s="402"/>
      <c r="O34" s="403"/>
      <c r="P34" s="1"/>
    </row>
    <row r="35" spans="2:16" x14ac:dyDescent="0.2">
      <c r="B35" s="1"/>
      <c r="C35" s="207"/>
      <c r="D35" s="208"/>
      <c r="E35" s="208"/>
      <c r="F35" s="208"/>
      <c r="G35" s="208"/>
      <c r="H35" s="208"/>
      <c r="I35" s="208"/>
      <c r="J35" s="407" t="s">
        <v>181</v>
      </c>
      <c r="K35" s="407"/>
      <c r="L35" s="407"/>
      <c r="M35" s="407"/>
      <c r="N35" s="407"/>
      <c r="O35" s="408"/>
      <c r="P35" s="1"/>
    </row>
    <row r="36" spans="2:16" x14ac:dyDescent="0.2">
      <c r="B36" s="1"/>
      <c r="C36" s="207"/>
      <c r="D36" s="208"/>
      <c r="E36" s="208"/>
      <c r="F36" s="208"/>
      <c r="G36" s="208"/>
      <c r="H36" s="208"/>
      <c r="I36" s="208"/>
      <c r="J36" s="407"/>
      <c r="K36" s="407"/>
      <c r="L36" s="407"/>
      <c r="M36" s="407"/>
      <c r="N36" s="407"/>
      <c r="O36" s="408"/>
      <c r="P36" s="1"/>
    </row>
    <row r="37" spans="2:16" x14ac:dyDescent="0.2">
      <c r="B37" s="1"/>
      <c r="C37" s="207"/>
      <c r="D37" s="208"/>
      <c r="E37" s="208"/>
      <c r="F37" s="208"/>
      <c r="G37" s="208"/>
      <c r="H37" s="208"/>
      <c r="I37" s="208"/>
      <c r="J37" s="407"/>
      <c r="K37" s="407"/>
      <c r="L37" s="407"/>
      <c r="M37" s="407"/>
      <c r="N37" s="407"/>
      <c r="O37" s="408"/>
      <c r="P37" s="1"/>
    </row>
    <row r="38" spans="2:16" x14ac:dyDescent="0.2">
      <c r="B38" s="1"/>
      <c r="C38" s="207"/>
      <c r="D38" s="208"/>
      <c r="E38" s="208"/>
      <c r="F38" s="208"/>
      <c r="G38" s="208"/>
      <c r="H38" s="208"/>
      <c r="I38" s="208"/>
      <c r="J38" s="407"/>
      <c r="K38" s="407"/>
      <c r="L38" s="407"/>
      <c r="M38" s="407"/>
      <c r="N38" s="407"/>
      <c r="O38" s="408"/>
      <c r="P38" s="1"/>
    </row>
    <row r="39" spans="2:16" x14ac:dyDescent="0.2">
      <c r="B39" s="1"/>
      <c r="C39" s="207"/>
      <c r="D39" s="208"/>
      <c r="E39" s="208"/>
      <c r="F39" s="208"/>
      <c r="G39" s="208"/>
      <c r="H39" s="208"/>
      <c r="I39" s="208"/>
      <c r="J39" s="407"/>
      <c r="K39" s="407"/>
      <c r="L39" s="407"/>
      <c r="M39" s="407"/>
      <c r="N39" s="407"/>
      <c r="O39" s="408"/>
      <c r="P39" s="1"/>
    </row>
    <row r="40" spans="2:16" x14ac:dyDescent="0.2">
      <c r="B40" s="1"/>
      <c r="C40" s="207"/>
      <c r="D40" s="208"/>
      <c r="E40" s="208"/>
      <c r="F40" s="208"/>
      <c r="G40" s="208"/>
      <c r="H40" s="208"/>
      <c r="I40" s="208"/>
      <c r="J40" s="407"/>
      <c r="K40" s="407"/>
      <c r="L40" s="407"/>
      <c r="M40" s="407"/>
      <c r="N40" s="407"/>
      <c r="O40" s="408"/>
      <c r="P40" s="1"/>
    </row>
    <row r="41" spans="2:16" x14ac:dyDescent="0.2">
      <c r="B41" s="1"/>
      <c r="C41" s="207"/>
      <c r="D41" s="208"/>
      <c r="E41" s="208"/>
      <c r="F41" s="208"/>
      <c r="G41" s="208"/>
      <c r="H41" s="208"/>
      <c r="I41" s="208"/>
      <c r="J41" s="409" t="s">
        <v>83</v>
      </c>
      <c r="K41" s="409"/>
      <c r="L41" s="409"/>
      <c r="M41" s="409"/>
      <c r="N41" s="409"/>
      <c r="O41" s="410"/>
      <c r="P41" s="1"/>
    </row>
    <row r="42" spans="2:16" ht="15" customHeight="1" x14ac:dyDescent="0.2">
      <c r="B42" s="1"/>
      <c r="C42" s="207"/>
      <c r="D42" s="208"/>
      <c r="E42" s="208"/>
      <c r="F42" s="208"/>
      <c r="G42" s="208"/>
      <c r="H42" s="208"/>
      <c r="I42" s="208"/>
      <c r="J42" s="386" t="str">
        <f>E14</f>
        <v>Director(a) de Investigación Universitaria</v>
      </c>
      <c r="K42" s="386"/>
      <c r="L42" s="386"/>
      <c r="M42" s="386"/>
      <c r="N42" s="386"/>
      <c r="O42" s="387"/>
      <c r="P42" s="1"/>
    </row>
    <row r="43" spans="2:16" x14ac:dyDescent="0.2">
      <c r="B43" s="1"/>
      <c r="C43" s="209"/>
      <c r="D43" s="210"/>
      <c r="E43" s="210"/>
      <c r="F43" s="210"/>
      <c r="G43" s="210"/>
      <c r="H43" s="210"/>
      <c r="I43" s="210"/>
      <c r="J43" s="51"/>
      <c r="K43" s="51"/>
      <c r="L43" s="51"/>
      <c r="M43" s="51"/>
      <c r="N43" s="51"/>
      <c r="O43" s="52"/>
      <c r="P43" s="1"/>
    </row>
    <row r="44" spans="2:16" x14ac:dyDescent="0.2">
      <c r="B44" s="1"/>
      <c r="C44" s="50"/>
      <c r="D44" s="50"/>
      <c r="E44" s="50"/>
      <c r="F44" s="50"/>
      <c r="G44" s="50"/>
      <c r="H44" s="50"/>
      <c r="I44" s="50"/>
      <c r="J44" s="53"/>
      <c r="K44" s="53"/>
      <c r="L44" s="53"/>
      <c r="M44" s="53"/>
      <c r="N44" s="53"/>
      <c r="O44" s="53"/>
      <c r="P44" s="1"/>
    </row>
    <row r="45" spans="2:16" ht="15" customHeight="1" x14ac:dyDescent="0.2">
      <c r="B45" s="1"/>
      <c r="C45" s="396" t="s">
        <v>84</v>
      </c>
      <c r="D45" s="396"/>
      <c r="E45" s="396"/>
      <c r="F45" s="396"/>
      <c r="G45" s="396"/>
      <c r="H45" s="396"/>
      <c r="I45" s="396"/>
      <c r="J45" s="396"/>
      <c r="K45" s="396"/>
      <c r="L45" s="396"/>
      <c r="M45" s="396"/>
      <c r="N45" s="396"/>
      <c r="O45" s="396"/>
      <c r="P45" s="1"/>
    </row>
    <row r="46" spans="2:16" ht="15.75" x14ac:dyDescent="0.25">
      <c r="B46" s="1"/>
      <c r="C46" s="54" t="s">
        <v>9</v>
      </c>
      <c r="D46" s="55" t="str">
        <f ca="1">IF(J23="MENSUAL","ENERO",IF(J23="TRIMESTRAL","MARZO",IF(J23="SEMESTRAL","JUNIO",IF(J23="ANUAL",YEAR(TODAY()),""))))</f>
        <v>JUNIO</v>
      </c>
      <c r="E46" s="55" t="str">
        <f>IF(J23="MENSUAL","FEBRERO",IF(J23="TRIMESTRAL","JUNIO",IF(J23="SEMESTRAL","DICIEMBRE","")))</f>
        <v>DICIEMBRE</v>
      </c>
      <c r="F46" s="55" t="str">
        <f>IF(J23="MENSUAL","MARZO",IF(J23="TRIMESTRAL","SEPTIEMBRE",""))</f>
        <v/>
      </c>
      <c r="G46" s="55" t="str">
        <f>IF(J23="MENSUAL","ABRIL",IF(J23="TRIMESTRAL","DICIEMBRE",""))</f>
        <v/>
      </c>
      <c r="H46" s="55" t="str">
        <f>IF(J23="MENSUAL","MAYO","")</f>
        <v/>
      </c>
      <c r="I46" s="55" t="str">
        <f>IF(J23="MENSUAL","JUNIO","")</f>
        <v/>
      </c>
      <c r="J46" s="55" t="str">
        <f>IF(J23="MENSUAL","JULIO","")</f>
        <v/>
      </c>
      <c r="K46" s="55" t="str">
        <f>IF(J23="MENSUAL","AGOSTO","")</f>
        <v/>
      </c>
      <c r="L46" s="55" t="str">
        <f>IF(J23="MENSUAL","SEPTIEMBRE","")</f>
        <v/>
      </c>
      <c r="M46" s="55" t="str">
        <f>IF(J23="MENSUAL","OCTUBRE","")</f>
        <v/>
      </c>
      <c r="N46" s="55" t="str">
        <f>IF(J23="MENSUAL","NOVIEMBRE","")</f>
        <v/>
      </c>
      <c r="O46" s="55" t="str">
        <f>IF(J23="MENSUAL","DICIEMBRE","")</f>
        <v/>
      </c>
      <c r="P46" s="1"/>
    </row>
    <row r="47" spans="2:16" ht="47.25" customHeight="1" x14ac:dyDescent="0.25">
      <c r="B47" s="1"/>
      <c r="C47" s="56" t="str">
        <f>E18</f>
        <v>Número ponderado de investigadores de la Universidad sujeto a convocatoria de Colciencias</v>
      </c>
      <c r="D47" s="32">
        <v>54</v>
      </c>
      <c r="E47" s="32"/>
      <c r="F47" s="55"/>
      <c r="G47" s="55"/>
      <c r="H47" s="55"/>
      <c r="I47" s="55"/>
      <c r="J47" s="55"/>
      <c r="K47" s="55"/>
      <c r="L47" s="55"/>
      <c r="M47" s="55"/>
      <c r="N47" s="55"/>
      <c r="O47" s="55"/>
      <c r="P47" s="1"/>
    </row>
    <row r="48" spans="2:16" ht="15.75" x14ac:dyDescent="0.25">
      <c r="B48" s="1"/>
      <c r="C48" s="57">
        <f>G19</f>
        <v>0</v>
      </c>
      <c r="D48" s="58"/>
      <c r="E48" s="58"/>
      <c r="F48" s="58"/>
      <c r="G48" s="58"/>
      <c r="H48" s="58"/>
      <c r="I48" s="58"/>
      <c r="J48" s="58"/>
      <c r="K48" s="58"/>
      <c r="L48" s="58"/>
      <c r="M48" s="58"/>
      <c r="N48" s="58"/>
      <c r="O48" s="59"/>
      <c r="P48" s="1"/>
    </row>
    <row r="49" spans="2:18" x14ac:dyDescent="0.2">
      <c r="B49" s="1"/>
      <c r="C49" s="2" t="s">
        <v>85</v>
      </c>
      <c r="D49" s="60">
        <f t="shared" ref="D49:O49" si="0">IFERROR(IF($E$17=1,D47/D48,IF($E$17=2,D47,"")),"")</f>
        <v>54</v>
      </c>
      <c r="E49" s="60">
        <f t="shared" si="0"/>
        <v>0</v>
      </c>
      <c r="F49" s="60">
        <f t="shared" si="0"/>
        <v>0</v>
      </c>
      <c r="G49" s="60">
        <f t="shared" si="0"/>
        <v>0</v>
      </c>
      <c r="H49" s="61">
        <f t="shared" si="0"/>
        <v>0</v>
      </c>
      <c r="I49" s="61">
        <f t="shared" si="0"/>
        <v>0</v>
      </c>
      <c r="J49" s="61">
        <f t="shared" si="0"/>
        <v>0</v>
      </c>
      <c r="K49" s="61">
        <f t="shared" si="0"/>
        <v>0</v>
      </c>
      <c r="L49" s="61">
        <f t="shared" si="0"/>
        <v>0</v>
      </c>
      <c r="M49" s="61">
        <f t="shared" si="0"/>
        <v>0</v>
      </c>
      <c r="N49" s="61">
        <f t="shared" si="0"/>
        <v>0</v>
      </c>
      <c r="O49" s="61">
        <f t="shared" si="0"/>
        <v>0</v>
      </c>
      <c r="P49" s="1"/>
      <c r="R49" s="30"/>
    </row>
    <row r="50" spans="2:18" x14ac:dyDescent="0.2">
      <c r="B50" s="1"/>
      <c r="C50" s="3" t="s">
        <v>86</v>
      </c>
      <c r="D50" s="62">
        <f>IF(AND(N23="ANUAL",J23="MENSUAL"),N17/12,IF(AND(N23="ANUAL",J23="TRIMESTRAL"),N17/4,IF(AND(N23="ANUAL",J23="SEMESTRAL"),N17/2,IF(AND(N23="ANUAL",J23="ANUAL"),N17,IF(AND(N23="SEMESTRAL",J23="MENSUAL"),N17/6,IF(AND(N23="SEMESTRAL",J23="TRIMESTRAL"),N17/2,IF(AND(N23="SEMESTRAL",J23="SEMESTRAL"),N17,IF(AND(N23="SEMESTRAL",J23="ANUAL"),"REVISAR FRECUENCIAS",IF(AND(N23="TRIMESTRAL",J23="MENSUAL"),N17/3,IF(AND(N23="TRIMESTRAL",J23="TRIMESTRAL"),N17,IF(AND(N23="TRIMESTRAL",J23="SEMESTRAL"),"REVISAR FRECUENCIAS",IF(AND(N23="TRIMESTRAL",J23="ANUAL"),"REVISAR FRECUENCIAS",IF(AND(N23="MENSUAL",J23="MENSUAL"),N17,IF(AND(N23="MENSUAL",J23="TRIMESTRAL"),"REVISAR FRECUENCIAS",IF(AND(N23="MENSUAL",J23="SEMESTRAL"),"REVISAR FRECUENCIAS",IF(AND(N23="MENSUAL",J23="ANUAL"),"REVISAR FRECUENCIAS",""))))))))))))))))</f>
        <v>27.5</v>
      </c>
      <c r="E50" s="62">
        <f>IF(AND(N23="ANUAL",J23="MENSUAL"),N17/12+D50,IF(AND(N23="ANUAL",J23="TRIMESTRAL"),N17/4+D50,IF(AND(N23="ANUAL",J23="SEMESTRAL"),N17/2+D50,IF(AND(N23="SEMESTRAL",J23="MENSUAL"),N17/6+D50,IF(AND(N23="SEMESTRAL",J23="TRIMESTRAL"),N17/2+D50,IF(AND(N23="SEMESTRAL",J23="SEMESTRAL"),N17,IF(AND(N23="TRIMESTRAL",J23="MENSUAL"),N17/3+D50,IF(AND(N23="TRIMESTRAL",J23="TRIMESTRAL"),N17,IF(AND(N23="MENSUAL",J23="MENSUAL"),N17,"")))))))))</f>
        <v>55</v>
      </c>
      <c r="F50" s="62" t="str">
        <f>IF(AND(N23="ANUAL",J23="MENSUAL"),N17/12+E50,IF(AND(N23="ANUAL",J23="TRIMESTRAL"),N17/4+E50,IF(AND(N23="SEMESTRAL",J23="MENSUAL"),N17/6+E50,IF(AND(N23="SEMESTRAL",J23="TRIMESTRAL"),N17/2,IF(AND(N23="TRIMESTRAL",J23="MENSUAL"),N17/3+E50,IF(AND(N23="TRIMESTRAL",J23="TRIMESTRAL"),N17,IF(AND(N23="MENSUAL",J23="MENSUAL"),N17,"")))))))</f>
        <v/>
      </c>
      <c r="G50" s="62" t="str">
        <f>IF(AND(N23="ANUAL",J23="MENSUAL"),N17/12+F50,IF(AND(N23="ANUAL",J23="TRIMESTRAL"),N17/4+F50,IF(AND(N23="SEMESTRAL",J23="MENSUAL"),N17/6+F50,IF(AND(N23="SEMESTRAL",J23="TRIMESTRAL"),N17/2+F50,IF(AND(N23="TRIMESTRAL",J23="MENSUAL"),N17/3,IF(AND(N23="TRIMESTRAL",J23="TRIMESTRAL"),N17,IF(AND(N23="MENSUAL",J23="MENSUAL"),N17,"")))))))</f>
        <v/>
      </c>
      <c r="H50" s="62" t="str">
        <f>IF(AND($N$23="ANUAL",$J$23="MENSUAL"),$N$17/12+G50,IF(AND(N23="SEMESTRAL",J23="MENSUAL"),N17/6+G50,IF(AND(N23="TRIMESTRAL",J23="MENSUAL"),N17/3+G50,IF(AND(N23="MENSUAL",J23="MENSUAL"),N17,""))))</f>
        <v/>
      </c>
      <c r="I50" s="62" t="str">
        <f>IF(AND($N$23="ANUAL",$J$23="MENSUAL"),$N$17/12+H50,IF(AND(N23="SEMESTRAL",J23="MENSUAL"),N17/6+H50,IF(AND(N23="TRIMESTRAL",J23="MENSUAL"),N17/3+H50,IF(AND(N23="MENSUAL",J23="MENSUAL"),N17,""))))</f>
        <v/>
      </c>
      <c r="J50" s="62" t="str">
        <f>IF(AND($N$23="ANUAL",$J$23="MENSUAL"),$N$17/12+I50,IF(AND(N23="SEMESTRAL",J23="MENSUAL"),N17/6,IF(AND(N23="TRIMESTRAL",J23="MENSUAL"),N17/3,IF(AND(N23="MENSUAL",J23="MENSUAL"),N17,""))))</f>
        <v/>
      </c>
      <c r="K50" s="62" t="str">
        <f>IF(AND($N$23="ANUAL",$J$23="MENSUAL"),$N$17/12+J50,IF(AND(N23="SEMESTRAL",J23="MENSUAL"),N17/6+J50,IF(AND(N23="TRIMESTRAL",J23="MENSUAL"),N17/3+J50,IF(AND(N23="MENSUAL",J23="MENSUAL"),N17,""))))</f>
        <v/>
      </c>
      <c r="L50" s="62" t="str">
        <f>IF(AND($N$23="ANUAL",$J$23="MENSUAL"),$N$17/12+K50,IF(AND(N23="SEMESTRAL",J23="MENSUAL"),N17/6+K50,IF(AND(N23="TRIMESTRAL",J23="MENSUAL"),N17/3+K50,IF(AND(N23="MENSUAL",J23="MENSUAL"),N17,""))))</f>
        <v/>
      </c>
      <c r="M50" s="62" t="str">
        <f>IF(AND($N$23="ANUAL",$J$23="MENSUAL"),$N$17/12+L50,IF(AND(N23="SEMESTRAL",J23="MENSUAL"),N17/6+L50,IF(AND(N23="TRIMESTRAL",J23="MENSUAL"),N17/3,IF(AND(N23="MENSUAL",J23="MENSUAL"),N17,""))))</f>
        <v/>
      </c>
      <c r="N50" s="62" t="str">
        <f>IF(AND($N$23="ANUAL",$J$23="MENSUAL"),$N$17/12+M50,IF(AND(N23="SEMESTRAL",J23="MENSUAL"),N17/6+M50,IF(AND(N23="TRIMESTRAL",J23="MENSUAL"),N17/3+M50,IF(AND(N23="MENSUAL",J23="MENSUAL"),N17,""))))</f>
        <v/>
      </c>
      <c r="O50" s="62" t="str">
        <f>IF(AND($N$23="ANUAL",$J$23="MENSUAL"),$N$17/12+N50,IF(AND(N23="SEMESTRAL",J23="MENSUAL"),N17/6+N50,IF(AND(N23="TRIMESTRAL",J23="MENSUAL"),N17/3+N50,IF(AND(N23="MENSUAL",J23="MENSUAL"),N17,""))))</f>
        <v/>
      </c>
      <c r="P50" s="1"/>
    </row>
    <row r="51" spans="2:18" x14ac:dyDescent="0.2">
      <c r="B51" s="1"/>
      <c r="C51" s="26"/>
      <c r="D51" s="21"/>
      <c r="E51" s="21"/>
      <c r="F51" s="21"/>
      <c r="G51" s="21"/>
      <c r="H51" s="21"/>
      <c r="I51" s="21"/>
      <c r="J51" s="21"/>
      <c r="K51" s="21"/>
      <c r="L51" s="21"/>
      <c r="M51" s="21"/>
      <c r="N51" s="21"/>
      <c r="O51" s="21"/>
      <c r="P51" s="1"/>
    </row>
    <row r="52" spans="2:18" x14ac:dyDescent="0.2">
      <c r="B52" s="1"/>
      <c r="C52" s="346" t="s">
        <v>61</v>
      </c>
      <c r="D52" s="346"/>
      <c r="E52" s="346"/>
      <c r="F52" s="346"/>
      <c r="G52" s="346"/>
      <c r="H52" s="346"/>
      <c r="I52" s="346"/>
      <c r="J52" s="346"/>
      <c r="K52" s="346"/>
      <c r="L52" s="346"/>
      <c r="M52" s="346"/>
      <c r="N52" s="346"/>
      <c r="O52" s="346"/>
      <c r="P52" s="1"/>
    </row>
    <row r="53" spans="2:18" x14ac:dyDescent="0.2">
      <c r="B53" s="1"/>
      <c r="C53" s="347" t="s">
        <v>87</v>
      </c>
      <c r="D53" s="347"/>
      <c r="E53" s="347"/>
      <c r="F53" s="347"/>
      <c r="G53" s="347" t="s">
        <v>88</v>
      </c>
      <c r="H53" s="347"/>
      <c r="I53" s="347"/>
      <c r="J53" s="347"/>
      <c r="K53" s="347" t="s">
        <v>89</v>
      </c>
      <c r="L53" s="347"/>
      <c r="M53" s="347"/>
      <c r="N53" s="347"/>
      <c r="O53" s="347"/>
      <c r="P53" s="1"/>
    </row>
    <row r="54" spans="2:18" x14ac:dyDescent="0.2">
      <c r="B54" s="1"/>
      <c r="C54" s="332"/>
      <c r="D54" s="332"/>
      <c r="E54" s="332"/>
      <c r="F54" s="332"/>
      <c r="G54" s="332"/>
      <c r="H54" s="332"/>
      <c r="I54" s="332"/>
      <c r="J54" s="332"/>
      <c r="K54" s="332"/>
      <c r="L54" s="332"/>
      <c r="M54" s="332"/>
      <c r="N54" s="332"/>
      <c r="O54" s="332"/>
      <c r="P54" s="1"/>
    </row>
    <row r="55" spans="2:18" x14ac:dyDescent="0.2">
      <c r="B55" s="1"/>
      <c r="C55" s="332"/>
      <c r="D55" s="332"/>
      <c r="E55" s="332"/>
      <c r="F55" s="332"/>
      <c r="G55" s="332"/>
      <c r="H55" s="332"/>
      <c r="I55" s="332"/>
      <c r="J55" s="332"/>
      <c r="K55" s="332"/>
      <c r="L55" s="332"/>
      <c r="M55" s="332"/>
      <c r="N55" s="332"/>
      <c r="O55" s="332"/>
      <c r="P55" s="1"/>
    </row>
    <row r="56" spans="2:18" x14ac:dyDescent="0.2">
      <c r="B56" s="1"/>
      <c r="C56" s="332"/>
      <c r="D56" s="332"/>
      <c r="E56" s="332"/>
      <c r="F56" s="332"/>
      <c r="G56" s="332"/>
      <c r="H56" s="332"/>
      <c r="I56" s="332"/>
      <c r="J56" s="332"/>
      <c r="K56" s="332"/>
      <c r="L56" s="332"/>
      <c r="M56" s="332"/>
      <c r="N56" s="332"/>
      <c r="O56" s="332"/>
      <c r="P56" s="1"/>
    </row>
    <row r="57" spans="2:18" x14ac:dyDescent="0.2">
      <c r="B57" s="1"/>
      <c r="C57" s="332"/>
      <c r="D57" s="332"/>
      <c r="E57" s="332"/>
      <c r="F57" s="332"/>
      <c r="G57" s="332"/>
      <c r="H57" s="332"/>
      <c r="I57" s="332"/>
      <c r="J57" s="332"/>
      <c r="K57" s="332"/>
      <c r="L57" s="332"/>
      <c r="M57" s="332"/>
      <c r="N57" s="332"/>
      <c r="O57" s="332"/>
      <c r="P57" s="1"/>
    </row>
    <row r="58" spans="2:18" x14ac:dyDescent="0.2">
      <c r="B58" s="1"/>
      <c r="C58" s="332"/>
      <c r="D58" s="332"/>
      <c r="E58" s="332"/>
      <c r="F58" s="332"/>
      <c r="G58" s="332"/>
      <c r="H58" s="332"/>
      <c r="I58" s="332"/>
      <c r="J58" s="332"/>
      <c r="K58" s="332"/>
      <c r="L58" s="332"/>
      <c r="M58" s="332"/>
      <c r="N58" s="332"/>
      <c r="O58" s="332"/>
      <c r="P58" s="1"/>
    </row>
    <row r="59" spans="2:18" x14ac:dyDescent="0.2">
      <c r="B59" s="1"/>
      <c r="C59" s="332"/>
      <c r="D59" s="332"/>
      <c r="E59" s="332"/>
      <c r="F59" s="332"/>
      <c r="G59" s="332"/>
      <c r="H59" s="332"/>
      <c r="I59" s="332"/>
      <c r="J59" s="332"/>
      <c r="K59" s="332"/>
      <c r="L59" s="332"/>
      <c r="M59" s="332"/>
      <c r="N59" s="332"/>
      <c r="O59" s="332"/>
      <c r="P59" s="1"/>
    </row>
    <row r="60" spans="2:18" x14ac:dyDescent="0.2">
      <c r="B60" s="1"/>
      <c r="C60" s="348"/>
      <c r="D60" s="348"/>
      <c r="E60" s="348"/>
      <c r="F60" s="348"/>
      <c r="G60" s="348"/>
      <c r="H60" s="348"/>
      <c r="I60" s="348"/>
      <c r="J60" s="348"/>
      <c r="K60" s="348"/>
      <c r="L60" s="348"/>
      <c r="M60" s="348"/>
      <c r="N60" s="348"/>
      <c r="O60" s="348"/>
      <c r="P60" s="1"/>
    </row>
    <row r="61" spans="2:18" x14ac:dyDescent="0.2">
      <c r="B61" s="1"/>
      <c r="C61" s="26"/>
      <c r="D61" s="21"/>
      <c r="E61" s="21"/>
      <c r="F61" s="21"/>
      <c r="G61" s="21"/>
      <c r="H61" s="21"/>
      <c r="I61" s="21"/>
      <c r="J61" s="21"/>
      <c r="K61" s="21"/>
      <c r="L61" s="21"/>
      <c r="M61" s="21"/>
      <c r="N61" s="21"/>
      <c r="O61" s="21"/>
      <c r="P61" s="1"/>
    </row>
    <row r="62" spans="2:18" x14ac:dyDescent="0.2">
      <c r="B62" s="1"/>
      <c r="C62" s="26"/>
      <c r="D62" s="21"/>
      <c r="E62" s="21"/>
      <c r="F62" s="21"/>
      <c r="G62" s="21"/>
      <c r="H62" s="21"/>
      <c r="I62" s="21"/>
      <c r="J62" s="21"/>
      <c r="K62" s="21"/>
      <c r="L62" s="21"/>
      <c r="M62" s="21"/>
      <c r="N62" s="21"/>
      <c r="O62" s="21"/>
      <c r="P62" s="1"/>
    </row>
    <row r="63" spans="2:18" x14ac:dyDescent="0.2">
      <c r="B63" s="1"/>
      <c r="C63" s="26"/>
      <c r="D63" s="21"/>
      <c r="E63" s="21"/>
      <c r="F63" s="21"/>
      <c r="G63" s="21"/>
      <c r="H63" s="21"/>
      <c r="I63" s="21"/>
      <c r="J63" s="21"/>
      <c r="K63" s="21"/>
      <c r="L63" s="21"/>
      <c r="M63" s="21"/>
      <c r="N63" s="21"/>
      <c r="O63" s="21"/>
      <c r="P63" s="1"/>
    </row>
    <row r="64" spans="2:18" x14ac:dyDescent="0.2">
      <c r="B64" s="1"/>
      <c r="C64" s="1"/>
      <c r="D64" s="1"/>
      <c r="E64" s="1"/>
      <c r="F64" s="1"/>
      <c r="G64" s="1"/>
      <c r="H64" s="1"/>
      <c r="I64" s="1"/>
      <c r="J64" s="1"/>
      <c r="K64" s="1"/>
      <c r="L64" s="1"/>
      <c r="M64" s="1"/>
      <c r="N64" s="1"/>
      <c r="O64" s="1"/>
      <c r="P64" s="1"/>
    </row>
    <row r="65" spans="1:28" s="64" customFormat="1" x14ac:dyDescent="0.2">
      <c r="A65" s="63"/>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row>
    <row r="66" spans="1:28" s="64" customFormat="1" x14ac:dyDescent="0.2">
      <c r="A66" s="63"/>
      <c r="B66" s="63"/>
      <c r="C66" s="63"/>
      <c r="D66" s="63"/>
      <c r="E66" s="63"/>
      <c r="F66" s="63"/>
      <c r="G66" s="63"/>
      <c r="H66" s="63"/>
      <c r="I66" s="63"/>
      <c r="J66" s="63"/>
      <c r="K66" s="63"/>
      <c r="L66" s="63"/>
      <c r="M66" s="63"/>
      <c r="N66" s="63"/>
      <c r="O66" s="63"/>
      <c r="P66" s="63"/>
      <c r="Q66" s="63"/>
      <c r="R66" s="63"/>
      <c r="S66" s="63"/>
      <c r="T66" s="63"/>
      <c r="U66" s="63"/>
      <c r="V66" s="63"/>
      <c r="W66" s="63"/>
      <c r="X66" s="63"/>
      <c r="Y66" s="63"/>
      <c r="Z66" s="63"/>
      <c r="AA66" s="63"/>
      <c r="AB66" s="63"/>
    </row>
    <row r="67" spans="1:28" s="64" customFormat="1" x14ac:dyDescent="0.2">
      <c r="A67" s="63"/>
      <c r="B67" s="63"/>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row>
    <row r="68" spans="1:28" s="64" customFormat="1" x14ac:dyDescent="0.2">
      <c r="A68" s="63"/>
      <c r="B68" s="63"/>
      <c r="C68" s="63"/>
      <c r="D68" s="63"/>
      <c r="E68" s="63"/>
      <c r="F68" s="63"/>
      <c r="G68" s="63"/>
      <c r="H68" s="63"/>
      <c r="I68" s="63"/>
      <c r="J68" s="63"/>
      <c r="K68" s="63"/>
      <c r="L68" s="63"/>
      <c r="M68" s="63"/>
      <c r="N68" s="63"/>
      <c r="O68" s="63"/>
      <c r="P68" s="63"/>
      <c r="Q68" s="63"/>
      <c r="R68" s="63"/>
      <c r="S68" s="63"/>
      <c r="T68" s="63"/>
      <c r="U68" s="63"/>
      <c r="V68" s="63"/>
      <c r="W68" s="63"/>
      <c r="X68" s="63"/>
      <c r="Y68" s="63"/>
      <c r="Z68" s="63"/>
      <c r="AA68" s="63"/>
      <c r="AB68" s="63"/>
    </row>
    <row r="69" spans="1:28" s="64" customFormat="1" x14ac:dyDescent="0.2">
      <c r="A69" s="63"/>
      <c r="B69" s="63"/>
      <c r="C69" s="63"/>
      <c r="D69" s="63"/>
      <c r="E69" s="63"/>
      <c r="F69" s="63"/>
      <c r="G69" s="63"/>
      <c r="H69" s="63"/>
      <c r="I69" s="63"/>
      <c r="J69" s="63"/>
      <c r="K69" s="63"/>
      <c r="L69" s="63"/>
      <c r="M69" s="63"/>
      <c r="N69" s="63"/>
      <c r="O69" s="63"/>
      <c r="P69" s="63"/>
      <c r="Q69" s="63"/>
      <c r="R69" s="63"/>
      <c r="S69" s="63"/>
      <c r="T69" s="63"/>
      <c r="U69" s="63"/>
      <c r="V69" s="63"/>
      <c r="W69" s="63"/>
      <c r="X69" s="63"/>
      <c r="Y69" s="63"/>
      <c r="Z69" s="63"/>
      <c r="AA69" s="63"/>
      <c r="AB69" s="63"/>
    </row>
    <row r="70" spans="1:28" s="64" customFormat="1" x14ac:dyDescent="0.2">
      <c r="A70" s="63"/>
      <c r="B70" s="63"/>
      <c r="C70" s="63"/>
      <c r="D70" s="63"/>
      <c r="E70" s="63"/>
      <c r="F70" s="63"/>
      <c r="G70" s="63"/>
      <c r="H70" s="63"/>
      <c r="I70" s="63"/>
      <c r="J70" s="63"/>
      <c r="K70" s="63"/>
      <c r="L70" s="63"/>
      <c r="M70" s="63"/>
      <c r="N70" s="63"/>
      <c r="O70" s="63"/>
      <c r="P70" s="63"/>
      <c r="Q70" s="63"/>
      <c r="R70" s="63"/>
      <c r="S70" s="63"/>
      <c r="T70" s="63"/>
      <c r="U70" s="63"/>
      <c r="V70" s="63"/>
      <c r="W70" s="63"/>
      <c r="X70" s="63"/>
      <c r="Y70" s="63"/>
      <c r="Z70" s="63"/>
      <c r="AA70" s="63"/>
      <c r="AB70" s="63"/>
    </row>
    <row r="71" spans="1:28" s="64" customFormat="1" x14ac:dyDescent="0.2">
      <c r="A71" s="63"/>
      <c r="B71" s="63"/>
      <c r="C71" s="63"/>
      <c r="D71" s="63"/>
      <c r="E71" s="63"/>
      <c r="F71" s="63"/>
      <c r="G71" s="63"/>
      <c r="H71" s="63"/>
      <c r="I71" s="63"/>
      <c r="J71" s="63"/>
      <c r="K71" s="63"/>
      <c r="L71" s="63"/>
      <c r="M71" s="63"/>
      <c r="N71" s="63"/>
      <c r="O71" s="63"/>
      <c r="P71" s="63"/>
      <c r="Q71" s="63"/>
      <c r="R71" s="63"/>
      <c r="S71" s="63"/>
      <c r="T71" s="63"/>
      <c r="U71" s="63"/>
      <c r="V71" s="63"/>
      <c r="W71" s="63"/>
      <c r="X71" s="63"/>
      <c r="Y71" s="63"/>
      <c r="Z71" s="63"/>
      <c r="AA71" s="63"/>
      <c r="AB71" s="63"/>
    </row>
    <row r="72" spans="1:28" s="64" customFormat="1" x14ac:dyDescent="0.2">
      <c r="A72" s="63"/>
      <c r="B72" s="63"/>
      <c r="C72" s="63"/>
      <c r="D72" s="63"/>
      <c r="E72" s="63"/>
      <c r="F72" s="63"/>
      <c r="G72" s="63"/>
      <c r="H72" s="63"/>
      <c r="I72" s="63"/>
      <c r="J72" s="63"/>
      <c r="K72" s="63"/>
      <c r="L72" s="63"/>
      <c r="M72" s="63"/>
      <c r="N72" s="63"/>
      <c r="O72" s="63"/>
      <c r="P72" s="63"/>
      <c r="Q72" s="63"/>
      <c r="R72" s="63"/>
      <c r="S72" s="63"/>
      <c r="T72" s="63"/>
      <c r="U72" s="63"/>
      <c r="V72" s="63"/>
      <c r="W72" s="63"/>
      <c r="X72" s="63"/>
      <c r="Y72" s="63"/>
      <c r="Z72" s="63"/>
      <c r="AA72" s="63"/>
      <c r="AB72" s="63"/>
    </row>
    <row r="73" spans="1:28" s="64" customFormat="1" x14ac:dyDescent="0.2">
      <c r="A73" s="63"/>
      <c r="B73" s="63"/>
      <c r="C73" s="63"/>
      <c r="D73" s="63"/>
      <c r="E73" s="63"/>
      <c r="F73" s="63"/>
      <c r="G73" s="24" t="s">
        <v>90</v>
      </c>
      <c r="H73" s="24"/>
      <c r="I73" s="24"/>
      <c r="J73" s="24" t="s">
        <v>27</v>
      </c>
      <c r="K73" s="63"/>
      <c r="L73" s="63"/>
      <c r="M73" s="63"/>
      <c r="N73" s="63"/>
      <c r="O73" s="63"/>
      <c r="P73" s="63"/>
      <c r="Q73" s="63"/>
      <c r="R73" s="63"/>
      <c r="S73" s="63"/>
      <c r="T73" s="63"/>
      <c r="U73" s="63"/>
      <c r="V73" s="63"/>
      <c r="W73" s="63"/>
      <c r="X73" s="63"/>
      <c r="Y73" s="63"/>
      <c r="Z73" s="63"/>
      <c r="AA73" s="63"/>
      <c r="AB73" s="63"/>
    </row>
    <row r="74" spans="1:28" s="64" customFormat="1" x14ac:dyDescent="0.2">
      <c r="A74" s="63"/>
      <c r="B74" s="63"/>
      <c r="C74" s="63"/>
      <c r="D74" s="63"/>
      <c r="E74" s="63"/>
      <c r="F74" s="63"/>
      <c r="G74" s="24" t="s">
        <v>91</v>
      </c>
      <c r="H74" s="24"/>
      <c r="I74" s="24"/>
      <c r="J74" s="24" t="s">
        <v>31</v>
      </c>
      <c r="K74" s="63"/>
      <c r="L74" s="63"/>
      <c r="M74" s="63"/>
      <c r="N74" s="63"/>
      <c r="O74" s="63"/>
      <c r="P74" s="63"/>
      <c r="Q74" s="63"/>
      <c r="R74" s="63"/>
      <c r="S74" s="63"/>
      <c r="T74" s="63"/>
      <c r="U74" s="63"/>
      <c r="V74" s="63"/>
      <c r="W74" s="63"/>
      <c r="X74" s="63"/>
      <c r="Y74" s="63"/>
      <c r="Z74" s="63"/>
      <c r="AA74" s="63"/>
      <c r="AB74" s="63"/>
    </row>
    <row r="75" spans="1:28" s="64" customFormat="1" x14ac:dyDescent="0.2">
      <c r="A75" s="63"/>
      <c r="B75" s="63"/>
      <c r="C75" s="63"/>
      <c r="D75" s="63"/>
      <c r="E75" s="63"/>
      <c r="F75" s="63"/>
      <c r="G75" s="24" t="s">
        <v>45</v>
      </c>
      <c r="H75" s="24"/>
      <c r="I75" s="24"/>
      <c r="J75" s="24" t="s">
        <v>92</v>
      </c>
      <c r="K75" s="63"/>
      <c r="L75" s="63"/>
      <c r="M75" s="63"/>
      <c r="N75" s="63"/>
      <c r="O75" s="63"/>
      <c r="P75" s="63"/>
      <c r="Q75" s="63"/>
      <c r="R75" s="63"/>
      <c r="S75" s="63"/>
      <c r="T75" s="63"/>
      <c r="U75" s="63"/>
      <c r="V75" s="63"/>
      <c r="W75" s="63"/>
      <c r="X75" s="63"/>
      <c r="Y75" s="63"/>
      <c r="Z75" s="63"/>
      <c r="AA75" s="63"/>
      <c r="AB75" s="63"/>
    </row>
    <row r="76" spans="1:28" s="64" customFormat="1" x14ac:dyDescent="0.2">
      <c r="A76" s="63"/>
      <c r="B76" s="63"/>
      <c r="C76" s="63"/>
      <c r="D76" s="63"/>
      <c r="E76" s="63"/>
      <c r="F76" s="63"/>
      <c r="G76" s="24" t="s">
        <v>93</v>
      </c>
      <c r="H76" s="24"/>
      <c r="I76" s="24"/>
      <c r="J76" s="24" t="s">
        <v>60</v>
      </c>
      <c r="K76" s="63"/>
      <c r="L76" s="63"/>
      <c r="M76" s="63"/>
      <c r="N76" s="63"/>
      <c r="O76" s="63"/>
      <c r="P76" s="63"/>
      <c r="Q76" s="63"/>
      <c r="R76" s="63"/>
      <c r="S76" s="63"/>
      <c r="T76" s="63"/>
      <c r="U76" s="63"/>
      <c r="V76" s="63"/>
      <c r="W76" s="63"/>
      <c r="X76" s="63"/>
      <c r="Y76" s="63"/>
      <c r="Z76" s="63"/>
      <c r="AA76" s="63"/>
      <c r="AB76" s="63"/>
    </row>
    <row r="77" spans="1:28" s="64" customFormat="1" x14ac:dyDescent="0.2">
      <c r="A77" s="63"/>
      <c r="B77" s="63"/>
      <c r="C77" s="63"/>
      <c r="D77" s="63"/>
      <c r="E77" s="63"/>
      <c r="F77" s="63"/>
      <c r="G77" s="24" t="s">
        <v>94</v>
      </c>
      <c r="H77" s="24"/>
      <c r="I77" s="24"/>
      <c r="J77" s="24" t="s">
        <v>95</v>
      </c>
      <c r="K77" s="63"/>
      <c r="L77" s="63"/>
      <c r="M77" s="63"/>
      <c r="N77" s="63"/>
      <c r="O77" s="63"/>
      <c r="P77" s="63"/>
      <c r="Q77" s="63"/>
      <c r="R77" s="63"/>
      <c r="S77" s="63"/>
      <c r="T77" s="63"/>
      <c r="U77" s="63"/>
      <c r="V77" s="63"/>
      <c r="W77" s="63"/>
      <c r="X77" s="63"/>
      <c r="Y77" s="63"/>
      <c r="Z77" s="63"/>
      <c r="AA77" s="63"/>
      <c r="AB77" s="63"/>
    </row>
    <row r="78" spans="1:28" s="64" customFormat="1" x14ac:dyDescent="0.2">
      <c r="A78" s="63"/>
      <c r="B78" s="63"/>
      <c r="C78" s="63"/>
      <c r="D78" s="63"/>
      <c r="E78" s="63"/>
      <c r="F78" s="63"/>
      <c r="G78" s="24" t="s">
        <v>96</v>
      </c>
      <c r="H78" s="24"/>
      <c r="I78" s="24"/>
      <c r="J78" s="24" t="s">
        <v>97</v>
      </c>
      <c r="K78" s="63"/>
      <c r="L78" s="63"/>
      <c r="M78" s="63"/>
      <c r="N78" s="63"/>
      <c r="O78" s="63"/>
      <c r="P78" s="63"/>
      <c r="Q78" s="63"/>
      <c r="R78" s="63"/>
      <c r="S78" s="63"/>
      <c r="T78" s="63"/>
      <c r="U78" s="63"/>
      <c r="V78" s="63"/>
      <c r="W78" s="63"/>
      <c r="X78" s="63"/>
      <c r="Y78" s="63"/>
      <c r="Z78" s="63"/>
      <c r="AA78" s="63"/>
      <c r="AB78" s="63"/>
    </row>
    <row r="79" spans="1:28" s="64" customFormat="1" x14ac:dyDescent="0.2">
      <c r="A79" s="63"/>
      <c r="B79" s="63"/>
      <c r="C79" s="63"/>
      <c r="D79" s="63"/>
      <c r="E79" s="63"/>
      <c r="F79" s="63"/>
      <c r="G79" s="24" t="s">
        <v>98</v>
      </c>
      <c r="H79" s="24"/>
      <c r="I79" s="24"/>
      <c r="J79" s="24" t="s">
        <v>99</v>
      </c>
      <c r="K79" s="63"/>
      <c r="L79" s="63"/>
      <c r="M79" s="63"/>
      <c r="N79" s="63"/>
      <c r="O79" s="63"/>
      <c r="P79" s="63"/>
      <c r="Q79" s="63"/>
      <c r="R79" s="63"/>
      <c r="S79" s="63"/>
      <c r="T79" s="63"/>
      <c r="U79" s="63"/>
      <c r="V79" s="63"/>
      <c r="W79" s="63"/>
      <c r="X79" s="63"/>
      <c r="Y79" s="63"/>
      <c r="Z79" s="63"/>
      <c r="AA79" s="63"/>
      <c r="AB79" s="63"/>
    </row>
    <row r="80" spans="1:28" s="64" customFormat="1" x14ac:dyDescent="0.2">
      <c r="A80" s="63"/>
      <c r="B80" s="63"/>
      <c r="C80" s="63"/>
      <c r="D80" s="63"/>
      <c r="E80" s="63"/>
      <c r="F80" s="63"/>
      <c r="G80" s="24" t="s">
        <v>100</v>
      </c>
      <c r="H80" s="24"/>
      <c r="I80" s="24"/>
      <c r="J80" s="24" t="s">
        <v>101</v>
      </c>
      <c r="K80" s="63"/>
      <c r="L80" s="63"/>
      <c r="M80" s="63"/>
      <c r="N80" s="63"/>
      <c r="O80" s="63"/>
      <c r="P80" s="63"/>
      <c r="Q80" s="63"/>
      <c r="R80" s="63"/>
      <c r="S80" s="63"/>
      <c r="T80" s="63"/>
      <c r="U80" s="63"/>
      <c r="V80" s="63"/>
      <c r="W80" s="63"/>
      <c r="X80" s="63"/>
      <c r="Y80" s="63"/>
      <c r="Z80" s="63"/>
      <c r="AA80" s="63"/>
      <c r="AB80" s="63"/>
    </row>
    <row r="81" spans="1:28" s="64" customFormat="1" x14ac:dyDescent="0.2">
      <c r="A81" s="63"/>
      <c r="B81" s="63"/>
      <c r="C81" s="63"/>
      <c r="D81" s="63"/>
      <c r="E81" s="63"/>
      <c r="F81" s="63"/>
      <c r="G81" s="24" t="s">
        <v>102</v>
      </c>
      <c r="H81" s="24"/>
      <c r="I81" s="24"/>
      <c r="J81" s="24" t="s">
        <v>103</v>
      </c>
      <c r="K81" s="63"/>
      <c r="L81" s="63"/>
      <c r="M81" s="63"/>
      <c r="N81" s="63"/>
      <c r="O81" s="63"/>
      <c r="P81" s="63"/>
      <c r="Q81" s="63"/>
      <c r="R81" s="63"/>
      <c r="S81" s="63"/>
      <c r="T81" s="63"/>
      <c r="U81" s="63"/>
      <c r="V81" s="63"/>
      <c r="W81" s="63"/>
      <c r="X81" s="63"/>
      <c r="Y81" s="63"/>
      <c r="Z81" s="63"/>
      <c r="AA81" s="63"/>
      <c r="AB81" s="63"/>
    </row>
    <row r="82" spans="1:28" s="64" customFormat="1" x14ac:dyDescent="0.2">
      <c r="A82" s="63"/>
      <c r="B82" s="63"/>
      <c r="C82" s="63"/>
      <c r="D82" s="63"/>
      <c r="E82" s="63"/>
      <c r="F82" s="63"/>
      <c r="G82" s="24" t="s">
        <v>104</v>
      </c>
      <c r="H82" s="24"/>
      <c r="I82" s="24"/>
      <c r="J82" s="24" t="s">
        <v>105</v>
      </c>
      <c r="K82" s="63"/>
      <c r="L82" s="63"/>
      <c r="M82" s="63"/>
      <c r="N82" s="63"/>
      <c r="O82" s="63"/>
      <c r="P82" s="63"/>
      <c r="Q82" s="63"/>
      <c r="R82" s="63"/>
      <c r="S82" s="63"/>
      <c r="T82" s="63"/>
      <c r="U82" s="63"/>
      <c r="V82" s="63"/>
      <c r="W82" s="63"/>
      <c r="X82" s="63"/>
      <c r="Y82" s="63"/>
      <c r="Z82" s="63"/>
      <c r="AA82" s="63"/>
      <c r="AB82" s="63"/>
    </row>
    <row r="83" spans="1:28" x14ac:dyDescent="0.2">
      <c r="G83" s="24" t="s">
        <v>106</v>
      </c>
      <c r="H83" s="24"/>
      <c r="I83" s="24"/>
      <c r="J83" s="24" t="s">
        <v>107</v>
      </c>
      <c r="K83" s="63"/>
      <c r="L83" s="63"/>
    </row>
    <row r="84" spans="1:28" x14ac:dyDescent="0.2">
      <c r="G84" s="24" t="s">
        <v>35</v>
      </c>
      <c r="H84" s="24"/>
      <c r="I84" s="24"/>
      <c r="J84" s="24" t="s">
        <v>62</v>
      </c>
      <c r="K84" s="63"/>
      <c r="L84" s="63"/>
    </row>
    <row r="85" spans="1:28" x14ac:dyDescent="0.2">
      <c r="G85" s="24" t="s">
        <v>108</v>
      </c>
      <c r="H85" s="24"/>
      <c r="I85" s="24"/>
      <c r="J85" s="24"/>
      <c r="K85" s="63"/>
      <c r="L85" s="63"/>
    </row>
    <row r="86" spans="1:28" x14ac:dyDescent="0.2">
      <c r="G86" s="24" t="s">
        <v>109</v>
      </c>
      <c r="H86" s="24"/>
      <c r="I86" s="24"/>
      <c r="J86" s="24"/>
      <c r="K86" s="63"/>
      <c r="L86" s="63"/>
    </row>
    <row r="87" spans="1:28" x14ac:dyDescent="0.2">
      <c r="G87" s="24" t="s">
        <v>110</v>
      </c>
      <c r="H87" s="24"/>
      <c r="I87" s="24"/>
      <c r="J87" s="24"/>
      <c r="K87" s="63"/>
      <c r="L87" s="63"/>
    </row>
    <row r="88" spans="1:28" x14ac:dyDescent="0.2">
      <c r="G88" s="24" t="s">
        <v>111</v>
      </c>
      <c r="H88" s="24"/>
      <c r="I88" s="24"/>
      <c r="J88" s="24"/>
      <c r="K88" s="63"/>
      <c r="L88" s="63"/>
    </row>
    <row r="89" spans="1:28" x14ac:dyDescent="0.2">
      <c r="G89" s="24" t="s">
        <v>40</v>
      </c>
      <c r="H89" s="24"/>
      <c r="I89" s="24"/>
      <c r="J89" s="24"/>
      <c r="K89" s="63"/>
      <c r="L89" s="63"/>
    </row>
    <row r="90" spans="1:28" x14ac:dyDescent="0.2">
      <c r="G90" s="24" t="s">
        <v>26</v>
      </c>
      <c r="H90" s="24"/>
      <c r="I90" s="24"/>
      <c r="J90" s="24"/>
      <c r="K90" s="63"/>
      <c r="L90" s="63"/>
    </row>
    <row r="91" spans="1:28" x14ac:dyDescent="0.2">
      <c r="G91" s="24" t="s">
        <v>112</v>
      </c>
      <c r="H91" s="24"/>
      <c r="I91" s="24"/>
      <c r="J91" s="24"/>
      <c r="K91" s="63"/>
      <c r="L91" s="63"/>
    </row>
    <row r="92" spans="1:28" x14ac:dyDescent="0.2">
      <c r="G92" s="24" t="s">
        <v>29</v>
      </c>
      <c r="H92" s="24"/>
      <c r="I92" s="24"/>
      <c r="J92" s="24"/>
      <c r="K92" s="63"/>
      <c r="L92" s="63"/>
    </row>
    <row r="93" spans="1:28" x14ac:dyDescent="0.2">
      <c r="G93" s="24" t="s">
        <v>113</v>
      </c>
      <c r="H93" s="24"/>
      <c r="I93" s="24"/>
      <c r="J93" s="24"/>
      <c r="K93" s="63"/>
      <c r="L93" s="63"/>
    </row>
    <row r="94" spans="1:28" x14ac:dyDescent="0.2">
      <c r="G94" s="24" t="s">
        <v>114</v>
      </c>
      <c r="H94" s="24"/>
      <c r="I94" s="24"/>
      <c r="J94" s="24"/>
      <c r="K94" s="63"/>
      <c r="L94" s="63"/>
    </row>
    <row r="95" spans="1:28" x14ac:dyDescent="0.2">
      <c r="G95" s="24" t="s">
        <v>115</v>
      </c>
      <c r="H95" s="24"/>
      <c r="I95" s="24"/>
      <c r="J95" s="24"/>
      <c r="K95" s="63"/>
      <c r="L95" s="63"/>
    </row>
    <row r="96" spans="1:28" x14ac:dyDescent="0.2">
      <c r="G96" s="24" t="s">
        <v>116</v>
      </c>
      <c r="H96" s="24"/>
      <c r="I96" s="24"/>
      <c r="J96" s="24"/>
      <c r="K96" s="63"/>
      <c r="L96" s="63"/>
    </row>
    <row r="97" spans="7:10" x14ac:dyDescent="0.2">
      <c r="G97" s="24" t="s">
        <v>117</v>
      </c>
      <c r="H97" s="24"/>
      <c r="I97" s="24"/>
      <c r="J97" s="24"/>
    </row>
    <row r="98" spans="7:10" x14ac:dyDescent="0.2">
      <c r="G98" s="24" t="s">
        <v>118</v>
      </c>
      <c r="H98" s="24"/>
      <c r="I98" s="24"/>
      <c r="J98" s="24"/>
    </row>
    <row r="99" spans="7:10" x14ac:dyDescent="0.2">
      <c r="G99" s="24" t="s">
        <v>119</v>
      </c>
      <c r="H99" s="24"/>
      <c r="I99" s="24"/>
      <c r="J99" s="24"/>
    </row>
  </sheetData>
  <mergeCells count="87">
    <mergeCell ref="C13:D13"/>
    <mergeCell ref="E13:O13"/>
    <mergeCell ref="B2:C4"/>
    <mergeCell ref="C5:D8"/>
    <mergeCell ref="E5:L5"/>
    <mergeCell ref="M5:O5"/>
    <mergeCell ref="E6:L6"/>
    <mergeCell ref="M6:O6"/>
    <mergeCell ref="E7:L8"/>
    <mergeCell ref="M7:O7"/>
    <mergeCell ref="M8:O8"/>
    <mergeCell ref="C10:O11"/>
    <mergeCell ref="C12:D12"/>
    <mergeCell ref="E12:H12"/>
    <mergeCell ref="I12:J12"/>
    <mergeCell ref="K12:O12"/>
    <mergeCell ref="C14:D14"/>
    <mergeCell ref="E14:O14"/>
    <mergeCell ref="C15:O15"/>
    <mergeCell ref="C16:O16"/>
    <mergeCell ref="C17:D17"/>
    <mergeCell ref="E17:G17"/>
    <mergeCell ref="H17:I17"/>
    <mergeCell ref="J17:K17"/>
    <mergeCell ref="L17:M17"/>
    <mergeCell ref="N17:O17"/>
    <mergeCell ref="P17:P18"/>
    <mergeCell ref="Q17:Q18"/>
    <mergeCell ref="R17:R18"/>
    <mergeCell ref="S17:V18"/>
    <mergeCell ref="C18:D19"/>
    <mergeCell ref="E18:K19"/>
    <mergeCell ref="L18:M19"/>
    <mergeCell ref="N18:O19"/>
    <mergeCell ref="R19:R26"/>
    <mergeCell ref="S19:T26"/>
    <mergeCell ref="E20:G22"/>
    <mergeCell ref="H20:I22"/>
    <mergeCell ref="J20:K22"/>
    <mergeCell ref="L20:O20"/>
    <mergeCell ref="C23:D24"/>
    <mergeCell ref="E23:G24"/>
    <mergeCell ref="U27:U28"/>
    <mergeCell ref="V27:V28"/>
    <mergeCell ref="J28:O33"/>
    <mergeCell ref="J34:O34"/>
    <mergeCell ref="J23:K24"/>
    <mergeCell ref="L23:M24"/>
    <mergeCell ref="N23:O24"/>
    <mergeCell ref="C26:O26"/>
    <mergeCell ref="C27:I43"/>
    <mergeCell ref="J27:O27"/>
    <mergeCell ref="J35:O40"/>
    <mergeCell ref="J41:O41"/>
    <mergeCell ref="J42:O42"/>
    <mergeCell ref="U19:U26"/>
    <mergeCell ref="V19:V26"/>
    <mergeCell ref="C20:D22"/>
    <mergeCell ref="C54:F54"/>
    <mergeCell ref="G54:J54"/>
    <mergeCell ref="K54:O54"/>
    <mergeCell ref="R27:R28"/>
    <mergeCell ref="H23:I24"/>
    <mergeCell ref="S27:T28"/>
    <mergeCell ref="C45:O45"/>
    <mergeCell ref="C52:O52"/>
    <mergeCell ref="C53:F53"/>
    <mergeCell ref="G53:J53"/>
    <mergeCell ref="K53:O53"/>
    <mergeCell ref="C55:F55"/>
    <mergeCell ref="G55:J55"/>
    <mergeCell ref="K55:O55"/>
    <mergeCell ref="C56:F56"/>
    <mergeCell ref="G56:J56"/>
    <mergeCell ref="K56:O56"/>
    <mergeCell ref="C57:F57"/>
    <mergeCell ref="G57:J57"/>
    <mergeCell ref="K57:O57"/>
    <mergeCell ref="C58:F58"/>
    <mergeCell ref="G58:J58"/>
    <mergeCell ref="K58:O58"/>
    <mergeCell ref="C59:F59"/>
    <mergeCell ref="G59:J59"/>
    <mergeCell ref="K59:O59"/>
    <mergeCell ref="C60:F60"/>
    <mergeCell ref="G60:J60"/>
    <mergeCell ref="K60:O60"/>
  </mergeCells>
  <dataValidations count="4">
    <dataValidation type="list" allowBlank="1" showInputMessage="1" showErrorMessage="1" sqref="E20:G22" xr:uid="{00000000-0002-0000-0700-000000000000}">
      <formula1>$J$76:$J$77</formula1>
    </dataValidation>
    <dataValidation type="list" allowBlank="1" showInputMessage="1" showErrorMessage="1" sqref="J20:K22" xr:uid="{00000000-0002-0000-0700-000001000000}">
      <formula1>$J$78:$J$84</formula1>
    </dataValidation>
    <dataValidation type="list" allowBlank="1" showInputMessage="1" showErrorMessage="1" sqref="J17:K17" xr:uid="{00000000-0002-0000-0700-000002000000}">
      <formula1>$J$73:$J$75</formula1>
    </dataValidation>
    <dataValidation type="list" allowBlank="1" showInputMessage="1" showErrorMessage="1" sqref="E12:H12" xr:uid="{00000000-0002-0000-0700-000003000000}">
      <formula1>$G$73:$G$76</formula1>
    </dataValidation>
  </dataValidations>
  <hyperlinks>
    <hyperlink ref="B2:C4" location="'MATRIZ DE INDICADORES'!A1" display="    REGRESAR" xr:uid="{00000000-0004-0000-0700-000000000000}"/>
  </hyperlink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4481" r:id="rId4" name="Option Button 1">
              <controlPr defaultSize="0" autoFill="0" autoLine="0" autoPict="0" macro="[9]!PORCENTAJE">
                <anchor moveWithCells="1">
                  <from>
                    <xdr:col>5</xdr:col>
                    <xdr:colOff>28575</xdr:colOff>
                    <xdr:row>16</xdr:row>
                    <xdr:rowOff>142875</xdr:rowOff>
                  </from>
                  <to>
                    <xdr:col>5</xdr:col>
                    <xdr:colOff>895350</xdr:colOff>
                    <xdr:row>17</xdr:row>
                    <xdr:rowOff>142875</xdr:rowOff>
                  </to>
                </anchor>
              </controlPr>
            </control>
          </mc:Choice>
        </mc:AlternateContent>
        <mc:AlternateContent xmlns:mc="http://schemas.openxmlformats.org/markup-compatibility/2006">
          <mc:Choice Requires="x14">
            <control shapeId="404482" r:id="rId5" name="Option Button 2">
              <controlPr defaultSize="0" autoFill="0" autoLine="0" autoPict="0" macro="[9]!RELATIVO">
                <anchor moveWithCells="1">
                  <from>
                    <xdr:col>4</xdr:col>
                    <xdr:colOff>171450</xdr:colOff>
                    <xdr:row>16</xdr:row>
                    <xdr:rowOff>123825</xdr:rowOff>
                  </from>
                  <to>
                    <xdr:col>5</xdr:col>
                    <xdr:colOff>38100</xdr:colOff>
                    <xdr:row>17</xdr:row>
                    <xdr:rowOff>142875</xdr:rowOff>
                  </to>
                </anchor>
              </controlPr>
            </control>
          </mc:Choice>
        </mc:AlternateContent>
        <mc:AlternateContent xmlns:mc="http://schemas.openxmlformats.org/markup-compatibility/2006">
          <mc:Choice Requires="x14">
            <control shapeId="404483" r:id="rId6" name="Option Button 3">
              <controlPr defaultSize="0" autoFill="0" autoLine="0" autoPict="0" macro="[9]!RELATIVO">
                <anchor moveWithCells="1">
                  <from>
                    <xdr:col>5</xdr:col>
                    <xdr:colOff>895350</xdr:colOff>
                    <xdr:row>16</xdr:row>
                    <xdr:rowOff>123825</xdr:rowOff>
                  </from>
                  <to>
                    <xdr:col>7</xdr:col>
                    <xdr:colOff>95250</xdr:colOff>
                    <xdr:row>17</xdr:row>
                    <xdr:rowOff>142875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7">
    <tabColor rgb="FFEDE394"/>
  </sheetPr>
  <dimension ref="A1:AB99"/>
  <sheetViews>
    <sheetView zoomScale="80" zoomScaleNormal="80" workbookViewId="0">
      <selection activeCell="J28" sqref="C27:O42"/>
    </sheetView>
  </sheetViews>
  <sheetFormatPr baseColWidth="10" defaultColWidth="11.42578125" defaultRowHeight="15" x14ac:dyDescent="0.2"/>
  <cols>
    <col min="1" max="1" width="4" style="16" customWidth="1"/>
    <col min="2" max="2" width="6.42578125" style="16" customWidth="1"/>
    <col min="3" max="3" width="25.140625" style="16" customWidth="1"/>
    <col min="4" max="4" width="15.140625" style="16" customWidth="1"/>
    <col min="5" max="5" width="12.7109375" style="16" customWidth="1"/>
    <col min="6" max="6" width="15.140625" style="16" customWidth="1"/>
    <col min="7" max="7" width="14" style="16" customWidth="1"/>
    <col min="8" max="8" width="11.42578125" style="16"/>
    <col min="9" max="9" width="12.85546875" style="16" customWidth="1"/>
    <col min="10" max="10" width="15.5703125" style="16" customWidth="1"/>
    <col min="11" max="11" width="14.42578125" style="16" customWidth="1"/>
    <col min="12" max="15" width="15.28515625" style="16" customWidth="1"/>
    <col min="16" max="16" width="6.42578125" style="16" customWidth="1"/>
    <col min="17" max="28" width="11.42578125" style="16"/>
    <col min="29" max="16384" width="11.42578125" style="14"/>
  </cols>
  <sheetData>
    <row r="1" spans="1:28" ht="10.5" customHeight="1" x14ac:dyDescent="0.2"/>
    <row r="2" spans="1:28" x14ac:dyDescent="0.2">
      <c r="B2" s="258" t="s">
        <v>41</v>
      </c>
      <c r="C2" s="258"/>
      <c r="D2" s="1"/>
      <c r="E2" s="1"/>
      <c r="F2" s="1"/>
      <c r="G2" s="1"/>
      <c r="H2" s="1"/>
      <c r="I2" s="1"/>
      <c r="J2" s="1"/>
      <c r="K2" s="1"/>
      <c r="L2" s="1"/>
      <c r="M2" s="1"/>
      <c r="N2" s="1"/>
      <c r="O2" s="1"/>
      <c r="P2" s="1"/>
    </row>
    <row r="3" spans="1:28" x14ac:dyDescent="0.2">
      <c r="B3" s="258"/>
      <c r="C3" s="258"/>
      <c r="D3" s="1"/>
      <c r="E3" s="1"/>
      <c r="F3" s="1"/>
      <c r="G3" s="1"/>
      <c r="H3" s="1"/>
      <c r="I3" s="1"/>
      <c r="J3" s="1"/>
      <c r="K3" s="1"/>
      <c r="L3" s="1"/>
      <c r="M3" s="1"/>
      <c r="N3" s="1"/>
      <c r="O3" s="1"/>
      <c r="P3" s="1"/>
    </row>
    <row r="4" spans="1:28" ht="15.75" customHeight="1" x14ac:dyDescent="0.2">
      <c r="B4" s="258"/>
      <c r="C4" s="258"/>
      <c r="D4" s="1"/>
      <c r="E4" s="1"/>
      <c r="F4" s="1"/>
      <c r="G4" s="1"/>
      <c r="H4" s="1"/>
      <c r="I4" s="1"/>
      <c r="J4" s="1"/>
      <c r="K4" s="1"/>
      <c r="L4" s="1"/>
      <c r="M4" s="1"/>
      <c r="N4" s="1"/>
      <c r="O4" s="1"/>
      <c r="P4" s="1"/>
    </row>
    <row r="5" spans="1:28" ht="15.75" customHeight="1" x14ac:dyDescent="0.2">
      <c r="B5" s="1"/>
      <c r="C5" s="259"/>
      <c r="D5" s="260"/>
      <c r="E5" s="265" t="s">
        <v>0</v>
      </c>
      <c r="F5" s="212"/>
      <c r="G5" s="212"/>
      <c r="H5" s="212"/>
      <c r="I5" s="212"/>
      <c r="J5" s="212"/>
      <c r="K5" s="212"/>
      <c r="L5" s="213"/>
      <c r="M5" s="266" t="s">
        <v>1</v>
      </c>
      <c r="N5" s="266"/>
      <c r="O5" s="266"/>
      <c r="P5" s="1"/>
    </row>
    <row r="6" spans="1:28" ht="15.75" customHeight="1" x14ac:dyDescent="0.2">
      <c r="B6" s="1"/>
      <c r="C6" s="261"/>
      <c r="D6" s="262"/>
      <c r="E6" s="265" t="s">
        <v>2</v>
      </c>
      <c r="F6" s="212"/>
      <c r="G6" s="212"/>
      <c r="H6" s="212"/>
      <c r="I6" s="212"/>
      <c r="J6" s="212"/>
      <c r="K6" s="212"/>
      <c r="L6" s="213"/>
      <c r="M6" s="266" t="s">
        <v>3</v>
      </c>
      <c r="N6" s="266"/>
      <c r="O6" s="266"/>
      <c r="P6" s="1"/>
    </row>
    <row r="7" spans="1:28" ht="15" customHeight="1" x14ac:dyDescent="0.2">
      <c r="B7" s="1"/>
      <c r="C7" s="261"/>
      <c r="D7" s="262"/>
      <c r="E7" s="267" t="s">
        <v>4</v>
      </c>
      <c r="F7" s="268"/>
      <c r="G7" s="268"/>
      <c r="H7" s="268"/>
      <c r="I7" s="268"/>
      <c r="J7" s="268"/>
      <c r="K7" s="268"/>
      <c r="L7" s="269"/>
      <c r="M7" s="266" t="s">
        <v>42</v>
      </c>
      <c r="N7" s="266"/>
      <c r="O7" s="266"/>
      <c r="P7" s="1"/>
    </row>
    <row r="8" spans="1:28" ht="15.75" customHeight="1" x14ac:dyDescent="0.2">
      <c r="B8" s="1"/>
      <c r="C8" s="263"/>
      <c r="D8" s="264"/>
      <c r="E8" s="270"/>
      <c r="F8" s="271"/>
      <c r="G8" s="271"/>
      <c r="H8" s="271"/>
      <c r="I8" s="271"/>
      <c r="J8" s="271"/>
      <c r="K8" s="271"/>
      <c r="L8" s="272"/>
      <c r="M8" s="266" t="s">
        <v>6</v>
      </c>
      <c r="N8" s="266"/>
      <c r="O8" s="266"/>
      <c r="P8" s="1"/>
    </row>
    <row r="9" spans="1:28" ht="15.75" customHeight="1" x14ac:dyDescent="0.2">
      <c r="B9" s="1"/>
      <c r="C9" s="5"/>
      <c r="D9" s="5"/>
      <c r="E9" s="15"/>
      <c r="F9" s="15"/>
      <c r="G9" s="15"/>
      <c r="H9" s="15"/>
      <c r="I9" s="15"/>
      <c r="J9" s="15"/>
      <c r="K9" s="15"/>
      <c r="L9" s="15"/>
      <c r="M9" s="31"/>
      <c r="N9" s="31"/>
      <c r="O9" s="31"/>
      <c r="P9" s="1"/>
    </row>
    <row r="10" spans="1:28" s="43" customFormat="1" ht="15.75" customHeight="1" x14ac:dyDescent="0.25">
      <c r="A10" s="45"/>
      <c r="B10" s="44"/>
      <c r="C10" s="275" t="s">
        <v>43</v>
      </c>
      <c r="D10" s="275"/>
      <c r="E10" s="275"/>
      <c r="F10" s="275"/>
      <c r="G10" s="275"/>
      <c r="H10" s="275"/>
      <c r="I10" s="275"/>
      <c r="J10" s="275"/>
      <c r="K10" s="275"/>
      <c r="L10" s="275"/>
      <c r="M10" s="275"/>
      <c r="N10" s="275"/>
      <c r="O10" s="275"/>
      <c r="P10" s="44"/>
      <c r="Q10" s="45"/>
      <c r="R10" s="45"/>
      <c r="S10" s="45"/>
      <c r="T10" s="45"/>
      <c r="U10" s="45"/>
      <c r="V10" s="45"/>
      <c r="W10" s="45"/>
      <c r="X10" s="45"/>
      <c r="Y10" s="45"/>
      <c r="Z10" s="45"/>
      <c r="AA10" s="45"/>
      <c r="AB10" s="45"/>
    </row>
    <row r="11" spans="1:28" s="43" customFormat="1" ht="15.75" customHeight="1" x14ac:dyDescent="0.25">
      <c r="A11" s="45"/>
      <c r="B11" s="44"/>
      <c r="C11" s="275"/>
      <c r="D11" s="275"/>
      <c r="E11" s="275"/>
      <c r="F11" s="275"/>
      <c r="G11" s="275"/>
      <c r="H11" s="275"/>
      <c r="I11" s="275"/>
      <c r="J11" s="275"/>
      <c r="K11" s="275"/>
      <c r="L11" s="275"/>
      <c r="M11" s="275"/>
      <c r="N11" s="275"/>
      <c r="O11" s="275"/>
      <c r="P11" s="44"/>
      <c r="Q11" s="45"/>
      <c r="R11" s="45"/>
      <c r="S11" s="45"/>
      <c r="T11" s="45"/>
      <c r="U11" s="45"/>
      <c r="V11" s="45"/>
      <c r="W11" s="45"/>
      <c r="X11" s="45"/>
      <c r="Y11" s="45"/>
      <c r="Z11" s="45"/>
      <c r="AA11" s="45"/>
      <c r="AB11" s="45"/>
    </row>
    <row r="12" spans="1:28" s="43" customFormat="1" ht="30" customHeight="1" x14ac:dyDescent="0.25">
      <c r="A12" s="45"/>
      <c r="B12" s="44"/>
      <c r="C12" s="429" t="s">
        <v>44</v>
      </c>
      <c r="D12" s="429"/>
      <c r="E12" s="430" t="s">
        <v>91</v>
      </c>
      <c r="F12" s="431"/>
      <c r="G12" s="431"/>
      <c r="H12" s="432"/>
      <c r="I12" s="429" t="s">
        <v>46</v>
      </c>
      <c r="J12" s="429"/>
      <c r="K12" s="278" t="s">
        <v>36</v>
      </c>
      <c r="L12" s="433"/>
      <c r="M12" s="433"/>
      <c r="N12" s="433"/>
      <c r="O12" s="433"/>
      <c r="P12" s="44"/>
      <c r="Q12" s="45"/>
      <c r="R12" s="45"/>
      <c r="S12" s="45"/>
      <c r="T12" s="45"/>
      <c r="U12" s="45"/>
      <c r="V12" s="45"/>
      <c r="W12" s="45"/>
      <c r="X12" s="45"/>
      <c r="Y12" s="45"/>
      <c r="Z12" s="45"/>
      <c r="AA12" s="45"/>
      <c r="AB12" s="45"/>
    </row>
    <row r="13" spans="1:28" s="43" customFormat="1" ht="15.75" x14ac:dyDescent="0.25">
      <c r="A13" s="45"/>
      <c r="B13" s="44"/>
      <c r="C13" s="279" t="s">
        <v>15</v>
      </c>
      <c r="D13" s="279"/>
      <c r="E13" s="425" t="s">
        <v>35</v>
      </c>
      <c r="F13" s="425"/>
      <c r="G13" s="425"/>
      <c r="H13" s="425"/>
      <c r="I13" s="425"/>
      <c r="J13" s="425"/>
      <c r="K13" s="425"/>
      <c r="L13" s="425"/>
      <c r="M13" s="425"/>
      <c r="N13" s="425"/>
      <c r="O13" s="425"/>
      <c r="P13" s="44"/>
      <c r="Q13" s="45"/>
      <c r="R13" s="45"/>
      <c r="S13" s="45"/>
      <c r="T13" s="45"/>
      <c r="U13" s="45"/>
      <c r="V13" s="45"/>
      <c r="W13" s="45"/>
      <c r="X13" s="45"/>
      <c r="Y13" s="45"/>
      <c r="Z13" s="45"/>
      <c r="AA13" s="45"/>
      <c r="AB13" s="45"/>
    </row>
    <row r="14" spans="1:28" s="43" customFormat="1" ht="15.75" customHeight="1" x14ac:dyDescent="0.25">
      <c r="A14" s="45"/>
      <c r="B14" s="44"/>
      <c r="C14" s="279" t="s">
        <v>48</v>
      </c>
      <c r="D14" s="279"/>
      <c r="E14" s="424" t="s">
        <v>168</v>
      </c>
      <c r="F14" s="425"/>
      <c r="G14" s="425"/>
      <c r="H14" s="425"/>
      <c r="I14" s="425"/>
      <c r="J14" s="425"/>
      <c r="K14" s="425"/>
      <c r="L14" s="425"/>
      <c r="M14" s="425"/>
      <c r="N14" s="425"/>
      <c r="O14" s="425"/>
      <c r="P14" s="44"/>
      <c r="Q14" s="45"/>
      <c r="R14" s="45"/>
      <c r="S14" s="45"/>
      <c r="T14" s="45"/>
      <c r="U14" s="45"/>
      <c r="V14" s="45"/>
      <c r="W14" s="45"/>
      <c r="X14" s="45"/>
      <c r="Y14" s="45"/>
      <c r="Z14" s="45"/>
      <c r="AA14" s="45"/>
      <c r="AB14" s="45"/>
    </row>
    <row r="15" spans="1:28" s="43" customFormat="1" ht="15.75" x14ac:dyDescent="0.25">
      <c r="A15" s="45"/>
      <c r="B15" s="44"/>
      <c r="C15" s="426"/>
      <c r="D15" s="426"/>
      <c r="E15" s="426"/>
      <c r="F15" s="426"/>
      <c r="G15" s="426"/>
      <c r="H15" s="426"/>
      <c r="I15" s="426"/>
      <c r="J15" s="426"/>
      <c r="K15" s="426"/>
      <c r="L15" s="426"/>
      <c r="M15" s="426"/>
      <c r="N15" s="426"/>
      <c r="O15" s="426"/>
      <c r="P15" s="44"/>
      <c r="Q15" s="45"/>
      <c r="R15" s="45"/>
      <c r="S15" s="45"/>
      <c r="T15" s="45"/>
      <c r="U15" s="45"/>
      <c r="V15" s="45"/>
      <c r="W15" s="45"/>
      <c r="X15" s="45"/>
      <c r="Y15" s="45"/>
      <c r="Z15" s="45"/>
      <c r="AA15" s="45"/>
      <c r="AB15" s="45"/>
    </row>
    <row r="16" spans="1:28" s="43" customFormat="1" ht="15.75" x14ac:dyDescent="0.25">
      <c r="A16" s="45"/>
      <c r="B16" s="44"/>
      <c r="C16" s="427" t="s">
        <v>50</v>
      </c>
      <c r="D16" s="427"/>
      <c r="E16" s="427"/>
      <c r="F16" s="427"/>
      <c r="G16" s="427"/>
      <c r="H16" s="427"/>
      <c r="I16" s="427"/>
      <c r="J16" s="427"/>
      <c r="K16" s="427"/>
      <c r="L16" s="427"/>
      <c r="M16" s="427"/>
      <c r="N16" s="427"/>
      <c r="O16" s="427"/>
      <c r="P16" s="44"/>
      <c r="Q16" s="45"/>
      <c r="R16" s="45"/>
      <c r="S16" s="45"/>
      <c r="T16" s="45"/>
      <c r="U16" s="45"/>
      <c r="V16" s="45"/>
      <c r="W16" s="45"/>
      <c r="X16" s="45"/>
      <c r="Y16" s="45"/>
      <c r="Z16" s="45"/>
      <c r="AA16" s="45"/>
      <c r="AB16" s="45"/>
    </row>
    <row r="17" spans="1:28" s="43" customFormat="1" ht="36" customHeight="1" x14ac:dyDescent="0.25">
      <c r="A17" s="45"/>
      <c r="B17" s="44"/>
      <c r="C17" s="279" t="s">
        <v>169</v>
      </c>
      <c r="D17" s="279"/>
      <c r="E17" s="297">
        <v>2</v>
      </c>
      <c r="F17" s="298"/>
      <c r="G17" s="299"/>
      <c r="H17" s="279" t="s">
        <v>20</v>
      </c>
      <c r="I17" s="279"/>
      <c r="J17" s="300" t="s">
        <v>31</v>
      </c>
      <c r="K17" s="301"/>
      <c r="L17" s="279" t="s">
        <v>22</v>
      </c>
      <c r="M17" s="279"/>
      <c r="N17" s="428">
        <v>30</v>
      </c>
      <c r="O17" s="428"/>
      <c r="P17" s="309"/>
      <c r="Q17" s="412"/>
      <c r="R17" s="413"/>
      <c r="S17" s="412"/>
      <c r="T17" s="412"/>
      <c r="U17" s="412"/>
      <c r="V17" s="412"/>
      <c r="W17" s="45"/>
      <c r="X17" s="45"/>
      <c r="Y17" s="45"/>
      <c r="Z17" s="45"/>
      <c r="AA17" s="45"/>
      <c r="AB17" s="45"/>
    </row>
    <row r="18" spans="1:28" s="43" customFormat="1" ht="15.75" customHeight="1" x14ac:dyDescent="0.25">
      <c r="A18" s="45"/>
      <c r="B18" s="44"/>
      <c r="C18" s="279" t="s">
        <v>19</v>
      </c>
      <c r="D18" s="279"/>
      <c r="E18" s="305" t="s">
        <v>182</v>
      </c>
      <c r="F18" s="306"/>
      <c r="G18" s="306"/>
      <c r="H18" s="306"/>
      <c r="I18" s="306"/>
      <c r="J18" s="306"/>
      <c r="K18" s="307"/>
      <c r="L18" s="289" t="s">
        <v>55</v>
      </c>
      <c r="M18" s="290"/>
      <c r="N18" s="414" t="s">
        <v>183</v>
      </c>
      <c r="O18" s="415"/>
      <c r="P18" s="309"/>
      <c r="Q18" s="412"/>
      <c r="R18" s="413"/>
      <c r="S18" s="412"/>
      <c r="T18" s="412"/>
      <c r="U18" s="412"/>
      <c r="V18" s="412"/>
      <c r="W18" s="45"/>
      <c r="X18" s="45"/>
      <c r="Y18" s="45"/>
      <c r="Z18" s="45"/>
      <c r="AA18" s="45"/>
      <c r="AB18" s="45"/>
    </row>
    <row r="19" spans="1:28" s="43" customFormat="1" ht="15.75" customHeight="1" x14ac:dyDescent="0.25">
      <c r="A19" s="45"/>
      <c r="B19" s="44"/>
      <c r="C19" s="279"/>
      <c r="D19" s="279"/>
      <c r="E19" s="311"/>
      <c r="F19" s="312"/>
      <c r="G19" s="312"/>
      <c r="H19" s="312"/>
      <c r="I19" s="312"/>
      <c r="J19" s="312"/>
      <c r="K19" s="313"/>
      <c r="L19" s="291"/>
      <c r="M19" s="292"/>
      <c r="N19" s="416"/>
      <c r="O19" s="417"/>
      <c r="P19" s="15"/>
      <c r="Q19" s="46"/>
      <c r="R19" s="397"/>
      <c r="S19" s="398"/>
      <c r="T19" s="398"/>
      <c r="U19" s="411"/>
      <c r="V19" s="398"/>
      <c r="W19" s="45"/>
      <c r="X19" s="45"/>
      <c r="Y19" s="45"/>
      <c r="Z19" s="45"/>
      <c r="AA19" s="45"/>
      <c r="AB19" s="45"/>
    </row>
    <row r="20" spans="1:28" s="43" customFormat="1" ht="15.75" customHeight="1" x14ac:dyDescent="0.25">
      <c r="A20" s="45"/>
      <c r="B20" s="44"/>
      <c r="C20" s="289" t="s">
        <v>59</v>
      </c>
      <c r="D20" s="290"/>
      <c r="E20" s="305" t="s">
        <v>60</v>
      </c>
      <c r="F20" s="306"/>
      <c r="G20" s="307"/>
      <c r="H20" s="314" t="s">
        <v>61</v>
      </c>
      <c r="I20" s="315"/>
      <c r="J20" s="305" t="s">
        <v>62</v>
      </c>
      <c r="K20" s="307"/>
      <c r="L20" s="320" t="s">
        <v>63</v>
      </c>
      <c r="M20" s="321"/>
      <c r="N20" s="321"/>
      <c r="O20" s="322"/>
      <c r="P20" s="15"/>
      <c r="Q20" s="46"/>
      <c r="R20" s="397"/>
      <c r="S20" s="398"/>
      <c r="T20" s="398"/>
      <c r="U20" s="411"/>
      <c r="V20" s="398"/>
      <c r="W20" s="45"/>
      <c r="X20" s="45"/>
      <c r="Y20" s="45"/>
      <c r="Z20" s="45"/>
      <c r="AA20" s="45"/>
      <c r="AB20" s="45"/>
    </row>
    <row r="21" spans="1:28" s="43" customFormat="1" ht="15.75" customHeight="1" x14ac:dyDescent="0.25">
      <c r="A21" s="45"/>
      <c r="B21" s="44"/>
      <c r="C21" s="303"/>
      <c r="D21" s="304"/>
      <c r="E21" s="308"/>
      <c r="F21" s="309"/>
      <c r="G21" s="310"/>
      <c r="H21" s="316"/>
      <c r="I21" s="317"/>
      <c r="J21" s="308"/>
      <c r="K21" s="310"/>
      <c r="L21" s="32" t="s">
        <v>64</v>
      </c>
      <c r="M21" s="32" t="s">
        <v>65</v>
      </c>
      <c r="N21" s="32" t="s">
        <v>66</v>
      </c>
      <c r="O21" s="32" t="s">
        <v>67</v>
      </c>
      <c r="P21" s="15"/>
      <c r="Q21" s="46"/>
      <c r="R21" s="397"/>
      <c r="S21" s="398"/>
      <c r="T21" s="398"/>
      <c r="U21" s="411"/>
      <c r="V21" s="398"/>
      <c r="W21" s="45"/>
      <c r="X21" s="45"/>
      <c r="Y21" s="45"/>
      <c r="Z21" s="45"/>
      <c r="AA21" s="45"/>
      <c r="AB21" s="45"/>
    </row>
    <row r="22" spans="1:28" s="43" customFormat="1" ht="15.75" customHeight="1" x14ac:dyDescent="0.25">
      <c r="A22" s="45"/>
      <c r="B22" s="44"/>
      <c r="C22" s="291"/>
      <c r="D22" s="292"/>
      <c r="E22" s="311"/>
      <c r="F22" s="312"/>
      <c r="G22" s="313"/>
      <c r="H22" s="318"/>
      <c r="I22" s="319"/>
      <c r="J22" s="311"/>
      <c r="K22" s="313"/>
      <c r="L22" s="17" t="s">
        <v>184</v>
      </c>
      <c r="M22" s="18" t="s">
        <v>185</v>
      </c>
      <c r="N22" s="19" t="s">
        <v>186</v>
      </c>
      <c r="O22" s="47" t="s">
        <v>187</v>
      </c>
      <c r="P22" s="15"/>
      <c r="Q22" s="46"/>
      <c r="R22" s="397"/>
      <c r="S22" s="398"/>
      <c r="T22" s="398"/>
      <c r="U22" s="411"/>
      <c r="V22" s="398"/>
      <c r="W22" s="45"/>
      <c r="X22" s="45"/>
      <c r="Y22" s="45"/>
      <c r="Z22" s="45"/>
      <c r="AA22" s="45"/>
      <c r="AB22" s="45"/>
    </row>
    <row r="23" spans="1:28" s="43" customFormat="1" ht="15.75" customHeight="1" x14ac:dyDescent="0.25">
      <c r="A23" s="45"/>
      <c r="B23" s="44"/>
      <c r="C23" s="279" t="s">
        <v>176</v>
      </c>
      <c r="D23" s="279"/>
      <c r="E23" s="434" t="s">
        <v>188</v>
      </c>
      <c r="F23" s="435"/>
      <c r="G23" s="436"/>
      <c r="H23" s="314" t="s">
        <v>74</v>
      </c>
      <c r="I23" s="315"/>
      <c r="J23" s="323" t="s">
        <v>75</v>
      </c>
      <c r="K23" s="323"/>
      <c r="L23" s="276" t="s">
        <v>76</v>
      </c>
      <c r="M23" s="276"/>
      <c r="N23" s="323" t="s">
        <v>77</v>
      </c>
      <c r="O23" s="323"/>
      <c r="P23" s="15"/>
      <c r="Q23" s="46"/>
      <c r="R23" s="397"/>
      <c r="S23" s="398"/>
      <c r="T23" s="398"/>
      <c r="U23" s="411"/>
      <c r="V23" s="398"/>
      <c r="W23" s="45"/>
      <c r="X23" s="45"/>
      <c r="Y23" s="45"/>
      <c r="Z23" s="45"/>
      <c r="AA23" s="45"/>
      <c r="AB23" s="45"/>
    </row>
    <row r="24" spans="1:28" s="43" customFormat="1" ht="15.75" customHeight="1" x14ac:dyDescent="0.25">
      <c r="A24" s="45"/>
      <c r="B24" s="44"/>
      <c r="C24" s="279"/>
      <c r="D24" s="279"/>
      <c r="E24" s="437"/>
      <c r="F24" s="438"/>
      <c r="G24" s="439"/>
      <c r="H24" s="318"/>
      <c r="I24" s="319"/>
      <c r="J24" s="323"/>
      <c r="K24" s="323"/>
      <c r="L24" s="276"/>
      <c r="M24" s="276"/>
      <c r="N24" s="323"/>
      <c r="O24" s="323"/>
      <c r="P24" s="15"/>
      <c r="Q24" s="46"/>
      <c r="R24" s="397"/>
      <c r="S24" s="398"/>
      <c r="T24" s="398"/>
      <c r="U24" s="411"/>
      <c r="V24" s="398"/>
      <c r="W24" s="45"/>
      <c r="X24" s="45"/>
      <c r="Y24" s="45"/>
      <c r="Z24" s="45"/>
      <c r="AA24" s="45"/>
      <c r="AB24" s="45"/>
    </row>
    <row r="25" spans="1:28" ht="15.75" customHeight="1" x14ac:dyDescent="0.2">
      <c r="B25" s="1"/>
      <c r="C25" s="27"/>
      <c r="D25" s="27"/>
      <c r="E25" s="50"/>
      <c r="F25" s="50"/>
      <c r="G25" s="27"/>
      <c r="H25" s="27"/>
      <c r="I25" s="27"/>
      <c r="J25" s="31"/>
      <c r="K25" s="31"/>
      <c r="L25" s="27"/>
      <c r="M25" s="27"/>
      <c r="N25" s="31"/>
      <c r="O25" s="31"/>
      <c r="P25" s="48"/>
      <c r="Q25" s="49"/>
      <c r="R25" s="397"/>
      <c r="S25" s="398"/>
      <c r="T25" s="398"/>
      <c r="U25" s="411"/>
      <c r="V25" s="398"/>
    </row>
    <row r="26" spans="1:28" x14ac:dyDescent="0.2">
      <c r="B26" s="1"/>
      <c r="C26" s="404" t="s">
        <v>80</v>
      </c>
      <c r="D26" s="405"/>
      <c r="E26" s="405"/>
      <c r="F26" s="405"/>
      <c r="G26" s="405"/>
      <c r="H26" s="405"/>
      <c r="I26" s="405"/>
      <c r="J26" s="405"/>
      <c r="K26" s="405"/>
      <c r="L26" s="405"/>
      <c r="M26" s="405"/>
      <c r="N26" s="405"/>
      <c r="O26" s="406"/>
      <c r="P26" s="48"/>
      <c r="Q26" s="49"/>
      <c r="R26" s="397"/>
      <c r="S26" s="398"/>
      <c r="T26" s="398"/>
      <c r="U26" s="411"/>
      <c r="V26" s="398"/>
    </row>
    <row r="27" spans="1:28" ht="15" customHeight="1" x14ac:dyDescent="0.2">
      <c r="B27" s="1"/>
      <c r="C27" s="207"/>
      <c r="D27" s="208"/>
      <c r="E27" s="208"/>
      <c r="F27" s="208"/>
      <c r="G27" s="208"/>
      <c r="H27" s="208"/>
      <c r="I27" s="208"/>
      <c r="J27" s="402" t="s">
        <v>178</v>
      </c>
      <c r="K27" s="402"/>
      <c r="L27" s="402"/>
      <c r="M27" s="402"/>
      <c r="N27" s="402"/>
      <c r="O27" s="403"/>
      <c r="P27" s="48"/>
      <c r="Q27" s="49"/>
      <c r="R27" s="397"/>
      <c r="S27" s="395"/>
      <c r="T27" s="395"/>
      <c r="U27" s="397"/>
      <c r="V27" s="398"/>
    </row>
    <row r="28" spans="1:28" ht="24.75" customHeight="1" x14ac:dyDescent="0.2">
      <c r="B28" s="1"/>
      <c r="C28" s="207"/>
      <c r="D28" s="208"/>
      <c r="E28" s="208"/>
      <c r="F28" s="208"/>
      <c r="G28" s="208"/>
      <c r="H28" s="208"/>
      <c r="I28" s="208"/>
      <c r="J28" s="386" t="s">
        <v>189</v>
      </c>
      <c r="K28" s="407"/>
      <c r="L28" s="407"/>
      <c r="M28" s="407"/>
      <c r="N28" s="407"/>
      <c r="O28" s="408"/>
      <c r="P28" s="48"/>
      <c r="Q28" s="49"/>
      <c r="R28" s="397"/>
      <c r="S28" s="395"/>
      <c r="T28" s="395"/>
      <c r="U28" s="397"/>
      <c r="V28" s="398"/>
    </row>
    <row r="29" spans="1:28" ht="24.75" customHeight="1" x14ac:dyDescent="0.2">
      <c r="B29" s="1"/>
      <c r="C29" s="207"/>
      <c r="D29" s="208"/>
      <c r="E29" s="208"/>
      <c r="F29" s="208"/>
      <c r="G29" s="208"/>
      <c r="H29" s="208"/>
      <c r="I29" s="208"/>
      <c r="J29" s="407"/>
      <c r="K29" s="407"/>
      <c r="L29" s="407"/>
      <c r="M29" s="407"/>
      <c r="N29" s="407"/>
      <c r="O29" s="408"/>
      <c r="P29" s="48"/>
      <c r="Q29" s="49"/>
    </row>
    <row r="30" spans="1:28" ht="24.75" customHeight="1" x14ac:dyDescent="0.2">
      <c r="B30" s="1"/>
      <c r="C30" s="207"/>
      <c r="D30" s="208"/>
      <c r="E30" s="208"/>
      <c r="F30" s="208"/>
      <c r="G30" s="208"/>
      <c r="H30" s="208"/>
      <c r="I30" s="208"/>
      <c r="J30" s="407"/>
      <c r="K30" s="407"/>
      <c r="L30" s="407"/>
      <c r="M30" s="407"/>
      <c r="N30" s="407"/>
      <c r="O30" s="408"/>
      <c r="P30" s="48"/>
      <c r="Q30" s="49"/>
    </row>
    <row r="31" spans="1:28" ht="24.75" customHeight="1" x14ac:dyDescent="0.2">
      <c r="B31" s="1"/>
      <c r="C31" s="207"/>
      <c r="D31" s="208"/>
      <c r="E31" s="208"/>
      <c r="F31" s="208"/>
      <c r="G31" s="208"/>
      <c r="H31" s="208"/>
      <c r="I31" s="208"/>
      <c r="J31" s="407"/>
      <c r="K31" s="407"/>
      <c r="L31" s="407"/>
      <c r="M31" s="407"/>
      <c r="N31" s="407"/>
      <c r="O31" s="408"/>
      <c r="P31" s="48"/>
      <c r="Q31" s="49"/>
    </row>
    <row r="32" spans="1:28" ht="24.75" customHeight="1" x14ac:dyDescent="0.2">
      <c r="B32" s="1"/>
      <c r="C32" s="207"/>
      <c r="D32" s="208"/>
      <c r="E32" s="208"/>
      <c r="F32" s="208"/>
      <c r="G32" s="208"/>
      <c r="H32" s="208"/>
      <c r="I32" s="208"/>
      <c r="J32" s="407"/>
      <c r="K32" s="407"/>
      <c r="L32" s="407"/>
      <c r="M32" s="407"/>
      <c r="N32" s="407"/>
      <c r="O32" s="408"/>
      <c r="P32" s="48"/>
      <c r="Q32" s="49"/>
    </row>
    <row r="33" spans="2:16" ht="24.75" customHeight="1" x14ac:dyDescent="0.2">
      <c r="B33" s="1"/>
      <c r="C33" s="207"/>
      <c r="D33" s="208"/>
      <c r="E33" s="208"/>
      <c r="F33" s="208"/>
      <c r="G33" s="208"/>
      <c r="H33" s="208"/>
      <c r="I33" s="208"/>
      <c r="J33" s="407"/>
      <c r="K33" s="407"/>
      <c r="L33" s="407"/>
      <c r="M33" s="407"/>
      <c r="N33" s="407"/>
      <c r="O33" s="408"/>
      <c r="P33" s="1"/>
    </row>
    <row r="34" spans="2:16" ht="15" customHeight="1" x14ac:dyDescent="0.2">
      <c r="B34" s="1"/>
      <c r="C34" s="207"/>
      <c r="D34" s="208"/>
      <c r="E34" s="208"/>
      <c r="F34" s="208"/>
      <c r="G34" s="208"/>
      <c r="H34" s="208"/>
      <c r="I34" s="208"/>
      <c r="J34" s="402" t="s">
        <v>180</v>
      </c>
      <c r="K34" s="402"/>
      <c r="L34" s="402"/>
      <c r="M34" s="402"/>
      <c r="N34" s="402"/>
      <c r="O34" s="403"/>
      <c r="P34" s="1"/>
    </row>
    <row r="35" spans="2:16" x14ac:dyDescent="0.2">
      <c r="B35" s="1"/>
      <c r="C35" s="207"/>
      <c r="D35" s="208"/>
      <c r="E35" s="208"/>
      <c r="F35" s="208"/>
      <c r="G35" s="208"/>
      <c r="H35" s="208"/>
      <c r="I35" s="208"/>
      <c r="J35" s="407" t="s">
        <v>181</v>
      </c>
      <c r="K35" s="407"/>
      <c r="L35" s="407"/>
      <c r="M35" s="407"/>
      <c r="N35" s="407"/>
      <c r="O35" s="408"/>
      <c r="P35" s="1"/>
    </row>
    <row r="36" spans="2:16" x14ac:dyDescent="0.2">
      <c r="B36" s="1"/>
      <c r="C36" s="207"/>
      <c r="D36" s="208"/>
      <c r="E36" s="208"/>
      <c r="F36" s="208"/>
      <c r="G36" s="208"/>
      <c r="H36" s="208"/>
      <c r="I36" s="208"/>
      <c r="J36" s="407"/>
      <c r="K36" s="407"/>
      <c r="L36" s="407"/>
      <c r="M36" s="407"/>
      <c r="N36" s="407"/>
      <c r="O36" s="408"/>
      <c r="P36" s="1"/>
    </row>
    <row r="37" spans="2:16" x14ac:dyDescent="0.2">
      <c r="B37" s="1"/>
      <c r="C37" s="207"/>
      <c r="D37" s="208"/>
      <c r="E37" s="208"/>
      <c r="F37" s="208"/>
      <c r="G37" s="208"/>
      <c r="H37" s="208"/>
      <c r="I37" s="208"/>
      <c r="J37" s="407"/>
      <c r="K37" s="407"/>
      <c r="L37" s="407"/>
      <c r="M37" s="407"/>
      <c r="N37" s="407"/>
      <c r="O37" s="408"/>
      <c r="P37" s="1"/>
    </row>
    <row r="38" spans="2:16" x14ac:dyDescent="0.2">
      <c r="B38" s="1"/>
      <c r="C38" s="207"/>
      <c r="D38" s="208"/>
      <c r="E38" s="208"/>
      <c r="F38" s="208"/>
      <c r="G38" s="208"/>
      <c r="H38" s="208"/>
      <c r="I38" s="208"/>
      <c r="J38" s="407"/>
      <c r="K38" s="407"/>
      <c r="L38" s="407"/>
      <c r="M38" s="407"/>
      <c r="N38" s="407"/>
      <c r="O38" s="408"/>
      <c r="P38" s="1"/>
    </row>
    <row r="39" spans="2:16" x14ac:dyDescent="0.2">
      <c r="B39" s="1"/>
      <c r="C39" s="207"/>
      <c r="D39" s="208"/>
      <c r="E39" s="208"/>
      <c r="F39" s="208"/>
      <c r="G39" s="208"/>
      <c r="H39" s="208"/>
      <c r="I39" s="208"/>
      <c r="J39" s="407"/>
      <c r="K39" s="407"/>
      <c r="L39" s="407"/>
      <c r="M39" s="407"/>
      <c r="N39" s="407"/>
      <c r="O39" s="408"/>
      <c r="P39" s="1"/>
    </row>
    <row r="40" spans="2:16" x14ac:dyDescent="0.2">
      <c r="B40" s="1"/>
      <c r="C40" s="207"/>
      <c r="D40" s="208"/>
      <c r="E40" s="208"/>
      <c r="F40" s="208"/>
      <c r="G40" s="208"/>
      <c r="H40" s="208"/>
      <c r="I40" s="208"/>
      <c r="J40" s="407"/>
      <c r="K40" s="407"/>
      <c r="L40" s="407"/>
      <c r="M40" s="407"/>
      <c r="N40" s="407"/>
      <c r="O40" s="408"/>
      <c r="P40" s="1"/>
    </row>
    <row r="41" spans="2:16" x14ac:dyDescent="0.2">
      <c r="B41" s="1"/>
      <c r="C41" s="207"/>
      <c r="D41" s="208"/>
      <c r="E41" s="208"/>
      <c r="F41" s="208"/>
      <c r="G41" s="208"/>
      <c r="H41" s="208"/>
      <c r="I41" s="208"/>
      <c r="J41" s="409" t="s">
        <v>83</v>
      </c>
      <c r="K41" s="409"/>
      <c r="L41" s="409"/>
      <c r="M41" s="409"/>
      <c r="N41" s="409"/>
      <c r="O41" s="410"/>
      <c r="P41" s="1"/>
    </row>
    <row r="42" spans="2:16" ht="15" customHeight="1" x14ac:dyDescent="0.2">
      <c r="B42" s="1"/>
      <c r="C42" s="207"/>
      <c r="D42" s="208"/>
      <c r="E42" s="208"/>
      <c r="F42" s="208"/>
      <c r="G42" s="208"/>
      <c r="H42" s="208"/>
      <c r="I42" s="208"/>
      <c r="J42" s="386" t="str">
        <f>E14</f>
        <v>Director(a) de Investigación Universitaria</v>
      </c>
      <c r="K42" s="386"/>
      <c r="L42" s="386"/>
      <c r="M42" s="386"/>
      <c r="N42" s="386"/>
      <c r="O42" s="387"/>
      <c r="P42" s="1"/>
    </row>
    <row r="43" spans="2:16" x14ac:dyDescent="0.2">
      <c r="B43" s="1"/>
      <c r="C43" s="209"/>
      <c r="D43" s="210"/>
      <c r="E43" s="210"/>
      <c r="F43" s="210"/>
      <c r="G43" s="210"/>
      <c r="H43" s="210"/>
      <c r="I43" s="210"/>
      <c r="J43" s="51"/>
      <c r="K43" s="51"/>
      <c r="L43" s="51"/>
      <c r="M43" s="51"/>
      <c r="N43" s="51"/>
      <c r="O43" s="52"/>
      <c r="P43" s="1"/>
    </row>
    <row r="44" spans="2:16" x14ac:dyDescent="0.2">
      <c r="B44" s="1"/>
      <c r="C44" s="50"/>
      <c r="D44" s="50"/>
      <c r="E44" s="50"/>
      <c r="F44" s="50"/>
      <c r="G44" s="50"/>
      <c r="H44" s="50"/>
      <c r="I44" s="50"/>
      <c r="J44" s="53"/>
      <c r="K44" s="53"/>
      <c r="L44" s="53"/>
      <c r="M44" s="53"/>
      <c r="N44" s="53"/>
      <c r="O44" s="53"/>
      <c r="P44" s="1"/>
    </row>
    <row r="45" spans="2:16" ht="15" customHeight="1" x14ac:dyDescent="0.2">
      <c r="B45" s="1"/>
      <c r="C45" s="396" t="s">
        <v>84</v>
      </c>
      <c r="D45" s="396"/>
      <c r="E45" s="396"/>
      <c r="F45" s="396"/>
      <c r="G45" s="396"/>
      <c r="H45" s="396"/>
      <c r="I45" s="396"/>
      <c r="J45" s="396"/>
      <c r="K45" s="396"/>
      <c r="L45" s="396"/>
      <c r="M45" s="396"/>
      <c r="N45" s="396"/>
      <c r="O45" s="396"/>
      <c r="P45" s="1"/>
    </row>
    <row r="46" spans="2:16" ht="15.75" x14ac:dyDescent="0.25">
      <c r="B46" s="1"/>
      <c r="C46" s="54" t="s">
        <v>9</v>
      </c>
      <c r="D46" s="55" t="str">
        <f ca="1">IF(J23="MENSUAL","ENERO",IF(J23="TRIMESTRAL","MARZO",IF(J23="SEMESTRAL","JUNIO",IF(J23="ANUAL",YEAR(TODAY()),""))))</f>
        <v>JUNIO</v>
      </c>
      <c r="E46" s="55" t="str">
        <f>IF(J23="MENSUAL","FEBRERO",IF(J23="TRIMESTRAL","JUNIO",IF(J23="SEMESTRAL","DICIEMBRE","")))</f>
        <v>DICIEMBRE</v>
      </c>
      <c r="F46" s="55" t="str">
        <f>IF(J23="MENSUAL","MARZO",IF(J23="TRIMESTRAL","SEPTIEMBRE",""))</f>
        <v/>
      </c>
      <c r="G46" s="55" t="str">
        <f>IF(J23="MENSUAL","ABRIL",IF(J23="TRIMESTRAL","DICIEMBRE",""))</f>
        <v/>
      </c>
      <c r="H46" s="55" t="str">
        <f>IF(J23="MENSUAL","MAYO","")</f>
        <v/>
      </c>
      <c r="I46" s="55" t="str">
        <f>IF(J23="MENSUAL","JUNIO","")</f>
        <v/>
      </c>
      <c r="J46" s="55" t="str">
        <f>IF(J23="MENSUAL","JULIO","")</f>
        <v/>
      </c>
      <c r="K46" s="55" t="str">
        <f>IF(J23="MENSUAL","AGOSTO","")</f>
        <v/>
      </c>
      <c r="L46" s="55" t="str">
        <f>IF(J23="MENSUAL","SEPTIEMBRE","")</f>
        <v/>
      </c>
      <c r="M46" s="55" t="str">
        <f>IF(J23="MENSUAL","OCTUBRE","")</f>
        <v/>
      </c>
      <c r="N46" s="55" t="str">
        <f>IF(J23="MENSUAL","NOVIEMBRE","")</f>
        <v/>
      </c>
      <c r="O46" s="55" t="str">
        <f>IF(J23="MENSUAL","DICIEMBRE","")</f>
        <v/>
      </c>
      <c r="P46" s="1"/>
    </row>
    <row r="47" spans="2:16" ht="57.75" x14ac:dyDescent="0.25">
      <c r="B47" s="1"/>
      <c r="C47" s="65" t="str">
        <f>E18</f>
        <v>Número ponderado de Grupos de la Universidad sujeto a convocatoria de Colciencias</v>
      </c>
      <c r="D47" s="32">
        <v>33</v>
      </c>
      <c r="E47" s="32"/>
      <c r="F47" s="55"/>
      <c r="G47" s="55"/>
      <c r="H47" s="55"/>
      <c r="I47" s="55"/>
      <c r="J47" s="55"/>
      <c r="K47" s="55"/>
      <c r="L47" s="55"/>
      <c r="M47" s="55"/>
      <c r="N47" s="55"/>
      <c r="O47" s="55"/>
      <c r="P47" s="1"/>
    </row>
    <row r="48" spans="2:16" ht="15.75" x14ac:dyDescent="0.25">
      <c r="B48" s="1"/>
      <c r="C48" s="66">
        <f>G19</f>
        <v>0</v>
      </c>
      <c r="D48" s="58"/>
      <c r="E48" s="58"/>
      <c r="F48" s="58"/>
      <c r="G48" s="58"/>
      <c r="H48" s="58"/>
      <c r="I48" s="58"/>
      <c r="J48" s="58"/>
      <c r="K48" s="58"/>
      <c r="L48" s="58"/>
      <c r="M48" s="58"/>
      <c r="N48" s="58"/>
      <c r="O48" s="59"/>
      <c r="P48" s="1"/>
    </row>
    <row r="49" spans="2:19" x14ac:dyDescent="0.2">
      <c r="B49" s="1"/>
      <c r="C49" s="2" t="s">
        <v>85</v>
      </c>
      <c r="D49" s="60">
        <f t="shared" ref="D49:O49" si="0">IFERROR(IF($E$17=1,D47/D48,IF($E$17=2,D47,"")),"")</f>
        <v>33</v>
      </c>
      <c r="E49" s="60">
        <f t="shared" si="0"/>
        <v>0</v>
      </c>
      <c r="F49" s="60">
        <f t="shared" si="0"/>
        <v>0</v>
      </c>
      <c r="G49" s="60">
        <f t="shared" si="0"/>
        <v>0</v>
      </c>
      <c r="H49" s="61">
        <f t="shared" si="0"/>
        <v>0</v>
      </c>
      <c r="I49" s="61">
        <f t="shared" si="0"/>
        <v>0</v>
      </c>
      <c r="J49" s="61">
        <f t="shared" si="0"/>
        <v>0</v>
      </c>
      <c r="K49" s="61">
        <f t="shared" si="0"/>
        <v>0</v>
      </c>
      <c r="L49" s="61">
        <f t="shared" si="0"/>
        <v>0</v>
      </c>
      <c r="M49" s="61">
        <f t="shared" si="0"/>
        <v>0</v>
      </c>
      <c r="N49" s="61">
        <f t="shared" si="0"/>
        <v>0</v>
      </c>
      <c r="O49" s="61">
        <f t="shared" si="0"/>
        <v>0</v>
      </c>
      <c r="P49" s="1"/>
      <c r="R49" s="30"/>
      <c r="S49" s="30"/>
    </row>
    <row r="50" spans="2:19" x14ac:dyDescent="0.2">
      <c r="B50" s="1"/>
      <c r="C50" s="3" t="s">
        <v>86</v>
      </c>
      <c r="D50" s="62">
        <f>IF(AND(N23="ANUAL",J23="MENSUAL"),N17/12,IF(AND(N23="ANUAL",J23="TRIMESTRAL"),N17/4,IF(AND(N23="ANUAL",J23="SEMESTRAL"),N17/2,IF(AND(N23="ANUAL",J23="ANUAL"),N17,IF(AND(N23="SEMESTRAL",J23="MENSUAL"),N17/6,IF(AND(N23="SEMESTRAL",J23="TRIMESTRAL"),N17/2,IF(AND(N23="SEMESTRAL",J23="SEMESTRAL"),N17,IF(AND(N23="SEMESTRAL",J23="ANUAL"),"REVISAR FRECUENCIAS",IF(AND(N23="TRIMESTRAL",J23="MENSUAL"),N17/3,IF(AND(N23="TRIMESTRAL",J23="TRIMESTRAL"),N17,IF(AND(N23="TRIMESTRAL",J23="SEMESTRAL"),"REVISAR FRECUENCIAS",IF(AND(N23="TRIMESTRAL",J23="ANUAL"),"REVISAR FRECUENCIAS",IF(AND(N23="MENSUAL",J23="MENSUAL"),N17,IF(AND(N23="MENSUAL",J23="TRIMESTRAL"),"REVISAR FRECUENCIAS",IF(AND(N23="MENSUAL",J23="SEMESTRAL"),"REVISAR FRECUENCIAS",IF(AND(N23="MENSUAL",J23="ANUAL"),"REVISAR FRECUENCIAS",""))))))))))))))))</f>
        <v>15</v>
      </c>
      <c r="E50" s="62">
        <f>IF(AND(N23="ANUAL",J23="MENSUAL"),N17/12+D50,IF(AND(N23="ANUAL",J23="TRIMESTRAL"),N17/4+D50,IF(AND(N23="ANUAL",J23="SEMESTRAL"),N17/2+D50,IF(AND(N23="SEMESTRAL",J23="MENSUAL"),N17/6+D50,IF(AND(N23="SEMESTRAL",J23="TRIMESTRAL"),N17/2+D50,IF(AND(N23="SEMESTRAL",J23="SEMESTRAL"),N17,IF(AND(N23="TRIMESTRAL",J23="MENSUAL"),N17/3+D50,IF(AND(N23="TRIMESTRAL",J23="TRIMESTRAL"),N17,IF(AND(N23="MENSUAL",J23="MENSUAL"),N17,"")))))))))</f>
        <v>30</v>
      </c>
      <c r="F50" s="62" t="str">
        <f>IF(AND(N23="ANUAL",J23="MENSUAL"),N17/12+E50,IF(AND(N23="ANUAL",J23="TRIMESTRAL"),N17/4+E50,IF(AND(N23="SEMESTRAL",J23="MENSUAL"),N17/6+E50,IF(AND(N23="SEMESTRAL",J23="TRIMESTRAL"),N17/2,IF(AND(N23="TRIMESTRAL",J23="MENSUAL"),N17/3+E50,IF(AND(N23="TRIMESTRAL",J23="TRIMESTRAL"),N17,IF(AND(N23="MENSUAL",J23="MENSUAL"),N17,"")))))))</f>
        <v/>
      </c>
      <c r="G50" s="62" t="str">
        <f>IF(AND(N23="ANUAL",J23="MENSUAL"),N17/12+F50,IF(AND(N23="ANUAL",J23="TRIMESTRAL"),N17/4+F50,IF(AND(N23="SEMESTRAL",J23="MENSUAL"),N17/6+F50,IF(AND(N23="SEMESTRAL",J23="TRIMESTRAL"),N17/2+F50,IF(AND(N23="TRIMESTRAL",J23="MENSUAL"),N17/3,IF(AND(N23="TRIMESTRAL",J23="TRIMESTRAL"),N17,IF(AND(N23="MENSUAL",J23="MENSUAL"),N17,"")))))))</f>
        <v/>
      </c>
      <c r="H50" s="62" t="str">
        <f>IF(AND($N$23="ANUAL",$J$23="MENSUAL"),$N$17/12+G50,IF(AND(N23="SEMESTRAL",J23="MENSUAL"),N17/6+G50,IF(AND(N23="TRIMESTRAL",J23="MENSUAL"),N17/3+G50,IF(AND(N23="MENSUAL",J23="MENSUAL"),N17,""))))</f>
        <v/>
      </c>
      <c r="I50" s="62" t="str">
        <f>IF(AND($N$23="ANUAL",$J$23="MENSUAL"),$N$17/12+H50,IF(AND(N23="SEMESTRAL",J23="MENSUAL"),N17/6+H50,IF(AND(N23="TRIMESTRAL",J23="MENSUAL"),N17/3+H50,IF(AND(N23="MENSUAL",J23="MENSUAL"),N17,""))))</f>
        <v/>
      </c>
      <c r="J50" s="62" t="str">
        <f>IF(AND($N$23="ANUAL",$J$23="MENSUAL"),$N$17/12+I50,IF(AND(N23="SEMESTRAL",J23="MENSUAL"),N17/6,IF(AND(N23="TRIMESTRAL",J23="MENSUAL"),N17/3,IF(AND(N23="MENSUAL",J23="MENSUAL"),N17,""))))</f>
        <v/>
      </c>
      <c r="K50" s="62" t="str">
        <f>IF(AND($N$23="ANUAL",$J$23="MENSUAL"),$N$17/12+J50,IF(AND(N23="SEMESTRAL",J23="MENSUAL"),N17/6+J50,IF(AND(N23="TRIMESTRAL",J23="MENSUAL"),N17/3+J50,IF(AND(N23="MENSUAL",J23="MENSUAL"),N17,""))))</f>
        <v/>
      </c>
      <c r="L50" s="62" t="str">
        <f>IF(AND($N$23="ANUAL",$J$23="MENSUAL"),$N$17/12+K50,IF(AND(N23="SEMESTRAL",J23="MENSUAL"),N17/6+K50,IF(AND(N23="TRIMESTRAL",J23="MENSUAL"),N17/3+K50,IF(AND(N23="MENSUAL",J23="MENSUAL"),N17,""))))</f>
        <v/>
      </c>
      <c r="M50" s="62" t="str">
        <f>IF(AND($N$23="ANUAL",$J$23="MENSUAL"),$N$17/12+L50,IF(AND(N23="SEMESTRAL",J23="MENSUAL"),N17/6+L50,IF(AND(N23="TRIMESTRAL",J23="MENSUAL"),N17/3,IF(AND(N23="MENSUAL",J23="MENSUAL"),N17,""))))</f>
        <v/>
      </c>
      <c r="N50" s="62" t="str">
        <f>IF(AND($N$23="ANUAL",$J$23="MENSUAL"),$N$17/12+M50,IF(AND(N23="SEMESTRAL",J23="MENSUAL"),N17/6+M50,IF(AND(N23="TRIMESTRAL",J23="MENSUAL"),N17/3+M50,IF(AND(N23="MENSUAL",J23="MENSUAL"),N17,""))))</f>
        <v/>
      </c>
      <c r="O50" s="62" t="str">
        <f>IF(AND($N$23="ANUAL",$J$23="MENSUAL"),$N$17/12+N50,IF(AND(N23="SEMESTRAL",J23="MENSUAL"),N17/6+N50,IF(AND(N23="TRIMESTRAL",J23="MENSUAL"),N17/3+N50,IF(AND(N23="MENSUAL",J23="MENSUAL"),N17,""))))</f>
        <v/>
      </c>
      <c r="P50" s="1"/>
    </row>
    <row r="51" spans="2:19" x14ac:dyDescent="0.2">
      <c r="B51" s="1"/>
      <c r="C51" s="26"/>
      <c r="D51" s="21"/>
      <c r="E51" s="21"/>
      <c r="F51" s="21"/>
      <c r="G51" s="21"/>
      <c r="H51" s="21"/>
      <c r="I51" s="21"/>
      <c r="J51" s="21"/>
      <c r="K51" s="21"/>
      <c r="L51" s="21"/>
      <c r="M51" s="21"/>
      <c r="N51" s="21"/>
      <c r="O51" s="21"/>
      <c r="P51" s="1"/>
    </row>
    <row r="52" spans="2:19" x14ac:dyDescent="0.2">
      <c r="B52" s="1"/>
      <c r="C52" s="346" t="s">
        <v>61</v>
      </c>
      <c r="D52" s="346"/>
      <c r="E52" s="346"/>
      <c r="F52" s="346"/>
      <c r="G52" s="346"/>
      <c r="H52" s="346"/>
      <c r="I52" s="346"/>
      <c r="J52" s="346"/>
      <c r="K52" s="346"/>
      <c r="L52" s="346"/>
      <c r="M52" s="346"/>
      <c r="N52" s="346"/>
      <c r="O52" s="346"/>
      <c r="P52" s="1"/>
    </row>
    <row r="53" spans="2:19" x14ac:dyDescent="0.2">
      <c r="B53" s="1"/>
      <c r="C53" s="347" t="s">
        <v>87</v>
      </c>
      <c r="D53" s="347"/>
      <c r="E53" s="347"/>
      <c r="F53" s="347"/>
      <c r="G53" s="347" t="s">
        <v>88</v>
      </c>
      <c r="H53" s="347"/>
      <c r="I53" s="347"/>
      <c r="J53" s="347"/>
      <c r="K53" s="347" t="s">
        <v>89</v>
      </c>
      <c r="L53" s="347"/>
      <c r="M53" s="347"/>
      <c r="N53" s="347"/>
      <c r="O53" s="347"/>
      <c r="P53" s="1"/>
    </row>
    <row r="54" spans="2:19" x14ac:dyDescent="0.2">
      <c r="B54" s="1"/>
      <c r="C54" s="332"/>
      <c r="D54" s="332"/>
      <c r="E54" s="332"/>
      <c r="F54" s="332"/>
      <c r="G54" s="332"/>
      <c r="H54" s="332"/>
      <c r="I54" s="332"/>
      <c r="J54" s="332"/>
      <c r="K54" s="332"/>
      <c r="L54" s="332"/>
      <c r="M54" s="332"/>
      <c r="N54" s="332"/>
      <c r="O54" s="332"/>
      <c r="P54" s="1"/>
    </row>
    <row r="55" spans="2:19" x14ac:dyDescent="0.2">
      <c r="B55" s="1"/>
      <c r="C55" s="332"/>
      <c r="D55" s="332"/>
      <c r="E55" s="332"/>
      <c r="F55" s="332"/>
      <c r="G55" s="332"/>
      <c r="H55" s="332"/>
      <c r="I55" s="332"/>
      <c r="J55" s="332"/>
      <c r="K55" s="332"/>
      <c r="L55" s="332"/>
      <c r="M55" s="332"/>
      <c r="N55" s="332"/>
      <c r="O55" s="332"/>
      <c r="P55" s="1"/>
    </row>
    <row r="56" spans="2:19" x14ac:dyDescent="0.2">
      <c r="B56" s="1"/>
      <c r="C56" s="332"/>
      <c r="D56" s="332"/>
      <c r="E56" s="332"/>
      <c r="F56" s="332"/>
      <c r="G56" s="332"/>
      <c r="H56" s="332"/>
      <c r="I56" s="332"/>
      <c r="J56" s="332"/>
      <c r="K56" s="332"/>
      <c r="L56" s="332"/>
      <c r="M56" s="332"/>
      <c r="N56" s="332"/>
      <c r="O56" s="332"/>
      <c r="P56" s="1"/>
    </row>
    <row r="57" spans="2:19" x14ac:dyDescent="0.2">
      <c r="B57" s="1"/>
      <c r="C57" s="332"/>
      <c r="D57" s="332"/>
      <c r="E57" s="332"/>
      <c r="F57" s="332"/>
      <c r="G57" s="332"/>
      <c r="H57" s="332"/>
      <c r="I57" s="332"/>
      <c r="J57" s="332"/>
      <c r="K57" s="332"/>
      <c r="L57" s="332"/>
      <c r="M57" s="332"/>
      <c r="N57" s="332"/>
      <c r="O57" s="332"/>
      <c r="P57" s="1"/>
    </row>
    <row r="58" spans="2:19" x14ac:dyDescent="0.2">
      <c r="B58" s="1"/>
      <c r="C58" s="332"/>
      <c r="D58" s="332"/>
      <c r="E58" s="332"/>
      <c r="F58" s="332"/>
      <c r="G58" s="332"/>
      <c r="H58" s="332"/>
      <c r="I58" s="332"/>
      <c r="J58" s="332"/>
      <c r="K58" s="332"/>
      <c r="L58" s="332"/>
      <c r="M58" s="332"/>
      <c r="N58" s="332"/>
      <c r="O58" s="332"/>
      <c r="P58" s="1"/>
    </row>
    <row r="59" spans="2:19" x14ac:dyDescent="0.2">
      <c r="B59" s="1"/>
      <c r="C59" s="332"/>
      <c r="D59" s="332"/>
      <c r="E59" s="332"/>
      <c r="F59" s="332"/>
      <c r="G59" s="332"/>
      <c r="H59" s="332"/>
      <c r="I59" s="332"/>
      <c r="J59" s="332"/>
      <c r="K59" s="332"/>
      <c r="L59" s="332"/>
      <c r="M59" s="332"/>
      <c r="N59" s="332"/>
      <c r="O59" s="332"/>
      <c r="P59" s="1"/>
    </row>
    <row r="60" spans="2:19" x14ac:dyDescent="0.2">
      <c r="B60" s="1"/>
      <c r="C60" s="348"/>
      <c r="D60" s="348"/>
      <c r="E60" s="348"/>
      <c r="F60" s="348"/>
      <c r="G60" s="348"/>
      <c r="H60" s="348"/>
      <c r="I60" s="348"/>
      <c r="J60" s="348"/>
      <c r="K60" s="348"/>
      <c r="L60" s="348"/>
      <c r="M60" s="348"/>
      <c r="N60" s="348"/>
      <c r="O60" s="348"/>
      <c r="P60" s="1"/>
    </row>
    <row r="61" spans="2:19" x14ac:dyDescent="0.2">
      <c r="B61" s="1"/>
      <c r="C61" s="26"/>
      <c r="D61" s="21"/>
      <c r="E61" s="21"/>
      <c r="F61" s="21"/>
      <c r="G61" s="21"/>
      <c r="H61" s="21"/>
      <c r="I61" s="21"/>
      <c r="J61" s="21"/>
      <c r="K61" s="21"/>
      <c r="L61" s="21"/>
      <c r="M61" s="21"/>
      <c r="N61" s="21"/>
      <c r="O61" s="21"/>
      <c r="P61" s="1"/>
    </row>
    <row r="62" spans="2:19" x14ac:dyDescent="0.2">
      <c r="B62" s="1"/>
      <c r="C62" s="26"/>
      <c r="D62" s="21"/>
      <c r="E62" s="21"/>
      <c r="F62" s="21"/>
      <c r="G62" s="21"/>
      <c r="H62" s="21"/>
      <c r="I62" s="21"/>
      <c r="J62" s="21"/>
      <c r="K62" s="21"/>
      <c r="L62" s="21"/>
      <c r="M62" s="21"/>
      <c r="N62" s="21"/>
      <c r="O62" s="21"/>
      <c r="P62" s="1"/>
    </row>
    <row r="63" spans="2:19" x14ac:dyDescent="0.2">
      <c r="B63" s="1"/>
      <c r="C63" s="26"/>
      <c r="D63" s="21"/>
      <c r="E63" s="21"/>
      <c r="F63" s="21"/>
      <c r="G63" s="21"/>
      <c r="H63" s="21"/>
      <c r="I63" s="21"/>
      <c r="J63" s="21"/>
      <c r="K63" s="21"/>
      <c r="L63" s="21"/>
      <c r="M63" s="21"/>
      <c r="N63" s="21"/>
      <c r="O63" s="21"/>
      <c r="P63" s="1"/>
    </row>
    <row r="64" spans="2:19" x14ac:dyDescent="0.2">
      <c r="B64" s="1"/>
      <c r="C64" s="1"/>
      <c r="D64" s="1"/>
      <c r="E64" s="1"/>
      <c r="F64" s="1"/>
      <c r="G64" s="1"/>
      <c r="H64" s="1"/>
      <c r="I64" s="1"/>
      <c r="J64" s="1"/>
      <c r="K64" s="1"/>
      <c r="L64" s="1"/>
      <c r="M64" s="1"/>
      <c r="N64" s="1"/>
      <c r="O64" s="1"/>
      <c r="P64" s="1"/>
    </row>
    <row r="65" spans="1:28" s="64" customFormat="1" x14ac:dyDescent="0.2">
      <c r="A65" s="63"/>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row>
    <row r="66" spans="1:28" s="64" customFormat="1" x14ac:dyDescent="0.2">
      <c r="A66" s="63"/>
      <c r="B66" s="63"/>
      <c r="C66" s="63"/>
      <c r="D66" s="63"/>
      <c r="E66" s="63"/>
      <c r="F66" s="63"/>
      <c r="G66" s="63"/>
      <c r="H66" s="63"/>
      <c r="I66" s="63"/>
      <c r="J66" s="63"/>
      <c r="K66" s="63"/>
      <c r="L66" s="63"/>
      <c r="M66" s="63"/>
      <c r="N66" s="63"/>
      <c r="O66" s="63"/>
      <c r="P66" s="63"/>
      <c r="Q66" s="63"/>
      <c r="R66" s="63"/>
      <c r="S66" s="63"/>
      <c r="T66" s="63"/>
      <c r="U66" s="63"/>
      <c r="V66" s="63"/>
      <c r="W66" s="63"/>
      <c r="X66" s="63"/>
      <c r="Y66" s="63"/>
      <c r="Z66" s="63"/>
      <c r="AA66" s="63"/>
      <c r="AB66" s="63"/>
    </row>
    <row r="67" spans="1:28" s="64" customFormat="1" x14ac:dyDescent="0.2">
      <c r="A67" s="63"/>
      <c r="B67" s="63"/>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row>
    <row r="68" spans="1:28" s="64" customFormat="1" x14ac:dyDescent="0.2">
      <c r="A68" s="63"/>
      <c r="B68" s="63"/>
      <c r="C68" s="63"/>
      <c r="D68" s="63"/>
      <c r="E68" s="63"/>
      <c r="F68" s="63"/>
      <c r="G68" s="63"/>
      <c r="H68" s="63"/>
      <c r="I68" s="63"/>
      <c r="J68" s="63"/>
      <c r="K68" s="63"/>
      <c r="L68" s="63"/>
      <c r="M68" s="63"/>
      <c r="N68" s="63"/>
      <c r="O68" s="63"/>
      <c r="P68" s="63"/>
      <c r="Q68" s="63"/>
      <c r="R68" s="63"/>
      <c r="S68" s="63"/>
      <c r="T68" s="63"/>
      <c r="U68" s="63"/>
      <c r="V68" s="63"/>
      <c r="W68" s="63"/>
      <c r="X68" s="63"/>
      <c r="Y68" s="63"/>
      <c r="Z68" s="63"/>
      <c r="AA68" s="63"/>
      <c r="AB68" s="63"/>
    </row>
    <row r="69" spans="1:28" s="64" customFormat="1" x14ac:dyDescent="0.2">
      <c r="A69" s="63"/>
      <c r="B69" s="63"/>
      <c r="C69" s="63"/>
      <c r="D69" s="63"/>
      <c r="E69" s="63"/>
      <c r="F69" s="63"/>
      <c r="G69" s="63"/>
      <c r="H69" s="63"/>
      <c r="I69" s="63"/>
      <c r="J69" s="63"/>
      <c r="K69" s="63"/>
      <c r="L69" s="63"/>
      <c r="M69" s="63"/>
      <c r="N69" s="63"/>
      <c r="O69" s="63"/>
      <c r="P69" s="63"/>
      <c r="Q69" s="63"/>
      <c r="R69" s="63"/>
      <c r="S69" s="63"/>
      <c r="T69" s="63"/>
      <c r="U69" s="63"/>
      <c r="V69" s="63"/>
      <c r="W69" s="63"/>
      <c r="X69" s="63"/>
      <c r="Y69" s="63"/>
      <c r="Z69" s="63"/>
      <c r="AA69" s="63"/>
      <c r="AB69" s="63"/>
    </row>
    <row r="70" spans="1:28" s="64" customFormat="1" x14ac:dyDescent="0.2">
      <c r="A70" s="63"/>
      <c r="B70" s="63"/>
      <c r="C70" s="63"/>
      <c r="D70" s="63"/>
      <c r="E70" s="63"/>
      <c r="F70" s="63"/>
      <c r="G70" s="63"/>
      <c r="H70" s="63"/>
      <c r="I70" s="63"/>
      <c r="J70" s="63"/>
      <c r="K70" s="63"/>
      <c r="L70" s="63"/>
      <c r="M70" s="63"/>
      <c r="N70" s="63"/>
      <c r="O70" s="63"/>
      <c r="P70" s="63"/>
      <c r="Q70" s="63"/>
      <c r="R70" s="63"/>
      <c r="S70" s="63"/>
      <c r="T70" s="63"/>
      <c r="U70" s="63"/>
      <c r="V70" s="63"/>
      <c r="W70" s="63"/>
      <c r="X70" s="63"/>
      <c r="Y70" s="63"/>
      <c r="Z70" s="63"/>
      <c r="AA70" s="63"/>
      <c r="AB70" s="63"/>
    </row>
    <row r="71" spans="1:28" s="64" customFormat="1" x14ac:dyDescent="0.2">
      <c r="A71" s="63"/>
      <c r="B71" s="63"/>
      <c r="C71" s="63"/>
      <c r="D71" s="63"/>
      <c r="E71" s="63"/>
      <c r="F71" s="63"/>
      <c r="G71" s="63"/>
      <c r="H71" s="63"/>
      <c r="I71" s="63"/>
      <c r="J71" s="63"/>
      <c r="K71" s="63"/>
      <c r="L71" s="63"/>
      <c r="M71" s="63"/>
      <c r="N71" s="63"/>
      <c r="O71" s="63"/>
      <c r="P71" s="63"/>
      <c r="Q71" s="63"/>
      <c r="R71" s="63"/>
      <c r="S71" s="63"/>
      <c r="T71" s="63"/>
      <c r="U71" s="63"/>
      <c r="V71" s="63"/>
      <c r="W71" s="63"/>
      <c r="X71" s="63"/>
      <c r="Y71" s="63"/>
      <c r="Z71" s="63"/>
      <c r="AA71" s="63"/>
      <c r="AB71" s="63"/>
    </row>
    <row r="72" spans="1:28" s="64" customFormat="1" x14ac:dyDescent="0.2">
      <c r="A72" s="63"/>
      <c r="B72" s="63"/>
      <c r="C72" s="63"/>
      <c r="D72" s="63"/>
      <c r="E72" s="63"/>
      <c r="F72" s="63"/>
      <c r="G72" s="63"/>
      <c r="H72" s="63"/>
      <c r="I72" s="63"/>
      <c r="J72" s="63"/>
      <c r="K72" s="63"/>
      <c r="L72" s="63"/>
      <c r="M72" s="63"/>
      <c r="N72" s="63"/>
      <c r="O72" s="63"/>
      <c r="P72" s="63"/>
      <c r="Q72" s="63"/>
      <c r="R72" s="63"/>
      <c r="S72" s="63"/>
      <c r="T72" s="63"/>
      <c r="U72" s="63"/>
      <c r="V72" s="63"/>
      <c r="W72" s="63"/>
      <c r="X72" s="63"/>
      <c r="Y72" s="63"/>
      <c r="Z72" s="63"/>
      <c r="AA72" s="63"/>
      <c r="AB72" s="63"/>
    </row>
    <row r="73" spans="1:28" s="64" customFormat="1" x14ac:dyDescent="0.2">
      <c r="A73" s="63"/>
      <c r="B73" s="63"/>
      <c r="C73" s="63"/>
      <c r="D73" s="63"/>
      <c r="E73" s="63"/>
      <c r="F73" s="63"/>
      <c r="G73" s="24" t="s">
        <v>90</v>
      </c>
      <c r="H73" s="24"/>
      <c r="I73" s="24"/>
      <c r="J73" s="24" t="s">
        <v>27</v>
      </c>
      <c r="K73" s="63"/>
      <c r="L73" s="63"/>
      <c r="M73" s="63"/>
      <c r="N73" s="63"/>
      <c r="O73" s="63"/>
      <c r="P73" s="63"/>
      <c r="Q73" s="63"/>
      <c r="R73" s="63"/>
      <c r="S73" s="63"/>
      <c r="T73" s="63"/>
      <c r="U73" s="63"/>
      <c r="V73" s="63"/>
      <c r="W73" s="63"/>
      <c r="X73" s="63"/>
      <c r="Y73" s="63"/>
      <c r="Z73" s="63"/>
      <c r="AA73" s="63"/>
      <c r="AB73" s="63"/>
    </row>
    <row r="74" spans="1:28" s="64" customFormat="1" x14ac:dyDescent="0.2">
      <c r="A74" s="63"/>
      <c r="B74" s="63"/>
      <c r="C74" s="63"/>
      <c r="D74" s="63"/>
      <c r="E74" s="63"/>
      <c r="F74" s="63"/>
      <c r="G74" s="24" t="s">
        <v>91</v>
      </c>
      <c r="H74" s="24"/>
      <c r="I74" s="24"/>
      <c r="J74" s="24" t="s">
        <v>31</v>
      </c>
      <c r="K74" s="63"/>
      <c r="L74" s="63"/>
      <c r="M74" s="63"/>
      <c r="N74" s="63"/>
      <c r="O74" s="63"/>
      <c r="P74" s="63"/>
      <c r="Q74" s="63"/>
      <c r="R74" s="63"/>
      <c r="S74" s="63"/>
      <c r="T74" s="63"/>
      <c r="U74" s="63"/>
      <c r="V74" s="63"/>
      <c r="W74" s="63"/>
      <c r="X74" s="63"/>
      <c r="Y74" s="63"/>
      <c r="Z74" s="63"/>
      <c r="AA74" s="63"/>
      <c r="AB74" s="63"/>
    </row>
    <row r="75" spans="1:28" s="64" customFormat="1" x14ac:dyDescent="0.2">
      <c r="A75" s="63"/>
      <c r="B75" s="63"/>
      <c r="C75" s="63"/>
      <c r="D75" s="63"/>
      <c r="E75" s="63"/>
      <c r="F75" s="63"/>
      <c r="G75" s="24" t="s">
        <v>45</v>
      </c>
      <c r="H75" s="24"/>
      <c r="I75" s="24"/>
      <c r="J75" s="24" t="s">
        <v>92</v>
      </c>
      <c r="K75" s="63"/>
      <c r="L75" s="63"/>
      <c r="M75" s="63"/>
      <c r="N75" s="63"/>
      <c r="O75" s="63"/>
      <c r="P75" s="63"/>
      <c r="Q75" s="63"/>
      <c r="R75" s="63"/>
      <c r="S75" s="63"/>
      <c r="T75" s="63"/>
      <c r="U75" s="63"/>
      <c r="V75" s="63"/>
      <c r="W75" s="63"/>
      <c r="X75" s="63"/>
      <c r="Y75" s="63"/>
      <c r="Z75" s="63"/>
      <c r="AA75" s="63"/>
      <c r="AB75" s="63"/>
    </row>
    <row r="76" spans="1:28" s="64" customFormat="1" x14ac:dyDescent="0.2">
      <c r="A76" s="63"/>
      <c r="B76" s="63"/>
      <c r="C76" s="63"/>
      <c r="D76" s="63"/>
      <c r="E76" s="63"/>
      <c r="F76" s="63"/>
      <c r="G76" s="24" t="s">
        <v>93</v>
      </c>
      <c r="H76" s="24"/>
      <c r="I76" s="24"/>
      <c r="J76" s="24" t="s">
        <v>60</v>
      </c>
      <c r="K76" s="63"/>
      <c r="L76" s="63"/>
      <c r="M76" s="63"/>
      <c r="N76" s="63"/>
      <c r="O76" s="63"/>
      <c r="P76" s="63"/>
      <c r="Q76" s="63"/>
      <c r="R76" s="63"/>
      <c r="S76" s="63"/>
      <c r="T76" s="63"/>
      <c r="U76" s="63"/>
      <c r="V76" s="63"/>
      <c r="W76" s="63"/>
      <c r="X76" s="63"/>
      <c r="Y76" s="63"/>
      <c r="Z76" s="63"/>
      <c r="AA76" s="63"/>
      <c r="AB76" s="63"/>
    </row>
    <row r="77" spans="1:28" s="64" customFormat="1" x14ac:dyDescent="0.2">
      <c r="A77" s="63"/>
      <c r="B77" s="63"/>
      <c r="C77" s="63"/>
      <c r="D77" s="63"/>
      <c r="E77" s="63"/>
      <c r="F77" s="63"/>
      <c r="G77" s="24" t="s">
        <v>94</v>
      </c>
      <c r="H77" s="24"/>
      <c r="I77" s="24"/>
      <c r="J77" s="24" t="s">
        <v>95</v>
      </c>
      <c r="K77" s="63"/>
      <c r="L77" s="63"/>
      <c r="M77" s="63"/>
      <c r="N77" s="63"/>
      <c r="O77" s="63"/>
      <c r="P77" s="63"/>
      <c r="Q77" s="63"/>
      <c r="R77" s="63"/>
      <c r="S77" s="63"/>
      <c r="T77" s="63"/>
      <c r="U77" s="63"/>
      <c r="V77" s="63"/>
      <c r="W77" s="63"/>
      <c r="X77" s="63"/>
      <c r="Y77" s="63"/>
      <c r="Z77" s="63"/>
      <c r="AA77" s="63"/>
      <c r="AB77" s="63"/>
    </row>
    <row r="78" spans="1:28" s="64" customFormat="1" x14ac:dyDescent="0.2">
      <c r="A78" s="63"/>
      <c r="B78" s="63"/>
      <c r="C78" s="63"/>
      <c r="D78" s="63"/>
      <c r="E78" s="63"/>
      <c r="F78" s="63"/>
      <c r="G78" s="24" t="s">
        <v>96</v>
      </c>
      <c r="H78" s="24"/>
      <c r="I78" s="24"/>
      <c r="J78" s="24" t="s">
        <v>97</v>
      </c>
      <c r="K78" s="63"/>
      <c r="L78" s="63"/>
      <c r="M78" s="63"/>
      <c r="N78" s="63"/>
      <c r="O78" s="63"/>
      <c r="P78" s="63"/>
      <c r="Q78" s="63"/>
      <c r="R78" s="63"/>
      <c r="S78" s="63"/>
      <c r="T78" s="63"/>
      <c r="U78" s="63"/>
      <c r="V78" s="63"/>
      <c r="W78" s="63"/>
      <c r="X78" s="63"/>
      <c r="Y78" s="63"/>
      <c r="Z78" s="63"/>
      <c r="AA78" s="63"/>
      <c r="AB78" s="63"/>
    </row>
    <row r="79" spans="1:28" s="64" customFormat="1" x14ac:dyDescent="0.2">
      <c r="A79" s="63"/>
      <c r="B79" s="63"/>
      <c r="C79" s="63"/>
      <c r="D79" s="63"/>
      <c r="E79" s="63"/>
      <c r="F79" s="63"/>
      <c r="G79" s="24" t="s">
        <v>98</v>
      </c>
      <c r="H79" s="24"/>
      <c r="I79" s="24"/>
      <c r="J79" s="24" t="s">
        <v>99</v>
      </c>
      <c r="K79" s="63"/>
      <c r="L79" s="63"/>
      <c r="M79" s="63"/>
      <c r="N79" s="63"/>
      <c r="O79" s="63"/>
      <c r="P79" s="63"/>
      <c r="Q79" s="63"/>
      <c r="R79" s="63"/>
      <c r="S79" s="63"/>
      <c r="T79" s="63"/>
      <c r="U79" s="63"/>
      <c r="V79" s="63"/>
      <c r="W79" s="63"/>
      <c r="X79" s="63"/>
      <c r="Y79" s="63"/>
      <c r="Z79" s="63"/>
      <c r="AA79" s="63"/>
      <c r="AB79" s="63"/>
    </row>
    <row r="80" spans="1:28" s="64" customFormat="1" x14ac:dyDescent="0.2">
      <c r="A80" s="63"/>
      <c r="B80" s="63"/>
      <c r="C80" s="63"/>
      <c r="D80" s="63"/>
      <c r="E80" s="63"/>
      <c r="F80" s="63"/>
      <c r="G80" s="24" t="s">
        <v>100</v>
      </c>
      <c r="H80" s="24"/>
      <c r="I80" s="24"/>
      <c r="J80" s="24" t="s">
        <v>101</v>
      </c>
      <c r="K80" s="63"/>
      <c r="L80" s="63"/>
      <c r="M80" s="63"/>
      <c r="N80" s="63"/>
      <c r="O80" s="63"/>
      <c r="P80" s="63"/>
      <c r="Q80" s="63"/>
      <c r="R80" s="63"/>
      <c r="S80" s="63"/>
      <c r="T80" s="63"/>
      <c r="U80" s="63"/>
      <c r="V80" s="63"/>
      <c r="W80" s="63"/>
      <c r="X80" s="63"/>
      <c r="Y80" s="63"/>
      <c r="Z80" s="63"/>
      <c r="AA80" s="63"/>
      <c r="AB80" s="63"/>
    </row>
    <row r="81" spans="1:28" s="64" customFormat="1" x14ac:dyDescent="0.2">
      <c r="A81" s="63"/>
      <c r="B81" s="63"/>
      <c r="C81" s="63"/>
      <c r="D81" s="63"/>
      <c r="E81" s="63"/>
      <c r="F81" s="63"/>
      <c r="G81" s="24" t="s">
        <v>102</v>
      </c>
      <c r="H81" s="24"/>
      <c r="I81" s="24"/>
      <c r="J81" s="24" t="s">
        <v>103</v>
      </c>
      <c r="K81" s="63"/>
      <c r="L81" s="63"/>
      <c r="M81" s="63"/>
      <c r="N81" s="63"/>
      <c r="O81" s="63"/>
      <c r="P81" s="63"/>
      <c r="Q81" s="63"/>
      <c r="R81" s="63"/>
      <c r="S81" s="63"/>
      <c r="T81" s="63"/>
      <c r="U81" s="63"/>
      <c r="V81" s="63"/>
      <c r="W81" s="63"/>
      <c r="X81" s="63"/>
      <c r="Y81" s="63"/>
      <c r="Z81" s="63"/>
      <c r="AA81" s="63"/>
      <c r="AB81" s="63"/>
    </row>
    <row r="82" spans="1:28" s="64" customFormat="1" x14ac:dyDescent="0.2">
      <c r="A82" s="63"/>
      <c r="B82" s="63"/>
      <c r="C82" s="63"/>
      <c r="D82" s="63"/>
      <c r="E82" s="63"/>
      <c r="F82" s="63"/>
      <c r="G82" s="24" t="s">
        <v>104</v>
      </c>
      <c r="H82" s="24"/>
      <c r="I82" s="24"/>
      <c r="J82" s="24" t="s">
        <v>105</v>
      </c>
      <c r="K82" s="63"/>
      <c r="L82" s="63"/>
      <c r="M82" s="63"/>
      <c r="N82" s="63"/>
      <c r="O82" s="63"/>
      <c r="P82" s="63"/>
      <c r="Q82" s="63"/>
      <c r="R82" s="63"/>
      <c r="S82" s="63"/>
      <c r="T82" s="63"/>
      <c r="U82" s="63"/>
      <c r="V82" s="63"/>
      <c r="W82" s="63"/>
      <c r="X82" s="63"/>
      <c r="Y82" s="63"/>
      <c r="Z82" s="63"/>
      <c r="AA82" s="63"/>
      <c r="AB82" s="63"/>
    </row>
    <row r="83" spans="1:28" x14ac:dyDescent="0.2">
      <c r="G83" s="24" t="s">
        <v>106</v>
      </c>
      <c r="H83" s="24"/>
      <c r="I83" s="24"/>
      <c r="J83" s="24" t="s">
        <v>107</v>
      </c>
      <c r="K83" s="63"/>
      <c r="L83" s="63"/>
    </row>
    <row r="84" spans="1:28" x14ac:dyDescent="0.2">
      <c r="G84" s="24" t="s">
        <v>35</v>
      </c>
      <c r="H84" s="24"/>
      <c r="I84" s="24"/>
      <c r="J84" s="24" t="s">
        <v>62</v>
      </c>
      <c r="K84" s="63"/>
      <c r="L84" s="63"/>
    </row>
    <row r="85" spans="1:28" x14ac:dyDescent="0.2">
      <c r="G85" s="24" t="s">
        <v>108</v>
      </c>
      <c r="H85" s="24"/>
      <c r="I85" s="24"/>
      <c r="J85" s="24"/>
      <c r="K85" s="63"/>
      <c r="L85" s="63"/>
    </row>
    <row r="86" spans="1:28" x14ac:dyDescent="0.2">
      <c r="G86" s="24" t="s">
        <v>109</v>
      </c>
      <c r="H86" s="24"/>
      <c r="I86" s="24"/>
      <c r="J86" s="24"/>
      <c r="K86" s="63"/>
      <c r="L86" s="63"/>
    </row>
    <row r="87" spans="1:28" x14ac:dyDescent="0.2">
      <c r="G87" s="24" t="s">
        <v>110</v>
      </c>
      <c r="H87" s="24"/>
      <c r="I87" s="24"/>
      <c r="J87" s="24"/>
      <c r="K87" s="63"/>
      <c r="L87" s="63"/>
    </row>
    <row r="88" spans="1:28" x14ac:dyDescent="0.2">
      <c r="G88" s="24" t="s">
        <v>111</v>
      </c>
      <c r="H88" s="24"/>
      <c r="I88" s="24"/>
      <c r="J88" s="24"/>
      <c r="K88" s="63"/>
      <c r="L88" s="63"/>
    </row>
    <row r="89" spans="1:28" x14ac:dyDescent="0.2">
      <c r="G89" s="24" t="s">
        <v>40</v>
      </c>
      <c r="H89" s="24"/>
      <c r="I89" s="24"/>
      <c r="J89" s="24"/>
      <c r="K89" s="63"/>
      <c r="L89" s="63"/>
    </row>
    <row r="90" spans="1:28" x14ac:dyDescent="0.2">
      <c r="G90" s="24" t="s">
        <v>26</v>
      </c>
      <c r="H90" s="24"/>
      <c r="I90" s="24"/>
      <c r="J90" s="24"/>
      <c r="K90" s="63"/>
      <c r="L90" s="63"/>
    </row>
    <row r="91" spans="1:28" x14ac:dyDescent="0.2">
      <c r="G91" s="24" t="s">
        <v>112</v>
      </c>
      <c r="H91" s="24"/>
      <c r="I91" s="24"/>
      <c r="J91" s="24"/>
      <c r="K91" s="63"/>
      <c r="L91" s="63"/>
    </row>
    <row r="92" spans="1:28" x14ac:dyDescent="0.2">
      <c r="G92" s="24" t="s">
        <v>29</v>
      </c>
      <c r="H92" s="24"/>
      <c r="I92" s="24"/>
      <c r="J92" s="24"/>
      <c r="K92" s="63"/>
      <c r="L92" s="63"/>
    </row>
    <row r="93" spans="1:28" x14ac:dyDescent="0.2">
      <c r="G93" s="24" t="s">
        <v>113</v>
      </c>
      <c r="H93" s="24"/>
      <c r="I93" s="24"/>
      <c r="J93" s="24"/>
      <c r="K93" s="63"/>
      <c r="L93" s="63"/>
    </row>
    <row r="94" spans="1:28" x14ac:dyDescent="0.2">
      <c r="G94" s="24" t="s">
        <v>114</v>
      </c>
      <c r="H94" s="24"/>
      <c r="I94" s="24"/>
      <c r="J94" s="24"/>
      <c r="K94" s="63"/>
      <c r="L94" s="63"/>
    </row>
    <row r="95" spans="1:28" x14ac:dyDescent="0.2">
      <c r="G95" s="24" t="s">
        <v>115</v>
      </c>
      <c r="H95" s="24"/>
      <c r="I95" s="24"/>
      <c r="J95" s="24"/>
      <c r="K95" s="63"/>
      <c r="L95" s="63"/>
    </row>
    <row r="96" spans="1:28" x14ac:dyDescent="0.2">
      <c r="G96" s="24" t="s">
        <v>116</v>
      </c>
      <c r="H96" s="24"/>
      <c r="I96" s="24"/>
      <c r="J96" s="24"/>
      <c r="K96" s="63"/>
      <c r="L96" s="63"/>
    </row>
    <row r="97" spans="7:10" x14ac:dyDescent="0.2">
      <c r="G97" s="24" t="s">
        <v>117</v>
      </c>
      <c r="H97" s="24"/>
      <c r="I97" s="24"/>
      <c r="J97" s="24"/>
    </row>
    <row r="98" spans="7:10" x14ac:dyDescent="0.2">
      <c r="G98" s="24" t="s">
        <v>118</v>
      </c>
      <c r="H98" s="24"/>
      <c r="I98" s="24"/>
      <c r="J98" s="24"/>
    </row>
    <row r="99" spans="7:10" x14ac:dyDescent="0.2">
      <c r="G99" s="24" t="s">
        <v>119</v>
      </c>
      <c r="H99" s="24"/>
      <c r="I99" s="24"/>
      <c r="J99" s="24"/>
    </row>
  </sheetData>
  <mergeCells count="87">
    <mergeCell ref="C13:D13"/>
    <mergeCell ref="E13:O13"/>
    <mergeCell ref="B2:C4"/>
    <mergeCell ref="C5:D8"/>
    <mergeCell ref="E5:L5"/>
    <mergeCell ref="M5:O5"/>
    <mergeCell ref="E6:L6"/>
    <mergeCell ref="M6:O6"/>
    <mergeCell ref="E7:L8"/>
    <mergeCell ref="M7:O7"/>
    <mergeCell ref="M8:O8"/>
    <mergeCell ref="C10:O11"/>
    <mergeCell ref="C12:D12"/>
    <mergeCell ref="E12:H12"/>
    <mergeCell ref="I12:J12"/>
    <mergeCell ref="K12:O12"/>
    <mergeCell ref="C14:D14"/>
    <mergeCell ref="E14:O14"/>
    <mergeCell ref="C15:O15"/>
    <mergeCell ref="C16:O16"/>
    <mergeCell ref="C17:D17"/>
    <mergeCell ref="E17:G17"/>
    <mergeCell ref="H17:I17"/>
    <mergeCell ref="J17:K17"/>
    <mergeCell ref="L17:M17"/>
    <mergeCell ref="N17:O17"/>
    <mergeCell ref="P17:P18"/>
    <mergeCell ref="Q17:Q18"/>
    <mergeCell ref="R17:R18"/>
    <mergeCell ref="S17:V18"/>
    <mergeCell ref="C18:D19"/>
    <mergeCell ref="E18:K19"/>
    <mergeCell ref="L18:M19"/>
    <mergeCell ref="N18:O19"/>
    <mergeCell ref="R19:R26"/>
    <mergeCell ref="S19:T26"/>
    <mergeCell ref="E20:G22"/>
    <mergeCell ref="H20:I22"/>
    <mergeCell ref="J20:K22"/>
    <mergeCell ref="L20:O20"/>
    <mergeCell ref="C23:D24"/>
    <mergeCell ref="E23:G24"/>
    <mergeCell ref="U27:U28"/>
    <mergeCell ref="V27:V28"/>
    <mergeCell ref="J28:O33"/>
    <mergeCell ref="J34:O34"/>
    <mergeCell ref="J23:K24"/>
    <mergeCell ref="L23:M24"/>
    <mergeCell ref="N23:O24"/>
    <mergeCell ref="C26:O26"/>
    <mergeCell ref="C27:I43"/>
    <mergeCell ref="J27:O27"/>
    <mergeCell ref="J35:O40"/>
    <mergeCell ref="J41:O41"/>
    <mergeCell ref="J42:O42"/>
    <mergeCell ref="U19:U26"/>
    <mergeCell ref="V19:V26"/>
    <mergeCell ref="C20:D22"/>
    <mergeCell ref="C54:F54"/>
    <mergeCell ref="G54:J54"/>
    <mergeCell ref="K54:O54"/>
    <mergeCell ref="R27:R28"/>
    <mergeCell ref="H23:I24"/>
    <mergeCell ref="S27:T28"/>
    <mergeCell ref="C45:O45"/>
    <mergeCell ref="C52:O52"/>
    <mergeCell ref="C53:F53"/>
    <mergeCell ref="G53:J53"/>
    <mergeCell ref="K53:O53"/>
    <mergeCell ref="C55:F55"/>
    <mergeCell ref="G55:J55"/>
    <mergeCell ref="K55:O55"/>
    <mergeCell ref="C56:F56"/>
    <mergeCell ref="G56:J56"/>
    <mergeCell ref="K56:O56"/>
    <mergeCell ref="C57:F57"/>
    <mergeCell ref="G57:J57"/>
    <mergeCell ref="K57:O57"/>
    <mergeCell ref="C58:F58"/>
    <mergeCell ref="G58:J58"/>
    <mergeCell ref="K58:O58"/>
    <mergeCell ref="C59:F59"/>
    <mergeCell ref="G59:J59"/>
    <mergeCell ref="K59:O59"/>
    <mergeCell ref="C60:F60"/>
    <mergeCell ref="G60:J60"/>
    <mergeCell ref="K60:O60"/>
  </mergeCells>
  <dataValidations count="4">
    <dataValidation type="list" allowBlank="1" showInputMessage="1" showErrorMessage="1" sqref="E20:G22" xr:uid="{00000000-0002-0000-0800-000000000000}">
      <formula1>$J$76:$J$77</formula1>
    </dataValidation>
    <dataValidation type="list" allowBlank="1" showInputMessage="1" showErrorMessage="1" sqref="J20:K22" xr:uid="{00000000-0002-0000-0800-000001000000}">
      <formula1>$J$78:$J$84</formula1>
    </dataValidation>
    <dataValidation type="list" allowBlank="1" showInputMessage="1" showErrorMessage="1" sqref="J17:K17" xr:uid="{00000000-0002-0000-0800-000002000000}">
      <formula1>$J$73:$J$75</formula1>
    </dataValidation>
    <dataValidation type="list" allowBlank="1" showInputMessage="1" showErrorMessage="1" sqref="E12:H12" xr:uid="{00000000-0002-0000-0800-000003000000}">
      <formula1>$G$73:$G$76</formula1>
    </dataValidation>
  </dataValidations>
  <hyperlinks>
    <hyperlink ref="B2:C4" location="'MATRIZ DE INDICADORES'!A1" display="    REGRESAR" xr:uid="{00000000-0004-0000-0800-000000000000}"/>
  </hyperlink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405505" r:id="rId3" name="Option Button 1">
              <controlPr defaultSize="0" autoFill="0" autoLine="0" autoPict="0" macro="[9]!PORCENTAJE">
                <anchor moveWithCells="1">
                  <from>
                    <xdr:col>5</xdr:col>
                    <xdr:colOff>28575</xdr:colOff>
                    <xdr:row>16</xdr:row>
                    <xdr:rowOff>142875</xdr:rowOff>
                  </from>
                  <to>
                    <xdr:col>5</xdr:col>
                    <xdr:colOff>895350</xdr:colOff>
                    <xdr:row>17</xdr:row>
                    <xdr:rowOff>142875</xdr:rowOff>
                  </to>
                </anchor>
              </controlPr>
            </control>
          </mc:Choice>
        </mc:AlternateContent>
        <mc:AlternateContent xmlns:mc="http://schemas.openxmlformats.org/markup-compatibility/2006">
          <mc:Choice Requires="x14">
            <control shapeId="405506" r:id="rId4" name="Option Button 2">
              <controlPr defaultSize="0" autoFill="0" autoLine="0" autoPict="0" macro="[9]!RELATIVO">
                <anchor moveWithCells="1">
                  <from>
                    <xdr:col>4</xdr:col>
                    <xdr:colOff>171450</xdr:colOff>
                    <xdr:row>16</xdr:row>
                    <xdr:rowOff>123825</xdr:rowOff>
                  </from>
                  <to>
                    <xdr:col>5</xdr:col>
                    <xdr:colOff>38100</xdr:colOff>
                    <xdr:row>17</xdr:row>
                    <xdr:rowOff>142875</xdr:rowOff>
                  </to>
                </anchor>
              </controlPr>
            </control>
          </mc:Choice>
        </mc:AlternateContent>
        <mc:AlternateContent xmlns:mc="http://schemas.openxmlformats.org/markup-compatibility/2006">
          <mc:Choice Requires="x14">
            <control shapeId="405507" r:id="rId5" name="Option Button 3">
              <controlPr defaultSize="0" autoFill="0" autoLine="0" autoPict="0" macro="[9]!RELATIVO">
                <anchor moveWithCells="1">
                  <from>
                    <xdr:col>5</xdr:col>
                    <xdr:colOff>895350</xdr:colOff>
                    <xdr:row>16</xdr:row>
                    <xdr:rowOff>123825</xdr:rowOff>
                  </from>
                  <to>
                    <xdr:col>7</xdr:col>
                    <xdr:colOff>95250</xdr:colOff>
                    <xdr:row>17</xdr:row>
                    <xdr:rowOff>142875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8">
    <tabColor rgb="FFEDE394"/>
  </sheetPr>
  <dimension ref="A1:AB99"/>
  <sheetViews>
    <sheetView topLeftCell="A13" zoomScale="83" zoomScaleNormal="83" workbookViewId="0">
      <selection activeCell="J28" sqref="C27:O42"/>
    </sheetView>
  </sheetViews>
  <sheetFormatPr baseColWidth="10" defaultColWidth="11.42578125" defaultRowHeight="15" x14ac:dyDescent="0.2"/>
  <cols>
    <col min="1" max="1" width="4" style="16" customWidth="1"/>
    <col min="2" max="2" width="6.42578125" style="16" customWidth="1"/>
    <col min="3" max="3" width="25.140625" style="16" customWidth="1"/>
    <col min="4" max="4" width="15.140625" style="16" customWidth="1"/>
    <col min="5" max="5" width="12.7109375" style="16" customWidth="1"/>
    <col min="6" max="6" width="15.140625" style="16" customWidth="1"/>
    <col min="7" max="7" width="14" style="16" customWidth="1"/>
    <col min="8" max="8" width="11.42578125" style="16"/>
    <col min="9" max="9" width="12.85546875" style="16" customWidth="1"/>
    <col min="10" max="10" width="15.5703125" style="16" customWidth="1"/>
    <col min="11" max="11" width="14.42578125" style="16" customWidth="1"/>
    <col min="12" max="15" width="15.28515625" style="16" customWidth="1"/>
    <col min="16" max="16" width="6.42578125" style="16" customWidth="1"/>
    <col min="17" max="28" width="11.42578125" style="16"/>
    <col min="29" max="16384" width="11.42578125" style="14"/>
  </cols>
  <sheetData>
    <row r="1" spans="1:28" ht="10.5" customHeight="1" x14ac:dyDescent="0.2"/>
    <row r="2" spans="1:28" x14ac:dyDescent="0.2">
      <c r="B2" s="258" t="s">
        <v>41</v>
      </c>
      <c r="C2" s="258"/>
      <c r="D2" s="1"/>
      <c r="E2" s="1"/>
      <c r="F2" s="1"/>
      <c r="G2" s="1"/>
      <c r="H2" s="1"/>
      <c r="I2" s="1"/>
      <c r="J2" s="1"/>
      <c r="K2" s="1"/>
      <c r="L2" s="1"/>
      <c r="M2" s="1"/>
      <c r="N2" s="1"/>
      <c r="O2" s="1"/>
      <c r="P2" s="1"/>
    </row>
    <row r="3" spans="1:28" x14ac:dyDescent="0.2">
      <c r="B3" s="258"/>
      <c r="C3" s="258"/>
      <c r="D3" s="1"/>
      <c r="E3" s="1"/>
      <c r="F3" s="1"/>
      <c r="G3" s="1"/>
      <c r="H3" s="1"/>
      <c r="I3" s="1"/>
      <c r="J3" s="1"/>
      <c r="K3" s="1"/>
      <c r="L3" s="1"/>
      <c r="M3" s="1"/>
      <c r="N3" s="1"/>
      <c r="O3" s="1"/>
      <c r="P3" s="1"/>
    </row>
    <row r="4" spans="1:28" ht="15.75" customHeight="1" x14ac:dyDescent="0.2">
      <c r="B4" s="258"/>
      <c r="C4" s="258"/>
      <c r="D4" s="1"/>
      <c r="E4" s="1"/>
      <c r="F4" s="1"/>
      <c r="G4" s="1"/>
      <c r="H4" s="1"/>
      <c r="I4" s="1"/>
      <c r="J4" s="1"/>
      <c r="K4" s="1"/>
      <c r="L4" s="1"/>
      <c r="M4" s="1"/>
      <c r="N4" s="1"/>
      <c r="O4" s="1"/>
      <c r="P4" s="1"/>
    </row>
    <row r="5" spans="1:28" ht="15.75" customHeight="1" x14ac:dyDescent="0.2">
      <c r="B5" s="1"/>
      <c r="C5" s="259"/>
      <c r="D5" s="260"/>
      <c r="E5" s="265" t="s">
        <v>0</v>
      </c>
      <c r="F5" s="212"/>
      <c r="G5" s="212"/>
      <c r="H5" s="212"/>
      <c r="I5" s="212"/>
      <c r="J5" s="212"/>
      <c r="K5" s="212"/>
      <c r="L5" s="213"/>
      <c r="M5" s="266" t="s">
        <v>1</v>
      </c>
      <c r="N5" s="266"/>
      <c r="O5" s="266"/>
      <c r="P5" s="1"/>
    </row>
    <row r="6" spans="1:28" ht="15.75" customHeight="1" x14ac:dyDescent="0.2">
      <c r="B6" s="1"/>
      <c r="C6" s="261"/>
      <c r="D6" s="262"/>
      <c r="E6" s="265" t="s">
        <v>2</v>
      </c>
      <c r="F6" s="212"/>
      <c r="G6" s="212"/>
      <c r="H6" s="212"/>
      <c r="I6" s="212"/>
      <c r="J6" s="212"/>
      <c r="K6" s="212"/>
      <c r="L6" s="213"/>
      <c r="M6" s="266" t="s">
        <v>3</v>
      </c>
      <c r="N6" s="266"/>
      <c r="O6" s="266"/>
      <c r="P6" s="1"/>
    </row>
    <row r="7" spans="1:28" ht="15" customHeight="1" x14ac:dyDescent="0.2">
      <c r="B7" s="1"/>
      <c r="C7" s="261"/>
      <c r="D7" s="262"/>
      <c r="E7" s="267" t="s">
        <v>4</v>
      </c>
      <c r="F7" s="268"/>
      <c r="G7" s="268"/>
      <c r="H7" s="268"/>
      <c r="I7" s="268"/>
      <c r="J7" s="268"/>
      <c r="K7" s="268"/>
      <c r="L7" s="269"/>
      <c r="M7" s="266" t="s">
        <v>42</v>
      </c>
      <c r="N7" s="266"/>
      <c r="O7" s="266"/>
      <c r="P7" s="1"/>
    </row>
    <row r="8" spans="1:28" ht="15.75" customHeight="1" x14ac:dyDescent="0.2">
      <c r="B8" s="1"/>
      <c r="C8" s="263"/>
      <c r="D8" s="264"/>
      <c r="E8" s="270"/>
      <c r="F8" s="271"/>
      <c r="G8" s="271"/>
      <c r="H8" s="271"/>
      <c r="I8" s="271"/>
      <c r="J8" s="271"/>
      <c r="K8" s="271"/>
      <c r="L8" s="272"/>
      <c r="M8" s="266" t="s">
        <v>6</v>
      </c>
      <c r="N8" s="266"/>
      <c r="O8" s="266"/>
      <c r="P8" s="1"/>
    </row>
    <row r="9" spans="1:28" ht="15.75" customHeight="1" x14ac:dyDescent="0.2">
      <c r="B9" s="1"/>
      <c r="C9" s="5"/>
      <c r="D9" s="5"/>
      <c r="E9" s="15"/>
      <c r="F9" s="15"/>
      <c r="G9" s="15"/>
      <c r="H9" s="15"/>
      <c r="I9" s="15"/>
      <c r="J9" s="15"/>
      <c r="K9" s="15"/>
      <c r="L9" s="15"/>
      <c r="M9" s="31"/>
      <c r="N9" s="31"/>
      <c r="O9" s="31"/>
      <c r="P9" s="1"/>
    </row>
    <row r="10" spans="1:28" s="43" customFormat="1" ht="15.75" customHeight="1" x14ac:dyDescent="0.25">
      <c r="A10" s="45"/>
      <c r="B10" s="44"/>
      <c r="C10" s="275" t="s">
        <v>43</v>
      </c>
      <c r="D10" s="275"/>
      <c r="E10" s="275"/>
      <c r="F10" s="275"/>
      <c r="G10" s="275"/>
      <c r="H10" s="275"/>
      <c r="I10" s="275"/>
      <c r="J10" s="275"/>
      <c r="K10" s="275"/>
      <c r="L10" s="275"/>
      <c r="M10" s="275"/>
      <c r="N10" s="275"/>
      <c r="O10" s="275"/>
      <c r="P10" s="44"/>
      <c r="Q10" s="45"/>
      <c r="R10" s="45"/>
      <c r="S10" s="45"/>
      <c r="T10" s="45"/>
      <c r="U10" s="45"/>
      <c r="V10" s="45"/>
      <c r="W10" s="45"/>
      <c r="X10" s="45"/>
      <c r="Y10" s="45"/>
      <c r="Z10" s="45"/>
      <c r="AA10" s="45"/>
      <c r="AB10" s="45"/>
    </row>
    <row r="11" spans="1:28" s="43" customFormat="1" ht="15.75" customHeight="1" x14ac:dyDescent="0.25">
      <c r="A11" s="45"/>
      <c r="B11" s="44"/>
      <c r="C11" s="275"/>
      <c r="D11" s="275"/>
      <c r="E11" s="275"/>
      <c r="F11" s="275"/>
      <c r="G11" s="275"/>
      <c r="H11" s="275"/>
      <c r="I11" s="275"/>
      <c r="J11" s="275"/>
      <c r="K11" s="275"/>
      <c r="L11" s="275"/>
      <c r="M11" s="275"/>
      <c r="N11" s="275"/>
      <c r="O11" s="275"/>
      <c r="P11" s="44"/>
      <c r="Q11" s="45"/>
      <c r="R11" s="45"/>
      <c r="S11" s="45"/>
      <c r="T11" s="45"/>
      <c r="U11" s="45"/>
      <c r="V11" s="45"/>
      <c r="W11" s="45"/>
      <c r="X11" s="45"/>
      <c r="Y11" s="45"/>
      <c r="Z11" s="45"/>
      <c r="AA11" s="45"/>
      <c r="AB11" s="45"/>
    </row>
    <row r="12" spans="1:28" s="43" customFormat="1" ht="30" customHeight="1" x14ac:dyDescent="0.25">
      <c r="A12" s="45"/>
      <c r="B12" s="44"/>
      <c r="C12" s="429" t="s">
        <v>44</v>
      </c>
      <c r="D12" s="429"/>
      <c r="E12" s="430" t="s">
        <v>91</v>
      </c>
      <c r="F12" s="431"/>
      <c r="G12" s="431"/>
      <c r="H12" s="432"/>
      <c r="I12" s="429" t="s">
        <v>46</v>
      </c>
      <c r="J12" s="429"/>
      <c r="K12" s="278" t="s">
        <v>190</v>
      </c>
      <c r="L12" s="433"/>
      <c r="M12" s="433"/>
      <c r="N12" s="433"/>
      <c r="O12" s="433"/>
      <c r="P12" s="44"/>
      <c r="Q12" s="45"/>
      <c r="R12" s="45"/>
      <c r="S12" s="45"/>
      <c r="T12" s="45"/>
      <c r="U12" s="45"/>
      <c r="V12" s="45"/>
      <c r="W12" s="45"/>
      <c r="X12" s="45"/>
      <c r="Y12" s="45"/>
      <c r="Z12" s="45"/>
      <c r="AA12" s="45"/>
      <c r="AB12" s="45"/>
    </row>
    <row r="13" spans="1:28" s="43" customFormat="1" ht="15.75" x14ac:dyDescent="0.25">
      <c r="A13" s="45"/>
      <c r="B13" s="44"/>
      <c r="C13" s="279" t="s">
        <v>15</v>
      </c>
      <c r="D13" s="279"/>
      <c r="E13" s="425" t="s">
        <v>35</v>
      </c>
      <c r="F13" s="425"/>
      <c r="G13" s="425"/>
      <c r="H13" s="425"/>
      <c r="I13" s="425"/>
      <c r="J13" s="425"/>
      <c r="K13" s="425"/>
      <c r="L13" s="425"/>
      <c r="M13" s="425"/>
      <c r="N13" s="425"/>
      <c r="O13" s="425"/>
      <c r="P13" s="44"/>
      <c r="Q13" s="45"/>
      <c r="R13" s="45"/>
      <c r="S13" s="45"/>
      <c r="T13" s="45"/>
      <c r="U13" s="45"/>
      <c r="V13" s="45"/>
      <c r="W13" s="45"/>
      <c r="X13" s="45"/>
      <c r="Y13" s="45"/>
      <c r="Z13" s="45"/>
      <c r="AA13" s="45"/>
      <c r="AB13" s="45"/>
    </row>
    <row r="14" spans="1:28" s="43" customFormat="1" ht="15.75" customHeight="1" x14ac:dyDescent="0.25">
      <c r="A14" s="45"/>
      <c r="B14" s="44"/>
      <c r="C14" s="279" t="s">
        <v>48</v>
      </c>
      <c r="D14" s="279"/>
      <c r="E14" s="424" t="s">
        <v>168</v>
      </c>
      <c r="F14" s="425"/>
      <c r="G14" s="425"/>
      <c r="H14" s="425"/>
      <c r="I14" s="425"/>
      <c r="J14" s="425"/>
      <c r="K14" s="425"/>
      <c r="L14" s="425"/>
      <c r="M14" s="425"/>
      <c r="N14" s="425"/>
      <c r="O14" s="425"/>
      <c r="P14" s="44"/>
      <c r="Q14" s="45"/>
      <c r="R14" s="45"/>
      <c r="S14" s="45"/>
      <c r="T14" s="45"/>
      <c r="U14" s="45"/>
      <c r="V14" s="45"/>
      <c r="W14" s="45"/>
      <c r="X14" s="45"/>
      <c r="Y14" s="45"/>
      <c r="Z14" s="45"/>
      <c r="AA14" s="45"/>
      <c r="AB14" s="45"/>
    </row>
    <row r="15" spans="1:28" s="43" customFormat="1" ht="15.75" x14ac:dyDescent="0.25">
      <c r="A15" s="45"/>
      <c r="B15" s="44"/>
      <c r="C15" s="426"/>
      <c r="D15" s="426"/>
      <c r="E15" s="426"/>
      <c r="F15" s="426"/>
      <c r="G15" s="426"/>
      <c r="H15" s="426"/>
      <c r="I15" s="426"/>
      <c r="J15" s="426"/>
      <c r="K15" s="426"/>
      <c r="L15" s="426"/>
      <c r="M15" s="426"/>
      <c r="N15" s="426"/>
      <c r="O15" s="426"/>
      <c r="P15" s="44"/>
      <c r="Q15" s="45"/>
      <c r="R15" s="45"/>
      <c r="S15" s="45"/>
      <c r="T15" s="45"/>
      <c r="U15" s="45"/>
      <c r="V15" s="45"/>
      <c r="W15" s="45"/>
      <c r="X15" s="45"/>
      <c r="Y15" s="45"/>
      <c r="Z15" s="45"/>
      <c r="AA15" s="45"/>
      <c r="AB15" s="45"/>
    </row>
    <row r="16" spans="1:28" s="43" customFormat="1" ht="15.75" x14ac:dyDescent="0.25">
      <c r="A16" s="45"/>
      <c r="B16" s="44"/>
      <c r="C16" s="427" t="s">
        <v>50</v>
      </c>
      <c r="D16" s="427"/>
      <c r="E16" s="427"/>
      <c r="F16" s="427"/>
      <c r="G16" s="427"/>
      <c r="H16" s="427"/>
      <c r="I16" s="427"/>
      <c r="J16" s="427"/>
      <c r="K16" s="427"/>
      <c r="L16" s="427"/>
      <c r="M16" s="427"/>
      <c r="N16" s="427"/>
      <c r="O16" s="427"/>
      <c r="P16" s="44"/>
      <c r="Q16" s="45"/>
      <c r="R16" s="45"/>
      <c r="S16" s="45"/>
      <c r="T16" s="45"/>
      <c r="U16" s="45"/>
      <c r="V16" s="45"/>
      <c r="W16" s="45"/>
      <c r="X16" s="45"/>
      <c r="Y16" s="45"/>
      <c r="Z16" s="45"/>
      <c r="AA16" s="45"/>
      <c r="AB16" s="45"/>
    </row>
    <row r="17" spans="1:28" s="43" customFormat="1" ht="36" customHeight="1" x14ac:dyDescent="0.25">
      <c r="A17" s="45"/>
      <c r="B17" s="44"/>
      <c r="C17" s="279" t="s">
        <v>169</v>
      </c>
      <c r="D17" s="279"/>
      <c r="E17" s="297">
        <v>2</v>
      </c>
      <c r="F17" s="298"/>
      <c r="G17" s="299"/>
      <c r="H17" s="279" t="s">
        <v>20</v>
      </c>
      <c r="I17" s="279"/>
      <c r="J17" s="300" t="s">
        <v>31</v>
      </c>
      <c r="K17" s="301"/>
      <c r="L17" s="279" t="s">
        <v>22</v>
      </c>
      <c r="M17" s="279"/>
      <c r="N17" s="428">
        <v>35</v>
      </c>
      <c r="O17" s="428"/>
      <c r="P17" s="309"/>
      <c r="Q17" s="412"/>
      <c r="R17" s="413"/>
      <c r="S17" s="412"/>
      <c r="T17" s="412"/>
      <c r="U17" s="412"/>
      <c r="V17" s="412"/>
      <c r="W17" s="45"/>
      <c r="X17" s="45"/>
      <c r="Y17" s="45"/>
      <c r="Z17" s="45"/>
      <c r="AA17" s="45"/>
      <c r="AB17" s="45"/>
    </row>
    <row r="18" spans="1:28" s="43" customFormat="1" ht="15.75" customHeight="1" x14ac:dyDescent="0.25">
      <c r="A18" s="45"/>
      <c r="B18" s="44"/>
      <c r="C18" s="279" t="s">
        <v>19</v>
      </c>
      <c r="D18" s="279"/>
      <c r="E18" s="305" t="s">
        <v>37</v>
      </c>
      <c r="F18" s="306"/>
      <c r="G18" s="306"/>
      <c r="H18" s="306"/>
      <c r="I18" s="306"/>
      <c r="J18" s="306"/>
      <c r="K18" s="307"/>
      <c r="L18" s="289" t="s">
        <v>55</v>
      </c>
      <c r="M18" s="290"/>
      <c r="N18" s="414" t="s">
        <v>191</v>
      </c>
      <c r="O18" s="415"/>
      <c r="P18" s="309"/>
      <c r="Q18" s="412"/>
      <c r="R18" s="413"/>
      <c r="S18" s="412"/>
      <c r="T18" s="412"/>
      <c r="U18" s="412"/>
      <c r="V18" s="412"/>
      <c r="W18" s="45"/>
      <c r="X18" s="45"/>
      <c r="Y18" s="45"/>
      <c r="Z18" s="45"/>
      <c r="AA18" s="45"/>
      <c r="AB18" s="45"/>
    </row>
    <row r="19" spans="1:28" s="43" customFormat="1" ht="15.75" customHeight="1" x14ac:dyDescent="0.25">
      <c r="A19" s="45"/>
      <c r="B19" s="44"/>
      <c r="C19" s="279"/>
      <c r="D19" s="279"/>
      <c r="E19" s="311"/>
      <c r="F19" s="312"/>
      <c r="G19" s="312"/>
      <c r="H19" s="312"/>
      <c r="I19" s="312"/>
      <c r="J19" s="312"/>
      <c r="K19" s="313"/>
      <c r="L19" s="291"/>
      <c r="M19" s="292"/>
      <c r="N19" s="416"/>
      <c r="O19" s="417"/>
      <c r="P19" s="15"/>
      <c r="Q19" s="46"/>
      <c r="R19" s="397"/>
      <c r="S19" s="398"/>
      <c r="T19" s="398"/>
      <c r="U19" s="411"/>
      <c r="V19" s="398"/>
      <c r="W19" s="45"/>
      <c r="X19" s="45"/>
      <c r="Y19" s="45"/>
      <c r="Z19" s="45"/>
      <c r="AA19" s="45"/>
      <c r="AB19" s="45"/>
    </row>
    <row r="20" spans="1:28" s="43" customFormat="1" ht="15.75" customHeight="1" x14ac:dyDescent="0.25">
      <c r="A20" s="45"/>
      <c r="B20" s="44"/>
      <c r="C20" s="289" t="s">
        <v>59</v>
      </c>
      <c r="D20" s="290"/>
      <c r="E20" s="305" t="s">
        <v>60</v>
      </c>
      <c r="F20" s="306"/>
      <c r="G20" s="307"/>
      <c r="H20" s="314" t="s">
        <v>61</v>
      </c>
      <c r="I20" s="315"/>
      <c r="J20" s="305" t="s">
        <v>62</v>
      </c>
      <c r="K20" s="307"/>
      <c r="L20" s="320" t="s">
        <v>63</v>
      </c>
      <c r="M20" s="321"/>
      <c r="N20" s="321"/>
      <c r="O20" s="322"/>
      <c r="P20" s="15"/>
      <c r="Q20" s="46"/>
      <c r="R20" s="397"/>
      <c r="S20" s="398"/>
      <c r="T20" s="398"/>
      <c r="U20" s="411"/>
      <c r="V20" s="398"/>
      <c r="W20" s="45"/>
      <c r="X20" s="45"/>
      <c r="Y20" s="45"/>
      <c r="Z20" s="45"/>
      <c r="AA20" s="45"/>
      <c r="AB20" s="45"/>
    </row>
    <row r="21" spans="1:28" s="43" customFormat="1" ht="15.75" customHeight="1" x14ac:dyDescent="0.25">
      <c r="A21" s="45"/>
      <c r="B21" s="44"/>
      <c r="C21" s="303"/>
      <c r="D21" s="304"/>
      <c r="E21" s="308"/>
      <c r="F21" s="309"/>
      <c r="G21" s="310"/>
      <c r="H21" s="316"/>
      <c r="I21" s="317"/>
      <c r="J21" s="308"/>
      <c r="K21" s="310"/>
      <c r="L21" s="32" t="s">
        <v>64</v>
      </c>
      <c r="M21" s="32" t="s">
        <v>65</v>
      </c>
      <c r="N21" s="32" t="s">
        <v>66</v>
      </c>
      <c r="O21" s="32" t="s">
        <v>67</v>
      </c>
      <c r="P21" s="15"/>
      <c r="Q21" s="46"/>
      <c r="R21" s="397"/>
      <c r="S21" s="398"/>
      <c r="T21" s="398"/>
      <c r="U21" s="411"/>
      <c r="V21" s="398"/>
      <c r="W21" s="45"/>
      <c r="X21" s="45"/>
      <c r="Y21" s="45"/>
      <c r="Z21" s="45"/>
      <c r="AA21" s="45"/>
      <c r="AB21" s="45"/>
    </row>
    <row r="22" spans="1:28" s="43" customFormat="1" ht="15.75" customHeight="1" x14ac:dyDescent="0.25">
      <c r="A22" s="45"/>
      <c r="B22" s="44"/>
      <c r="C22" s="291"/>
      <c r="D22" s="292"/>
      <c r="E22" s="311"/>
      <c r="F22" s="312"/>
      <c r="G22" s="313"/>
      <c r="H22" s="318"/>
      <c r="I22" s="319"/>
      <c r="J22" s="311"/>
      <c r="K22" s="313"/>
      <c r="L22" s="17" t="s">
        <v>192</v>
      </c>
      <c r="M22" s="18" t="s">
        <v>193</v>
      </c>
      <c r="N22" s="19" t="s">
        <v>194</v>
      </c>
      <c r="O22" s="47" t="s">
        <v>195</v>
      </c>
      <c r="P22" s="15"/>
      <c r="Q22" s="46"/>
      <c r="R22" s="397"/>
      <c r="S22" s="398"/>
      <c r="T22" s="398"/>
      <c r="U22" s="411"/>
      <c r="V22" s="398"/>
      <c r="W22" s="45"/>
      <c r="X22" s="45"/>
      <c r="Y22" s="45"/>
      <c r="Z22" s="45"/>
      <c r="AA22" s="45"/>
      <c r="AB22" s="45"/>
    </row>
    <row r="23" spans="1:28" s="43" customFormat="1" ht="15.75" customHeight="1" x14ac:dyDescent="0.25">
      <c r="A23" s="45"/>
      <c r="B23" s="44"/>
      <c r="C23" s="279" t="s">
        <v>176</v>
      </c>
      <c r="D23" s="279"/>
      <c r="E23" s="418" t="s">
        <v>196</v>
      </c>
      <c r="F23" s="419"/>
      <c r="G23" s="420"/>
      <c r="H23" s="314" t="s">
        <v>74</v>
      </c>
      <c r="I23" s="315"/>
      <c r="J23" s="323" t="s">
        <v>75</v>
      </c>
      <c r="K23" s="323"/>
      <c r="L23" s="276" t="s">
        <v>76</v>
      </c>
      <c r="M23" s="276"/>
      <c r="N23" s="323" t="s">
        <v>77</v>
      </c>
      <c r="O23" s="323"/>
      <c r="P23" s="15"/>
      <c r="Q23" s="46"/>
      <c r="R23" s="397"/>
      <c r="S23" s="398"/>
      <c r="T23" s="398"/>
      <c r="U23" s="411"/>
      <c r="V23" s="398"/>
      <c r="W23" s="45"/>
      <c r="X23" s="45"/>
      <c r="Y23" s="45"/>
      <c r="Z23" s="45"/>
      <c r="AA23" s="45"/>
      <c r="AB23" s="45"/>
    </row>
    <row r="24" spans="1:28" s="43" customFormat="1" ht="15.75" customHeight="1" x14ac:dyDescent="0.25">
      <c r="A24" s="45"/>
      <c r="B24" s="44"/>
      <c r="C24" s="279"/>
      <c r="D24" s="279"/>
      <c r="E24" s="421"/>
      <c r="F24" s="422"/>
      <c r="G24" s="423"/>
      <c r="H24" s="318"/>
      <c r="I24" s="319"/>
      <c r="J24" s="323"/>
      <c r="K24" s="323"/>
      <c r="L24" s="276"/>
      <c r="M24" s="276"/>
      <c r="N24" s="323"/>
      <c r="O24" s="323"/>
      <c r="P24" s="15"/>
      <c r="Q24" s="46"/>
      <c r="R24" s="397"/>
      <c r="S24" s="398"/>
      <c r="T24" s="398"/>
      <c r="U24" s="411"/>
      <c r="V24" s="398"/>
      <c r="W24" s="45"/>
      <c r="X24" s="45"/>
      <c r="Y24" s="45"/>
      <c r="Z24" s="45"/>
      <c r="AA24" s="45"/>
      <c r="AB24" s="45"/>
    </row>
    <row r="25" spans="1:28" ht="15.75" customHeight="1" x14ac:dyDescent="0.2">
      <c r="B25" s="1"/>
      <c r="C25" s="27"/>
      <c r="D25" s="27"/>
      <c r="E25" s="50"/>
      <c r="F25" s="50"/>
      <c r="G25" s="27"/>
      <c r="H25" s="27"/>
      <c r="I25" s="27"/>
      <c r="J25" s="31"/>
      <c r="K25" s="31"/>
      <c r="L25" s="27"/>
      <c r="M25" s="27"/>
      <c r="N25" s="31"/>
      <c r="O25" s="31"/>
      <c r="P25" s="48"/>
      <c r="Q25" s="49"/>
      <c r="R25" s="397"/>
      <c r="S25" s="398"/>
      <c r="T25" s="398"/>
      <c r="U25" s="411"/>
      <c r="V25" s="398"/>
    </row>
    <row r="26" spans="1:28" x14ac:dyDescent="0.2">
      <c r="B26" s="1"/>
      <c r="C26" s="404" t="s">
        <v>80</v>
      </c>
      <c r="D26" s="405"/>
      <c r="E26" s="405"/>
      <c r="F26" s="405"/>
      <c r="G26" s="405"/>
      <c r="H26" s="405"/>
      <c r="I26" s="405"/>
      <c r="J26" s="405"/>
      <c r="K26" s="405"/>
      <c r="L26" s="405"/>
      <c r="M26" s="405"/>
      <c r="N26" s="405"/>
      <c r="O26" s="406"/>
      <c r="P26" s="48"/>
      <c r="Q26" s="49"/>
      <c r="R26" s="397"/>
      <c r="S26" s="398"/>
      <c r="T26" s="398"/>
      <c r="U26" s="411"/>
      <c r="V26" s="398"/>
    </row>
    <row r="27" spans="1:28" ht="15" customHeight="1" x14ac:dyDescent="0.2">
      <c r="B27" s="1"/>
      <c r="C27" s="207"/>
      <c r="D27" s="208"/>
      <c r="E27" s="208"/>
      <c r="F27" s="208"/>
      <c r="G27" s="208"/>
      <c r="H27" s="208"/>
      <c r="I27" s="208"/>
      <c r="J27" s="402" t="s">
        <v>178</v>
      </c>
      <c r="K27" s="402"/>
      <c r="L27" s="402"/>
      <c r="M27" s="402"/>
      <c r="N27" s="402"/>
      <c r="O27" s="403"/>
      <c r="P27" s="48"/>
      <c r="Q27" s="49"/>
      <c r="R27" s="397"/>
      <c r="S27" s="395"/>
      <c r="T27" s="395"/>
      <c r="U27" s="397"/>
      <c r="V27" s="398"/>
    </row>
    <row r="28" spans="1:28" ht="16.5" customHeight="1" x14ac:dyDescent="0.2">
      <c r="B28" s="1"/>
      <c r="C28" s="207"/>
      <c r="D28" s="208"/>
      <c r="E28" s="208"/>
      <c r="F28" s="208"/>
      <c r="G28" s="208"/>
      <c r="H28" s="208"/>
      <c r="I28" s="208"/>
      <c r="J28" s="389" t="s">
        <v>321</v>
      </c>
      <c r="K28" s="389"/>
      <c r="L28" s="389"/>
      <c r="M28" s="389"/>
      <c r="N28" s="389"/>
      <c r="O28" s="390"/>
      <c r="P28" s="48"/>
      <c r="Q28" s="49"/>
      <c r="R28" s="397"/>
      <c r="S28" s="395"/>
      <c r="T28" s="395"/>
      <c r="U28" s="397"/>
      <c r="V28" s="398"/>
    </row>
    <row r="29" spans="1:28" ht="16.5" customHeight="1" x14ac:dyDescent="0.2">
      <c r="B29" s="1"/>
      <c r="C29" s="207"/>
      <c r="D29" s="208"/>
      <c r="E29" s="208"/>
      <c r="F29" s="208"/>
      <c r="G29" s="208"/>
      <c r="H29" s="208"/>
      <c r="I29" s="208"/>
      <c r="J29" s="389"/>
      <c r="K29" s="389"/>
      <c r="L29" s="389"/>
      <c r="M29" s="389"/>
      <c r="N29" s="389"/>
      <c r="O29" s="390"/>
      <c r="P29" s="48"/>
      <c r="Q29" s="49"/>
    </row>
    <row r="30" spans="1:28" ht="39" customHeight="1" x14ac:dyDescent="0.2">
      <c r="B30" s="1"/>
      <c r="C30" s="207"/>
      <c r="D30" s="208"/>
      <c r="E30" s="208"/>
      <c r="F30" s="208"/>
      <c r="G30" s="208"/>
      <c r="H30" s="208"/>
      <c r="I30" s="208"/>
      <c r="J30" s="389"/>
      <c r="K30" s="389"/>
      <c r="L30" s="389"/>
      <c r="M30" s="389"/>
      <c r="N30" s="389"/>
      <c r="O30" s="390"/>
      <c r="P30" s="48"/>
      <c r="Q30" s="49"/>
    </row>
    <row r="31" spans="1:28" ht="30" customHeight="1" x14ac:dyDescent="0.2">
      <c r="B31" s="1"/>
      <c r="C31" s="207"/>
      <c r="D31" s="208"/>
      <c r="E31" s="208"/>
      <c r="F31" s="208"/>
      <c r="G31" s="208"/>
      <c r="H31" s="208"/>
      <c r="I31" s="208"/>
      <c r="J31" s="389"/>
      <c r="K31" s="389"/>
      <c r="L31" s="389"/>
      <c r="M31" s="389"/>
      <c r="N31" s="389"/>
      <c r="O31" s="390"/>
      <c r="P31" s="48"/>
      <c r="Q31" s="49"/>
    </row>
    <row r="32" spans="1:28" x14ac:dyDescent="0.2">
      <c r="B32" s="1"/>
      <c r="C32" s="207"/>
      <c r="D32" s="208"/>
      <c r="E32" s="208"/>
      <c r="F32" s="208"/>
      <c r="G32" s="208"/>
      <c r="H32" s="208"/>
      <c r="I32" s="208"/>
      <c r="J32" s="389"/>
      <c r="K32" s="389"/>
      <c r="L32" s="389"/>
      <c r="M32" s="389"/>
      <c r="N32" s="389"/>
      <c r="O32" s="390"/>
      <c r="P32" s="48"/>
      <c r="Q32" s="49"/>
    </row>
    <row r="33" spans="2:16" ht="21.6" customHeight="1" x14ac:dyDescent="0.2">
      <c r="B33" s="1"/>
      <c r="C33" s="207"/>
      <c r="D33" s="208"/>
      <c r="E33" s="208"/>
      <c r="F33" s="208"/>
      <c r="G33" s="208"/>
      <c r="H33" s="208"/>
      <c r="I33" s="208"/>
      <c r="J33" s="389"/>
      <c r="K33" s="389"/>
      <c r="L33" s="389"/>
      <c r="M33" s="389"/>
      <c r="N33" s="389"/>
      <c r="O33" s="390"/>
      <c r="P33" s="1"/>
    </row>
    <row r="34" spans="2:16" ht="15" customHeight="1" x14ac:dyDescent="0.2">
      <c r="B34" s="1"/>
      <c r="C34" s="207"/>
      <c r="D34" s="208"/>
      <c r="E34" s="208"/>
      <c r="F34" s="208"/>
      <c r="G34" s="208"/>
      <c r="H34" s="208"/>
      <c r="I34" s="208"/>
      <c r="J34" s="402" t="s">
        <v>180</v>
      </c>
      <c r="K34" s="402"/>
      <c r="L34" s="402"/>
      <c r="M34" s="402"/>
      <c r="N34" s="402"/>
      <c r="O34" s="403"/>
      <c r="P34" s="1"/>
    </row>
    <row r="35" spans="2:16" ht="15" customHeight="1" x14ac:dyDescent="0.2">
      <c r="B35" s="1"/>
      <c r="C35" s="207"/>
      <c r="D35" s="208"/>
      <c r="E35" s="208"/>
      <c r="F35" s="208"/>
      <c r="G35" s="208"/>
      <c r="H35" s="208"/>
      <c r="I35" s="208"/>
      <c r="J35" s="366" t="s">
        <v>197</v>
      </c>
      <c r="K35" s="366"/>
      <c r="L35" s="366"/>
      <c r="M35" s="366"/>
      <c r="N35" s="366"/>
      <c r="O35" s="440"/>
      <c r="P35" s="1"/>
    </row>
    <row r="36" spans="2:16" x14ac:dyDescent="0.2">
      <c r="B36" s="1"/>
      <c r="C36" s="207"/>
      <c r="D36" s="208"/>
      <c r="E36" s="208"/>
      <c r="F36" s="208"/>
      <c r="G36" s="208"/>
      <c r="H36" s="208"/>
      <c r="I36" s="208"/>
      <c r="J36" s="366"/>
      <c r="K36" s="366"/>
      <c r="L36" s="366"/>
      <c r="M36" s="366"/>
      <c r="N36" s="366"/>
      <c r="O36" s="440"/>
      <c r="P36" s="1"/>
    </row>
    <row r="37" spans="2:16" x14ac:dyDescent="0.2">
      <c r="B37" s="1"/>
      <c r="C37" s="207"/>
      <c r="D37" s="208"/>
      <c r="E37" s="208"/>
      <c r="F37" s="208"/>
      <c r="G37" s="208"/>
      <c r="H37" s="208"/>
      <c r="I37" s="208"/>
      <c r="J37" s="366"/>
      <c r="K37" s="366"/>
      <c r="L37" s="366"/>
      <c r="M37" s="366"/>
      <c r="N37" s="366"/>
      <c r="O37" s="440"/>
      <c r="P37" s="1"/>
    </row>
    <row r="38" spans="2:16" x14ac:dyDescent="0.2">
      <c r="B38" s="1"/>
      <c r="C38" s="207"/>
      <c r="D38" s="208"/>
      <c r="E38" s="208"/>
      <c r="F38" s="208"/>
      <c r="G38" s="208"/>
      <c r="H38" s="208"/>
      <c r="I38" s="208"/>
      <c r="J38" s="366"/>
      <c r="K38" s="366"/>
      <c r="L38" s="366"/>
      <c r="M38" s="366"/>
      <c r="N38" s="366"/>
      <c r="O38" s="440"/>
      <c r="P38" s="1"/>
    </row>
    <row r="39" spans="2:16" ht="8.25" customHeight="1" x14ac:dyDescent="0.2">
      <c r="B39" s="1"/>
      <c r="C39" s="207"/>
      <c r="D39" s="208"/>
      <c r="E39" s="208"/>
      <c r="F39" s="208"/>
      <c r="G39" s="208"/>
      <c r="H39" s="208"/>
      <c r="I39" s="208"/>
      <c r="J39" s="366"/>
      <c r="K39" s="366"/>
      <c r="L39" s="366"/>
      <c r="M39" s="366"/>
      <c r="N39" s="366"/>
      <c r="O39" s="440"/>
      <c r="P39" s="1"/>
    </row>
    <row r="40" spans="2:16" ht="6.75" customHeight="1" x14ac:dyDescent="0.2">
      <c r="B40" s="1"/>
      <c r="C40" s="207"/>
      <c r="D40" s="208"/>
      <c r="E40" s="208"/>
      <c r="F40" s="208"/>
      <c r="G40" s="208"/>
      <c r="H40" s="208"/>
      <c r="I40" s="208"/>
      <c r="J40" s="366"/>
      <c r="K40" s="366"/>
      <c r="L40" s="366"/>
      <c r="M40" s="366"/>
      <c r="N40" s="366"/>
      <c r="O40" s="440"/>
      <c r="P40" s="1"/>
    </row>
    <row r="41" spans="2:16" x14ac:dyDescent="0.2">
      <c r="B41" s="1"/>
      <c r="C41" s="207"/>
      <c r="D41" s="208"/>
      <c r="E41" s="208"/>
      <c r="F41" s="208"/>
      <c r="G41" s="208"/>
      <c r="H41" s="208"/>
      <c r="I41" s="208"/>
      <c r="J41" s="409" t="s">
        <v>83</v>
      </c>
      <c r="K41" s="409"/>
      <c r="L41" s="409"/>
      <c r="M41" s="409"/>
      <c r="N41" s="409"/>
      <c r="O41" s="410"/>
      <c r="P41" s="1"/>
    </row>
    <row r="42" spans="2:16" ht="15" customHeight="1" x14ac:dyDescent="0.2">
      <c r="B42" s="1"/>
      <c r="C42" s="207"/>
      <c r="D42" s="208"/>
      <c r="E42" s="208"/>
      <c r="F42" s="208"/>
      <c r="G42" s="208"/>
      <c r="H42" s="208"/>
      <c r="I42" s="208"/>
      <c r="J42" s="386" t="str">
        <f>E14</f>
        <v>Director(a) de Investigación Universitaria</v>
      </c>
      <c r="K42" s="386"/>
      <c r="L42" s="386"/>
      <c r="M42" s="386"/>
      <c r="N42" s="386"/>
      <c r="O42" s="387"/>
      <c r="P42" s="1"/>
    </row>
    <row r="43" spans="2:16" x14ac:dyDescent="0.2">
      <c r="B43" s="1"/>
      <c r="C43" s="209"/>
      <c r="D43" s="210"/>
      <c r="E43" s="210"/>
      <c r="F43" s="210"/>
      <c r="G43" s="210"/>
      <c r="H43" s="210"/>
      <c r="I43" s="210"/>
      <c r="J43" s="51"/>
      <c r="K43" s="51"/>
      <c r="L43" s="51"/>
      <c r="M43" s="51"/>
      <c r="N43" s="51"/>
      <c r="O43" s="52"/>
      <c r="P43" s="1"/>
    </row>
    <row r="44" spans="2:16" x14ac:dyDescent="0.2">
      <c r="B44" s="1"/>
      <c r="C44" s="50"/>
      <c r="D44" s="50"/>
      <c r="E44" s="50"/>
      <c r="F44" s="50"/>
      <c r="G44" s="50"/>
      <c r="H44" s="50"/>
      <c r="I44" s="50"/>
      <c r="J44" s="53"/>
      <c r="K44" s="53"/>
      <c r="L44" s="53"/>
      <c r="M44" s="53"/>
      <c r="N44" s="53"/>
      <c r="O44" s="53"/>
      <c r="P44" s="1"/>
    </row>
    <row r="45" spans="2:16" ht="15" customHeight="1" x14ac:dyDescent="0.2">
      <c r="B45" s="1"/>
      <c r="C45" s="396" t="s">
        <v>84</v>
      </c>
      <c r="D45" s="396"/>
      <c r="E45" s="396"/>
      <c r="F45" s="396"/>
      <c r="G45" s="396"/>
      <c r="H45" s="396"/>
      <c r="I45" s="396"/>
      <c r="J45" s="396"/>
      <c r="K45" s="396"/>
      <c r="L45" s="396"/>
      <c r="M45" s="396"/>
      <c r="N45" s="396"/>
      <c r="O45" s="396"/>
      <c r="P45" s="1"/>
    </row>
    <row r="46" spans="2:16" ht="15.75" x14ac:dyDescent="0.25">
      <c r="B46" s="1"/>
      <c r="C46" s="54" t="s">
        <v>9</v>
      </c>
      <c r="D46" s="55" t="str">
        <f ca="1">IF(J23="MENSUAL","ENERO",IF(J23="TRIMESTRAL","MARZO",IF(J23="SEMESTRAL","JUNIO",IF(J23="ANUAL",YEAR(TODAY()),""))))</f>
        <v>JUNIO</v>
      </c>
      <c r="E46" s="55" t="str">
        <f>IF(J23="MENSUAL","FEBRERO",IF(J23="TRIMESTRAL","JUNIO",IF(J23="SEMESTRAL","DICIEMBRE","")))</f>
        <v>DICIEMBRE</v>
      </c>
      <c r="F46" s="55" t="str">
        <f>IF(J23="MENSUAL","MARZO",IF(J23="TRIMESTRAL","SEPTIEMBRE",""))</f>
        <v/>
      </c>
      <c r="G46" s="55" t="str">
        <f>IF(J23="MENSUAL","ABRIL",IF(J23="TRIMESTRAL","DICIEMBRE",""))</f>
        <v/>
      </c>
      <c r="H46" s="55" t="str">
        <f>IF(J23="MENSUAL","MAYO","")</f>
        <v/>
      </c>
      <c r="I46" s="55" t="str">
        <f>IF(J23="MENSUAL","JUNIO","")</f>
        <v/>
      </c>
      <c r="J46" s="55" t="str">
        <f>IF(J23="MENSUAL","JULIO","")</f>
        <v/>
      </c>
      <c r="K46" s="55" t="str">
        <f>IF(J23="MENSUAL","AGOSTO","")</f>
        <v/>
      </c>
      <c r="L46" s="55" t="str">
        <f>IF(J23="MENSUAL","SEPTIEMBRE","")</f>
        <v/>
      </c>
      <c r="M46" s="55" t="str">
        <f>IF(J23="MENSUAL","OCTUBRE","")</f>
        <v/>
      </c>
      <c r="N46" s="55" t="str">
        <f>IF(J23="MENSUAL","NOVIEMBRE","")</f>
        <v/>
      </c>
      <c r="O46" s="55" t="str">
        <f>IF(J23="MENSUAL","DICIEMBRE","")</f>
        <v/>
      </c>
      <c r="P46" s="1"/>
    </row>
    <row r="47" spans="2:16" ht="52.5" customHeight="1" x14ac:dyDescent="0.25">
      <c r="B47" s="1"/>
      <c r="C47" s="67" t="str">
        <f>E18</f>
        <v>Número de capítulos de libros publicados en el periodo</v>
      </c>
      <c r="D47" s="32">
        <v>6</v>
      </c>
      <c r="E47" s="32"/>
      <c r="F47" s="55"/>
      <c r="G47" s="55"/>
      <c r="H47" s="55"/>
      <c r="I47" s="55"/>
      <c r="J47" s="55"/>
      <c r="K47" s="55"/>
      <c r="L47" s="55"/>
      <c r="M47" s="55"/>
      <c r="N47" s="55"/>
      <c r="O47" s="55"/>
      <c r="P47" s="1"/>
    </row>
    <row r="48" spans="2:16" ht="15.75" x14ac:dyDescent="0.25">
      <c r="B48" s="1"/>
      <c r="C48" s="66">
        <f>G19</f>
        <v>0</v>
      </c>
      <c r="D48" s="58"/>
      <c r="E48" s="58"/>
      <c r="F48" s="58"/>
      <c r="G48" s="58"/>
      <c r="H48" s="58"/>
      <c r="I48" s="58"/>
      <c r="J48" s="58"/>
      <c r="K48" s="58"/>
      <c r="L48" s="58"/>
      <c r="M48" s="58"/>
      <c r="N48" s="58"/>
      <c r="O48" s="59"/>
      <c r="P48" s="1"/>
    </row>
    <row r="49" spans="2:17" x14ac:dyDescent="0.2">
      <c r="B49" s="1"/>
      <c r="C49" s="2" t="s">
        <v>85</v>
      </c>
      <c r="D49" s="60">
        <f t="shared" ref="D49:O49" si="0">IFERROR(IF($E$17=1,D47/D48,IF($E$17=2,D47,"")),"")</f>
        <v>6</v>
      </c>
      <c r="E49" s="60">
        <f t="shared" si="0"/>
        <v>0</v>
      </c>
      <c r="F49" s="60">
        <f t="shared" si="0"/>
        <v>0</v>
      </c>
      <c r="G49" s="60">
        <f t="shared" si="0"/>
        <v>0</v>
      </c>
      <c r="H49" s="61">
        <f t="shared" si="0"/>
        <v>0</v>
      </c>
      <c r="I49" s="61">
        <f t="shared" si="0"/>
        <v>0</v>
      </c>
      <c r="J49" s="61">
        <f t="shared" si="0"/>
        <v>0</v>
      </c>
      <c r="K49" s="61">
        <f t="shared" si="0"/>
        <v>0</v>
      </c>
      <c r="L49" s="61">
        <f t="shared" si="0"/>
        <v>0</v>
      </c>
      <c r="M49" s="61">
        <f t="shared" si="0"/>
        <v>0</v>
      </c>
      <c r="N49" s="61">
        <f t="shared" si="0"/>
        <v>0</v>
      </c>
      <c r="O49" s="61">
        <f t="shared" si="0"/>
        <v>0</v>
      </c>
      <c r="P49" s="1"/>
      <c r="Q49" s="30"/>
    </row>
    <row r="50" spans="2:17" x14ac:dyDescent="0.2">
      <c r="B50" s="1"/>
      <c r="C50" s="3" t="s">
        <v>86</v>
      </c>
      <c r="D50" s="62">
        <f>IF(AND(N23="ANUAL",J23="MENSUAL"),N17/12,IF(AND(N23="ANUAL",J23="TRIMESTRAL"),N17/4,IF(AND(N23="ANUAL",J23="SEMESTRAL"),N17/2,IF(AND(N23="ANUAL",J23="ANUAL"),N17,IF(AND(N23="SEMESTRAL",J23="MENSUAL"),N17/6,IF(AND(N23="SEMESTRAL",J23="TRIMESTRAL"),N17/2,IF(AND(N23="SEMESTRAL",J23="SEMESTRAL"),N17,IF(AND(N23="SEMESTRAL",J23="ANUAL"),"REVISAR FRECUENCIAS",IF(AND(N23="TRIMESTRAL",J23="MENSUAL"),N17/3,IF(AND(N23="TRIMESTRAL",J23="TRIMESTRAL"),N17,IF(AND(N23="TRIMESTRAL",J23="SEMESTRAL"),"REVISAR FRECUENCIAS",IF(AND(N23="TRIMESTRAL",J23="ANUAL"),"REVISAR FRECUENCIAS",IF(AND(N23="MENSUAL",J23="MENSUAL"),N17,IF(AND(N23="MENSUAL",J23="TRIMESTRAL"),"REVISAR FRECUENCIAS",IF(AND(N23="MENSUAL",J23="SEMESTRAL"),"REVISAR FRECUENCIAS",IF(AND(N23="MENSUAL",J23="ANUAL"),"REVISAR FRECUENCIAS",""))))))))))))))))</f>
        <v>17.5</v>
      </c>
      <c r="E50" s="62">
        <f>IF(AND(N23="ANUAL",J23="MENSUAL"),N17/12+D50,IF(AND(N23="ANUAL",J23="TRIMESTRAL"),N17/4+D50,IF(AND(N23="ANUAL",J23="SEMESTRAL"),N17/2+D50,IF(AND(N23="SEMESTRAL",J23="MENSUAL"),N17/6+D50,IF(AND(N23="SEMESTRAL",J23="TRIMESTRAL"),N17/2+D50,IF(AND(N23="SEMESTRAL",J23="SEMESTRAL"),N17,IF(AND(N23="TRIMESTRAL",J23="MENSUAL"),N17/3+D50,IF(AND(N23="TRIMESTRAL",J23="TRIMESTRAL"),N17,IF(AND(N23="MENSUAL",J23="MENSUAL"),N17,"")))))))))</f>
        <v>35</v>
      </c>
      <c r="F50" s="62" t="str">
        <f>IF(AND(N23="ANUAL",J23="MENSUAL"),N17/12+E50,IF(AND(N23="ANUAL",J23="TRIMESTRAL"),N17/4+E50,IF(AND(N23="SEMESTRAL",J23="MENSUAL"),N17/6+E50,IF(AND(N23="SEMESTRAL",J23="TRIMESTRAL"),N17/2,IF(AND(N23="TRIMESTRAL",J23="MENSUAL"),N17/3+E50,IF(AND(N23="TRIMESTRAL",J23="TRIMESTRAL"),N17,IF(AND(N23="MENSUAL",J23="MENSUAL"),N17,"")))))))</f>
        <v/>
      </c>
      <c r="G50" s="62" t="str">
        <f>IF(AND(N23="ANUAL",J23="MENSUAL"),N17/12+F50,IF(AND(N23="ANUAL",J23="TRIMESTRAL"),N17/4+F50,IF(AND(N23="SEMESTRAL",J23="MENSUAL"),N17/6+F50,IF(AND(N23="SEMESTRAL",J23="TRIMESTRAL"),N17/2+F50,IF(AND(N23="TRIMESTRAL",J23="MENSUAL"),N17/3,IF(AND(N23="TRIMESTRAL",J23="TRIMESTRAL"),N17,IF(AND(N23="MENSUAL",J23="MENSUAL"),N17,"")))))))</f>
        <v/>
      </c>
      <c r="H50" s="62" t="str">
        <f>IF(AND($N$23="ANUAL",$J$23="MENSUAL"),$N$17/12+G50,IF(AND(N23="SEMESTRAL",J23="MENSUAL"),N17/6+G50,IF(AND(N23="TRIMESTRAL",J23="MENSUAL"),N17/3+G50,IF(AND(N23="MENSUAL",J23="MENSUAL"),N17,""))))</f>
        <v/>
      </c>
      <c r="I50" s="62" t="str">
        <f>IF(AND($N$23="ANUAL",$J$23="MENSUAL"),$N$17/12+H50,IF(AND(N23="SEMESTRAL",J23="MENSUAL"),N17/6+H50,IF(AND(N23="TRIMESTRAL",J23="MENSUAL"),N17/3+H50,IF(AND(N23="MENSUAL",J23="MENSUAL"),N17,""))))</f>
        <v/>
      </c>
      <c r="J50" s="62" t="str">
        <f>IF(AND($N$23="ANUAL",$J$23="MENSUAL"),$N$17/12+I50,IF(AND(N23="SEMESTRAL",J23="MENSUAL"),N17/6,IF(AND(N23="TRIMESTRAL",J23="MENSUAL"),N17/3,IF(AND(N23="MENSUAL",J23="MENSUAL"),N17,""))))</f>
        <v/>
      </c>
      <c r="K50" s="62" t="str">
        <f>IF(AND($N$23="ANUAL",$J$23="MENSUAL"),$N$17/12+J50,IF(AND(N23="SEMESTRAL",J23="MENSUAL"),N17/6+J50,IF(AND(N23="TRIMESTRAL",J23="MENSUAL"),N17/3+J50,IF(AND(N23="MENSUAL",J23="MENSUAL"),N17,""))))</f>
        <v/>
      </c>
      <c r="L50" s="62" t="str">
        <f>IF(AND($N$23="ANUAL",$J$23="MENSUAL"),$N$17/12+K50,IF(AND(N23="SEMESTRAL",J23="MENSUAL"),N17/6+K50,IF(AND(N23="TRIMESTRAL",J23="MENSUAL"),N17/3+K50,IF(AND(N23="MENSUAL",J23="MENSUAL"),N17,""))))</f>
        <v/>
      </c>
      <c r="M50" s="62" t="str">
        <f>IF(AND($N$23="ANUAL",$J$23="MENSUAL"),$N$17/12+L50,IF(AND(N23="SEMESTRAL",J23="MENSUAL"),N17/6+L50,IF(AND(N23="TRIMESTRAL",J23="MENSUAL"),N17/3,IF(AND(N23="MENSUAL",J23="MENSUAL"),N17,""))))</f>
        <v/>
      </c>
      <c r="N50" s="62" t="str">
        <f>IF(AND($N$23="ANUAL",$J$23="MENSUAL"),$N$17/12+M50,IF(AND(N23="SEMESTRAL",J23="MENSUAL"),N17/6+M50,IF(AND(N23="TRIMESTRAL",J23="MENSUAL"),N17/3+M50,IF(AND(N23="MENSUAL",J23="MENSUAL"),N17,""))))</f>
        <v/>
      </c>
      <c r="O50" s="62" t="str">
        <f>IF(AND($N$23="ANUAL",$J$23="MENSUAL"),$N$17/12+N50,IF(AND(N23="SEMESTRAL",J23="MENSUAL"),N17/6+N50,IF(AND(N23="TRIMESTRAL",J23="MENSUAL"),N17/3+N50,IF(AND(N23="MENSUAL",J23="MENSUAL"),N17,""))))</f>
        <v/>
      </c>
      <c r="P50" s="1"/>
    </row>
    <row r="51" spans="2:17" x14ac:dyDescent="0.2">
      <c r="B51" s="1"/>
      <c r="C51" s="26"/>
      <c r="D51" s="21"/>
      <c r="E51" s="21"/>
      <c r="F51" s="21"/>
      <c r="G51" s="21"/>
      <c r="H51" s="21"/>
      <c r="I51" s="21"/>
      <c r="J51" s="21"/>
      <c r="K51" s="21"/>
      <c r="L51" s="21"/>
      <c r="M51" s="21"/>
      <c r="N51" s="21"/>
      <c r="O51" s="21"/>
      <c r="P51" s="1"/>
    </row>
    <row r="52" spans="2:17" x14ac:dyDescent="0.2">
      <c r="B52" s="1"/>
      <c r="C52" s="346" t="s">
        <v>61</v>
      </c>
      <c r="D52" s="346"/>
      <c r="E52" s="346"/>
      <c r="F52" s="346"/>
      <c r="G52" s="346"/>
      <c r="H52" s="346"/>
      <c r="I52" s="346"/>
      <c r="J52" s="346"/>
      <c r="K52" s="346"/>
      <c r="L52" s="346"/>
      <c r="M52" s="346"/>
      <c r="N52" s="346"/>
      <c r="O52" s="346"/>
      <c r="P52" s="1"/>
    </row>
    <row r="53" spans="2:17" x14ac:dyDescent="0.2">
      <c r="B53" s="1"/>
      <c r="C53" s="347" t="s">
        <v>87</v>
      </c>
      <c r="D53" s="347"/>
      <c r="E53" s="347"/>
      <c r="F53" s="347"/>
      <c r="G53" s="347" t="s">
        <v>88</v>
      </c>
      <c r="H53" s="347"/>
      <c r="I53" s="347"/>
      <c r="J53" s="347"/>
      <c r="K53" s="347" t="s">
        <v>89</v>
      </c>
      <c r="L53" s="347"/>
      <c r="M53" s="347"/>
      <c r="N53" s="347"/>
      <c r="O53" s="347"/>
      <c r="P53" s="1"/>
    </row>
    <row r="54" spans="2:17" x14ac:dyDescent="0.2">
      <c r="B54" s="1"/>
      <c r="C54" s="332"/>
      <c r="D54" s="332"/>
      <c r="E54" s="332"/>
      <c r="F54" s="332"/>
      <c r="G54" s="332"/>
      <c r="H54" s="332"/>
      <c r="I54" s="332"/>
      <c r="J54" s="332"/>
      <c r="K54" s="332"/>
      <c r="L54" s="332"/>
      <c r="M54" s="332"/>
      <c r="N54" s="332"/>
      <c r="O54" s="332"/>
      <c r="P54" s="1"/>
    </row>
    <row r="55" spans="2:17" x14ac:dyDescent="0.2">
      <c r="B55" s="1"/>
      <c r="C55" s="332"/>
      <c r="D55" s="332"/>
      <c r="E55" s="332"/>
      <c r="F55" s="332"/>
      <c r="G55" s="332"/>
      <c r="H55" s="332"/>
      <c r="I55" s="332"/>
      <c r="J55" s="332"/>
      <c r="K55" s="332"/>
      <c r="L55" s="332"/>
      <c r="M55" s="332"/>
      <c r="N55" s="332"/>
      <c r="O55" s="332"/>
      <c r="P55" s="1"/>
    </row>
    <row r="56" spans="2:17" x14ac:dyDescent="0.2">
      <c r="B56" s="1"/>
      <c r="C56" s="332"/>
      <c r="D56" s="332"/>
      <c r="E56" s="332"/>
      <c r="F56" s="332"/>
      <c r="G56" s="332"/>
      <c r="H56" s="332"/>
      <c r="I56" s="332"/>
      <c r="J56" s="332"/>
      <c r="K56" s="332"/>
      <c r="L56" s="332"/>
      <c r="M56" s="332"/>
      <c r="N56" s="332"/>
      <c r="O56" s="332"/>
      <c r="P56" s="1"/>
    </row>
    <row r="57" spans="2:17" x14ac:dyDescent="0.2">
      <c r="B57" s="1"/>
      <c r="C57" s="332"/>
      <c r="D57" s="332"/>
      <c r="E57" s="332"/>
      <c r="F57" s="332"/>
      <c r="G57" s="332"/>
      <c r="H57" s="332"/>
      <c r="I57" s="332"/>
      <c r="J57" s="332"/>
      <c r="K57" s="332"/>
      <c r="L57" s="332"/>
      <c r="M57" s="332"/>
      <c r="N57" s="332"/>
      <c r="O57" s="332"/>
      <c r="P57" s="1"/>
    </row>
    <row r="58" spans="2:17" x14ac:dyDescent="0.2">
      <c r="B58" s="1"/>
      <c r="C58" s="332"/>
      <c r="D58" s="332"/>
      <c r="E58" s="332"/>
      <c r="F58" s="332"/>
      <c r="G58" s="332"/>
      <c r="H58" s="332"/>
      <c r="I58" s="332"/>
      <c r="J58" s="332"/>
      <c r="K58" s="332"/>
      <c r="L58" s="332"/>
      <c r="M58" s="332"/>
      <c r="N58" s="332"/>
      <c r="O58" s="332"/>
      <c r="P58" s="1"/>
    </row>
    <row r="59" spans="2:17" x14ac:dyDescent="0.2">
      <c r="B59" s="1"/>
      <c r="C59" s="332"/>
      <c r="D59" s="332"/>
      <c r="E59" s="332"/>
      <c r="F59" s="332"/>
      <c r="G59" s="332"/>
      <c r="H59" s="332"/>
      <c r="I59" s="332"/>
      <c r="J59" s="332"/>
      <c r="K59" s="332"/>
      <c r="L59" s="332"/>
      <c r="M59" s="332"/>
      <c r="N59" s="332"/>
      <c r="O59" s="332"/>
      <c r="P59" s="1"/>
    </row>
    <row r="60" spans="2:17" x14ac:dyDescent="0.2">
      <c r="B60" s="1"/>
      <c r="C60" s="348"/>
      <c r="D60" s="348"/>
      <c r="E60" s="348"/>
      <c r="F60" s="348"/>
      <c r="G60" s="348"/>
      <c r="H60" s="348"/>
      <c r="I60" s="348"/>
      <c r="J60" s="348"/>
      <c r="K60" s="348"/>
      <c r="L60" s="348"/>
      <c r="M60" s="348"/>
      <c r="N60" s="348"/>
      <c r="O60" s="348"/>
      <c r="P60" s="1"/>
    </row>
    <row r="61" spans="2:17" x14ac:dyDescent="0.2">
      <c r="B61" s="1"/>
      <c r="C61" s="26"/>
      <c r="D61" s="21"/>
      <c r="E61" s="21"/>
      <c r="F61" s="21"/>
      <c r="G61" s="21"/>
      <c r="H61" s="21"/>
      <c r="I61" s="21"/>
      <c r="J61" s="21"/>
      <c r="K61" s="21"/>
      <c r="L61" s="21"/>
      <c r="M61" s="21"/>
      <c r="N61" s="21"/>
      <c r="O61" s="21"/>
      <c r="P61" s="1"/>
    </row>
    <row r="62" spans="2:17" x14ac:dyDescent="0.2">
      <c r="B62" s="1"/>
      <c r="C62" s="26"/>
      <c r="D62" s="21"/>
      <c r="E62" s="21"/>
      <c r="F62" s="21"/>
      <c r="G62" s="21"/>
      <c r="H62" s="21"/>
      <c r="I62" s="21"/>
      <c r="J62" s="21"/>
      <c r="K62" s="21"/>
      <c r="L62" s="21"/>
      <c r="M62" s="21"/>
      <c r="N62" s="21"/>
      <c r="O62" s="21"/>
      <c r="P62" s="1"/>
    </row>
    <row r="63" spans="2:17" x14ac:dyDescent="0.2">
      <c r="B63" s="1"/>
      <c r="C63" s="26"/>
      <c r="D63" s="21"/>
      <c r="E63" s="21"/>
      <c r="F63" s="21"/>
      <c r="G63" s="21"/>
      <c r="H63" s="21"/>
      <c r="I63" s="21"/>
      <c r="J63" s="21"/>
      <c r="K63" s="21"/>
      <c r="L63" s="21"/>
      <c r="M63" s="21"/>
      <c r="N63" s="21"/>
      <c r="O63" s="21"/>
      <c r="P63" s="1"/>
    </row>
    <row r="64" spans="2:17" x14ac:dyDescent="0.2">
      <c r="B64" s="1"/>
      <c r="C64" s="1"/>
      <c r="D64" s="1"/>
      <c r="E64" s="1"/>
      <c r="F64" s="1"/>
      <c r="G64" s="1"/>
      <c r="H64" s="1"/>
      <c r="I64" s="1"/>
      <c r="J64" s="1"/>
      <c r="K64" s="1"/>
      <c r="L64" s="1"/>
      <c r="M64" s="1"/>
      <c r="N64" s="1"/>
      <c r="O64" s="1"/>
      <c r="P64" s="1"/>
    </row>
    <row r="65" spans="1:28" s="64" customFormat="1" x14ac:dyDescent="0.2">
      <c r="A65" s="63"/>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row>
    <row r="66" spans="1:28" s="64" customFormat="1" x14ac:dyDescent="0.2">
      <c r="A66" s="63"/>
      <c r="B66" s="63"/>
      <c r="C66" s="63"/>
      <c r="D66" s="63"/>
      <c r="E66" s="63"/>
      <c r="F66" s="63"/>
      <c r="G66" s="63"/>
      <c r="H66" s="63"/>
      <c r="I66" s="63"/>
      <c r="J66" s="63"/>
      <c r="K66" s="63"/>
      <c r="L66" s="63"/>
      <c r="M66" s="63"/>
      <c r="N66" s="63"/>
      <c r="O66" s="63"/>
      <c r="P66" s="63"/>
      <c r="Q66" s="63"/>
      <c r="R66" s="63"/>
      <c r="S66" s="63"/>
      <c r="T66" s="63"/>
      <c r="U66" s="63"/>
      <c r="V66" s="63"/>
      <c r="W66" s="63"/>
      <c r="X66" s="63"/>
      <c r="Y66" s="63"/>
      <c r="Z66" s="63"/>
      <c r="AA66" s="63"/>
      <c r="AB66" s="63"/>
    </row>
    <row r="67" spans="1:28" s="64" customFormat="1" x14ac:dyDescent="0.2">
      <c r="A67" s="63"/>
      <c r="B67" s="63"/>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row>
    <row r="68" spans="1:28" s="64" customFormat="1" x14ac:dyDescent="0.2">
      <c r="A68" s="63"/>
      <c r="B68" s="63"/>
      <c r="C68" s="63"/>
      <c r="D68" s="63"/>
      <c r="E68" s="63"/>
      <c r="F68" s="63"/>
      <c r="G68" s="63"/>
      <c r="H68" s="63"/>
      <c r="I68" s="63"/>
      <c r="J68" s="63"/>
      <c r="K68" s="63"/>
      <c r="L68" s="63"/>
      <c r="M68" s="63"/>
      <c r="N68" s="63"/>
      <c r="O68" s="63"/>
      <c r="P68" s="63"/>
      <c r="Q68" s="63"/>
      <c r="R68" s="63"/>
      <c r="S68" s="63"/>
      <c r="T68" s="63"/>
      <c r="U68" s="63"/>
      <c r="V68" s="63"/>
      <c r="W68" s="63"/>
      <c r="X68" s="63"/>
      <c r="Y68" s="63"/>
      <c r="Z68" s="63"/>
      <c r="AA68" s="63"/>
      <c r="AB68" s="63"/>
    </row>
    <row r="69" spans="1:28" s="64" customFormat="1" x14ac:dyDescent="0.2">
      <c r="A69" s="63"/>
      <c r="B69" s="63"/>
      <c r="C69" s="63"/>
      <c r="D69" s="63"/>
      <c r="E69" s="63"/>
      <c r="F69" s="63"/>
      <c r="G69" s="63"/>
      <c r="H69" s="63"/>
      <c r="I69" s="63"/>
      <c r="J69" s="63"/>
      <c r="K69" s="63"/>
      <c r="L69" s="63"/>
      <c r="M69" s="63"/>
      <c r="N69" s="63"/>
      <c r="O69" s="63"/>
      <c r="P69" s="63"/>
      <c r="Q69" s="63"/>
      <c r="R69" s="63"/>
      <c r="S69" s="63"/>
      <c r="T69" s="63"/>
      <c r="U69" s="63"/>
      <c r="V69" s="63"/>
      <c r="W69" s="63"/>
      <c r="X69" s="63"/>
      <c r="Y69" s="63"/>
      <c r="Z69" s="63"/>
      <c r="AA69" s="63"/>
      <c r="AB69" s="63"/>
    </row>
    <row r="70" spans="1:28" s="64" customFormat="1" x14ac:dyDescent="0.2">
      <c r="A70" s="63"/>
      <c r="B70" s="63"/>
      <c r="C70" s="63"/>
      <c r="D70" s="63"/>
      <c r="E70" s="63"/>
      <c r="F70" s="63"/>
      <c r="G70" s="63"/>
      <c r="H70" s="63"/>
      <c r="I70" s="63"/>
      <c r="J70" s="63"/>
      <c r="K70" s="63"/>
      <c r="L70" s="63"/>
      <c r="M70" s="63"/>
      <c r="N70" s="63"/>
      <c r="O70" s="63"/>
      <c r="P70" s="63"/>
      <c r="Q70" s="63"/>
      <c r="R70" s="63"/>
      <c r="S70" s="63"/>
      <c r="T70" s="63"/>
      <c r="U70" s="63"/>
      <c r="V70" s="63"/>
      <c r="W70" s="63"/>
      <c r="X70" s="63"/>
      <c r="Y70" s="63"/>
      <c r="Z70" s="63"/>
      <c r="AA70" s="63"/>
      <c r="AB70" s="63"/>
    </row>
    <row r="71" spans="1:28" s="64" customFormat="1" x14ac:dyDescent="0.2">
      <c r="A71" s="63"/>
      <c r="B71" s="63"/>
      <c r="C71" s="63"/>
      <c r="D71" s="63"/>
      <c r="E71" s="63"/>
      <c r="F71" s="63"/>
      <c r="G71" s="63"/>
      <c r="H71" s="63"/>
      <c r="I71" s="63"/>
      <c r="J71" s="63"/>
      <c r="K71" s="63"/>
      <c r="L71" s="63"/>
      <c r="M71" s="63"/>
      <c r="N71" s="63"/>
      <c r="O71" s="63"/>
      <c r="P71" s="63"/>
      <c r="Q71" s="63"/>
      <c r="R71" s="63"/>
      <c r="S71" s="63"/>
      <c r="T71" s="63"/>
      <c r="U71" s="63"/>
      <c r="V71" s="63"/>
      <c r="W71" s="63"/>
      <c r="X71" s="63"/>
      <c r="Y71" s="63"/>
      <c r="Z71" s="63"/>
      <c r="AA71" s="63"/>
      <c r="AB71" s="63"/>
    </row>
    <row r="72" spans="1:28" s="64" customFormat="1" x14ac:dyDescent="0.2">
      <c r="A72" s="63"/>
      <c r="B72" s="63"/>
      <c r="C72" s="63"/>
      <c r="D72" s="63"/>
      <c r="E72" s="63"/>
      <c r="F72" s="63"/>
      <c r="G72" s="63"/>
      <c r="H72" s="63"/>
      <c r="I72" s="63"/>
      <c r="J72" s="63"/>
      <c r="K72" s="63"/>
      <c r="L72" s="63"/>
      <c r="M72" s="63"/>
      <c r="N72" s="63"/>
      <c r="O72" s="63"/>
      <c r="P72" s="63"/>
      <c r="Q72" s="63"/>
      <c r="R72" s="63"/>
      <c r="S72" s="63"/>
      <c r="T72" s="63"/>
      <c r="U72" s="63"/>
      <c r="V72" s="63"/>
      <c r="W72" s="63"/>
      <c r="X72" s="63"/>
      <c r="Y72" s="63"/>
      <c r="Z72" s="63"/>
      <c r="AA72" s="63"/>
      <c r="AB72" s="63"/>
    </row>
    <row r="73" spans="1:28" s="64" customFormat="1" x14ac:dyDescent="0.2">
      <c r="A73" s="63"/>
      <c r="B73" s="63"/>
      <c r="C73" s="63"/>
      <c r="D73" s="63"/>
      <c r="E73" s="63"/>
      <c r="F73" s="63"/>
      <c r="G73" s="24" t="s">
        <v>90</v>
      </c>
      <c r="H73" s="24"/>
      <c r="I73" s="24"/>
      <c r="J73" s="24" t="s">
        <v>27</v>
      </c>
      <c r="K73" s="63"/>
      <c r="L73" s="63"/>
      <c r="M73" s="63"/>
      <c r="N73" s="63"/>
      <c r="O73" s="63"/>
      <c r="P73" s="63"/>
      <c r="Q73" s="63"/>
      <c r="R73" s="63"/>
      <c r="S73" s="63"/>
      <c r="T73" s="63"/>
      <c r="U73" s="63"/>
      <c r="V73" s="63"/>
      <c r="W73" s="63"/>
      <c r="X73" s="63"/>
      <c r="Y73" s="63"/>
      <c r="Z73" s="63"/>
      <c r="AA73" s="63"/>
      <c r="AB73" s="63"/>
    </row>
    <row r="74" spans="1:28" s="64" customFormat="1" x14ac:dyDescent="0.2">
      <c r="A74" s="63"/>
      <c r="B74" s="63"/>
      <c r="C74" s="63"/>
      <c r="D74" s="63"/>
      <c r="E74" s="63"/>
      <c r="F74" s="63"/>
      <c r="G74" s="24" t="s">
        <v>91</v>
      </c>
      <c r="H74" s="24"/>
      <c r="I74" s="24"/>
      <c r="J74" s="24" t="s">
        <v>31</v>
      </c>
      <c r="K74" s="63"/>
      <c r="L74" s="63"/>
      <c r="M74" s="63"/>
      <c r="N74" s="63"/>
      <c r="O74" s="63"/>
      <c r="P74" s="63"/>
      <c r="Q74" s="63"/>
      <c r="R74" s="63"/>
      <c r="S74" s="63"/>
      <c r="T74" s="63"/>
      <c r="U74" s="63"/>
      <c r="V74" s="63"/>
      <c r="W74" s="63"/>
      <c r="X74" s="63"/>
      <c r="Y74" s="63"/>
      <c r="Z74" s="63"/>
      <c r="AA74" s="63"/>
      <c r="AB74" s="63"/>
    </row>
    <row r="75" spans="1:28" s="64" customFormat="1" x14ac:dyDescent="0.2">
      <c r="A75" s="63"/>
      <c r="B75" s="63"/>
      <c r="C75" s="63"/>
      <c r="D75" s="63"/>
      <c r="E75" s="63"/>
      <c r="F75" s="63"/>
      <c r="G75" s="24" t="s">
        <v>45</v>
      </c>
      <c r="H75" s="24"/>
      <c r="I75" s="24"/>
      <c r="J75" s="24" t="s">
        <v>92</v>
      </c>
      <c r="K75" s="63"/>
      <c r="L75" s="63"/>
      <c r="M75" s="63"/>
      <c r="N75" s="63"/>
      <c r="O75" s="63"/>
      <c r="P75" s="63"/>
      <c r="Q75" s="63"/>
      <c r="R75" s="63"/>
      <c r="S75" s="63"/>
      <c r="T75" s="63"/>
      <c r="U75" s="63"/>
      <c r="V75" s="63"/>
      <c r="W75" s="63"/>
      <c r="X75" s="63"/>
      <c r="Y75" s="63"/>
      <c r="Z75" s="63"/>
      <c r="AA75" s="63"/>
      <c r="AB75" s="63"/>
    </row>
    <row r="76" spans="1:28" s="64" customFormat="1" x14ac:dyDescent="0.2">
      <c r="A76" s="63"/>
      <c r="B76" s="63"/>
      <c r="C76" s="63"/>
      <c r="D76" s="63"/>
      <c r="E76" s="63"/>
      <c r="F76" s="63"/>
      <c r="G76" s="24" t="s">
        <v>93</v>
      </c>
      <c r="H76" s="24"/>
      <c r="I76" s="24"/>
      <c r="J76" s="24" t="s">
        <v>60</v>
      </c>
      <c r="K76" s="63"/>
      <c r="L76" s="63"/>
      <c r="M76" s="63"/>
      <c r="N76" s="63"/>
      <c r="O76" s="63"/>
      <c r="P76" s="63"/>
      <c r="Q76" s="63"/>
      <c r="R76" s="63"/>
      <c r="S76" s="63"/>
      <c r="T76" s="63"/>
      <c r="U76" s="63"/>
      <c r="V76" s="63"/>
      <c r="W76" s="63"/>
      <c r="X76" s="63"/>
      <c r="Y76" s="63"/>
      <c r="Z76" s="63"/>
      <c r="AA76" s="63"/>
      <c r="AB76" s="63"/>
    </row>
    <row r="77" spans="1:28" s="64" customFormat="1" x14ac:dyDescent="0.2">
      <c r="A77" s="63"/>
      <c r="B77" s="63"/>
      <c r="C77" s="63"/>
      <c r="D77" s="63"/>
      <c r="E77" s="63"/>
      <c r="F77" s="63"/>
      <c r="G77" s="24" t="s">
        <v>94</v>
      </c>
      <c r="H77" s="24"/>
      <c r="I77" s="24"/>
      <c r="J77" s="24" t="s">
        <v>95</v>
      </c>
      <c r="K77" s="63"/>
      <c r="L77" s="63"/>
      <c r="M77" s="63"/>
      <c r="N77" s="63"/>
      <c r="O77" s="63"/>
      <c r="P77" s="63"/>
      <c r="Q77" s="63"/>
      <c r="R77" s="63"/>
      <c r="S77" s="63"/>
      <c r="T77" s="63"/>
      <c r="U77" s="63"/>
      <c r="V77" s="63"/>
      <c r="W77" s="63"/>
      <c r="X77" s="63"/>
      <c r="Y77" s="63"/>
      <c r="Z77" s="63"/>
      <c r="AA77" s="63"/>
      <c r="AB77" s="63"/>
    </row>
    <row r="78" spans="1:28" s="64" customFormat="1" x14ac:dyDescent="0.2">
      <c r="A78" s="63"/>
      <c r="B78" s="63"/>
      <c r="C78" s="63"/>
      <c r="D78" s="63"/>
      <c r="E78" s="63"/>
      <c r="F78" s="63"/>
      <c r="G78" s="24" t="s">
        <v>96</v>
      </c>
      <c r="H78" s="24"/>
      <c r="I78" s="24"/>
      <c r="J78" s="24" t="s">
        <v>97</v>
      </c>
      <c r="K78" s="63"/>
      <c r="L78" s="63"/>
      <c r="M78" s="63"/>
      <c r="N78" s="63"/>
      <c r="O78" s="63"/>
      <c r="P78" s="63"/>
      <c r="Q78" s="63"/>
      <c r="R78" s="63"/>
      <c r="S78" s="63"/>
      <c r="T78" s="63"/>
      <c r="U78" s="63"/>
      <c r="V78" s="63"/>
      <c r="W78" s="63"/>
      <c r="X78" s="63"/>
      <c r="Y78" s="63"/>
      <c r="Z78" s="63"/>
      <c r="AA78" s="63"/>
      <c r="AB78" s="63"/>
    </row>
    <row r="79" spans="1:28" s="64" customFormat="1" x14ac:dyDescent="0.2">
      <c r="A79" s="63"/>
      <c r="B79" s="63"/>
      <c r="C79" s="63"/>
      <c r="D79" s="63"/>
      <c r="E79" s="63"/>
      <c r="F79" s="63"/>
      <c r="G79" s="24" t="s">
        <v>98</v>
      </c>
      <c r="H79" s="24"/>
      <c r="I79" s="24"/>
      <c r="J79" s="24" t="s">
        <v>99</v>
      </c>
      <c r="K79" s="63"/>
      <c r="L79" s="63"/>
      <c r="M79" s="63"/>
      <c r="N79" s="63"/>
      <c r="O79" s="63"/>
      <c r="P79" s="63"/>
      <c r="Q79" s="63"/>
      <c r="R79" s="63"/>
      <c r="S79" s="63"/>
      <c r="T79" s="63"/>
      <c r="U79" s="63"/>
      <c r="V79" s="63"/>
      <c r="W79" s="63"/>
      <c r="X79" s="63"/>
      <c r="Y79" s="63"/>
      <c r="Z79" s="63"/>
      <c r="AA79" s="63"/>
      <c r="AB79" s="63"/>
    </row>
    <row r="80" spans="1:28" s="64" customFormat="1" x14ac:dyDescent="0.2">
      <c r="A80" s="63"/>
      <c r="B80" s="63"/>
      <c r="C80" s="63"/>
      <c r="D80" s="63"/>
      <c r="E80" s="63"/>
      <c r="F80" s="63"/>
      <c r="G80" s="24" t="s">
        <v>100</v>
      </c>
      <c r="H80" s="24"/>
      <c r="I80" s="24"/>
      <c r="J80" s="24" t="s">
        <v>101</v>
      </c>
      <c r="K80" s="63"/>
      <c r="L80" s="63"/>
      <c r="M80" s="63"/>
      <c r="N80" s="63"/>
      <c r="O80" s="63"/>
      <c r="P80" s="63"/>
      <c r="Q80" s="63"/>
      <c r="R80" s="63"/>
      <c r="S80" s="63"/>
      <c r="T80" s="63"/>
      <c r="U80" s="63"/>
      <c r="V80" s="63"/>
      <c r="W80" s="63"/>
      <c r="X80" s="63"/>
      <c r="Y80" s="63"/>
      <c r="Z80" s="63"/>
      <c r="AA80" s="63"/>
      <c r="AB80" s="63"/>
    </row>
    <row r="81" spans="1:28" s="64" customFormat="1" x14ac:dyDescent="0.2">
      <c r="A81" s="63"/>
      <c r="B81" s="63"/>
      <c r="C81" s="63"/>
      <c r="D81" s="63"/>
      <c r="E81" s="63"/>
      <c r="F81" s="63"/>
      <c r="G81" s="24" t="s">
        <v>102</v>
      </c>
      <c r="H81" s="24"/>
      <c r="I81" s="24"/>
      <c r="J81" s="24" t="s">
        <v>103</v>
      </c>
      <c r="K81" s="63"/>
      <c r="L81" s="63"/>
      <c r="M81" s="63"/>
      <c r="N81" s="63"/>
      <c r="O81" s="63"/>
      <c r="P81" s="63"/>
      <c r="Q81" s="63"/>
      <c r="R81" s="63"/>
      <c r="S81" s="63"/>
      <c r="T81" s="63"/>
      <c r="U81" s="63"/>
      <c r="V81" s="63"/>
      <c r="W81" s="63"/>
      <c r="X81" s="63"/>
      <c r="Y81" s="63"/>
      <c r="Z81" s="63"/>
      <c r="AA81" s="63"/>
      <c r="AB81" s="63"/>
    </row>
    <row r="82" spans="1:28" s="64" customFormat="1" x14ac:dyDescent="0.2">
      <c r="A82" s="63"/>
      <c r="B82" s="63"/>
      <c r="C82" s="63"/>
      <c r="D82" s="63"/>
      <c r="E82" s="63"/>
      <c r="F82" s="63"/>
      <c r="G82" s="24" t="s">
        <v>104</v>
      </c>
      <c r="H82" s="24"/>
      <c r="I82" s="24"/>
      <c r="J82" s="24" t="s">
        <v>105</v>
      </c>
      <c r="K82" s="63"/>
      <c r="L82" s="63"/>
      <c r="M82" s="63"/>
      <c r="N82" s="63"/>
      <c r="O82" s="63"/>
      <c r="P82" s="63"/>
      <c r="Q82" s="63"/>
      <c r="R82" s="63"/>
      <c r="S82" s="63"/>
      <c r="T82" s="63"/>
      <c r="U82" s="63"/>
      <c r="V82" s="63"/>
      <c r="W82" s="63"/>
      <c r="X82" s="63"/>
      <c r="Y82" s="63"/>
      <c r="Z82" s="63"/>
      <c r="AA82" s="63"/>
      <c r="AB82" s="63"/>
    </row>
    <row r="83" spans="1:28" x14ac:dyDescent="0.2">
      <c r="G83" s="24" t="s">
        <v>106</v>
      </c>
      <c r="H83" s="24"/>
      <c r="I83" s="24"/>
      <c r="J83" s="24" t="s">
        <v>107</v>
      </c>
      <c r="K83" s="63"/>
      <c r="L83" s="63"/>
    </row>
    <row r="84" spans="1:28" x14ac:dyDescent="0.2">
      <c r="G84" s="24" t="s">
        <v>35</v>
      </c>
      <c r="H84" s="24"/>
      <c r="I84" s="24"/>
      <c r="J84" s="24" t="s">
        <v>62</v>
      </c>
      <c r="K84" s="63"/>
      <c r="L84" s="63"/>
    </row>
    <row r="85" spans="1:28" x14ac:dyDescent="0.2">
      <c r="G85" s="24" t="s">
        <v>108</v>
      </c>
      <c r="H85" s="24"/>
      <c r="I85" s="24"/>
      <c r="J85" s="24"/>
      <c r="K85" s="63"/>
      <c r="L85" s="63"/>
    </row>
    <row r="86" spans="1:28" x14ac:dyDescent="0.2">
      <c r="G86" s="24" t="s">
        <v>109</v>
      </c>
      <c r="H86" s="24"/>
      <c r="I86" s="24"/>
      <c r="J86" s="24"/>
      <c r="K86" s="63"/>
      <c r="L86" s="63"/>
    </row>
    <row r="87" spans="1:28" x14ac:dyDescent="0.2">
      <c r="G87" s="24" t="s">
        <v>110</v>
      </c>
      <c r="H87" s="24"/>
      <c r="I87" s="24"/>
      <c r="J87" s="24"/>
      <c r="K87" s="63"/>
      <c r="L87" s="63"/>
    </row>
    <row r="88" spans="1:28" x14ac:dyDescent="0.2">
      <c r="G88" s="24" t="s">
        <v>111</v>
      </c>
      <c r="H88" s="24"/>
      <c r="I88" s="24"/>
      <c r="J88" s="24"/>
      <c r="K88" s="63"/>
      <c r="L88" s="63"/>
    </row>
    <row r="89" spans="1:28" x14ac:dyDescent="0.2">
      <c r="G89" s="24" t="s">
        <v>40</v>
      </c>
      <c r="H89" s="24"/>
      <c r="I89" s="24"/>
      <c r="J89" s="24"/>
      <c r="K89" s="63"/>
      <c r="L89" s="63"/>
    </row>
    <row r="90" spans="1:28" x14ac:dyDescent="0.2">
      <c r="G90" s="24" t="s">
        <v>26</v>
      </c>
      <c r="H90" s="24"/>
      <c r="I90" s="24"/>
      <c r="J90" s="24"/>
      <c r="K90" s="63"/>
      <c r="L90" s="63"/>
    </row>
    <row r="91" spans="1:28" x14ac:dyDescent="0.2">
      <c r="G91" s="24" t="s">
        <v>112</v>
      </c>
      <c r="H91" s="24"/>
      <c r="I91" s="24"/>
      <c r="J91" s="24"/>
      <c r="K91" s="63"/>
      <c r="L91" s="63"/>
    </row>
    <row r="92" spans="1:28" x14ac:dyDescent="0.2">
      <c r="G92" s="24" t="s">
        <v>29</v>
      </c>
      <c r="H92" s="24"/>
      <c r="I92" s="24"/>
      <c r="J92" s="24"/>
      <c r="K92" s="63"/>
      <c r="L92" s="63"/>
    </row>
    <row r="93" spans="1:28" x14ac:dyDescent="0.2">
      <c r="G93" s="24" t="s">
        <v>113</v>
      </c>
      <c r="H93" s="24"/>
      <c r="I93" s="24"/>
      <c r="J93" s="24"/>
      <c r="K93" s="63"/>
      <c r="L93" s="63"/>
    </row>
    <row r="94" spans="1:28" x14ac:dyDescent="0.2">
      <c r="G94" s="24" t="s">
        <v>114</v>
      </c>
      <c r="H94" s="24"/>
      <c r="I94" s="24"/>
      <c r="J94" s="24"/>
      <c r="K94" s="63"/>
      <c r="L94" s="63"/>
    </row>
    <row r="95" spans="1:28" x14ac:dyDescent="0.2">
      <c r="G95" s="24" t="s">
        <v>115</v>
      </c>
      <c r="H95" s="24"/>
      <c r="I95" s="24"/>
      <c r="J95" s="24"/>
      <c r="K95" s="63"/>
      <c r="L95" s="63"/>
    </row>
    <row r="96" spans="1:28" x14ac:dyDescent="0.2">
      <c r="G96" s="24" t="s">
        <v>116</v>
      </c>
      <c r="H96" s="24"/>
      <c r="I96" s="24"/>
      <c r="J96" s="24"/>
      <c r="K96" s="63"/>
      <c r="L96" s="63"/>
    </row>
    <row r="97" spans="7:10" x14ac:dyDescent="0.2">
      <c r="G97" s="24" t="s">
        <v>117</v>
      </c>
      <c r="H97" s="24"/>
      <c r="I97" s="24"/>
      <c r="J97" s="24"/>
    </row>
    <row r="98" spans="7:10" x14ac:dyDescent="0.2">
      <c r="G98" s="24" t="s">
        <v>118</v>
      </c>
      <c r="H98" s="24"/>
      <c r="I98" s="24"/>
      <c r="J98" s="24"/>
    </row>
    <row r="99" spans="7:10" x14ac:dyDescent="0.2">
      <c r="G99" s="24" t="s">
        <v>119</v>
      </c>
      <c r="H99" s="24"/>
      <c r="I99" s="24"/>
      <c r="J99" s="24"/>
    </row>
  </sheetData>
  <mergeCells count="87">
    <mergeCell ref="C13:D13"/>
    <mergeCell ref="E13:O13"/>
    <mergeCell ref="B2:C4"/>
    <mergeCell ref="C5:D8"/>
    <mergeCell ref="E5:L5"/>
    <mergeCell ref="M5:O5"/>
    <mergeCell ref="E6:L6"/>
    <mergeCell ref="M6:O6"/>
    <mergeCell ref="E7:L8"/>
    <mergeCell ref="M7:O7"/>
    <mergeCell ref="M8:O8"/>
    <mergeCell ref="C10:O11"/>
    <mergeCell ref="C12:D12"/>
    <mergeCell ref="E12:H12"/>
    <mergeCell ref="I12:J12"/>
    <mergeCell ref="K12:O12"/>
    <mergeCell ref="C14:D14"/>
    <mergeCell ref="E14:O14"/>
    <mergeCell ref="C15:O15"/>
    <mergeCell ref="C16:O16"/>
    <mergeCell ref="C17:D17"/>
    <mergeCell ref="E17:G17"/>
    <mergeCell ref="H17:I17"/>
    <mergeCell ref="J17:K17"/>
    <mergeCell ref="L17:M17"/>
    <mergeCell ref="N17:O17"/>
    <mergeCell ref="P17:P18"/>
    <mergeCell ref="Q17:Q18"/>
    <mergeCell ref="R17:R18"/>
    <mergeCell ref="S17:V18"/>
    <mergeCell ref="C18:D19"/>
    <mergeCell ref="E18:K19"/>
    <mergeCell ref="L18:M19"/>
    <mergeCell ref="N18:O19"/>
    <mergeCell ref="R19:R26"/>
    <mergeCell ref="S19:T26"/>
    <mergeCell ref="E20:G22"/>
    <mergeCell ref="H20:I22"/>
    <mergeCell ref="J20:K22"/>
    <mergeCell ref="L20:O20"/>
    <mergeCell ref="C23:D24"/>
    <mergeCell ref="E23:G24"/>
    <mergeCell ref="U27:U28"/>
    <mergeCell ref="V27:V28"/>
    <mergeCell ref="J28:O33"/>
    <mergeCell ref="J34:O34"/>
    <mergeCell ref="J23:K24"/>
    <mergeCell ref="L23:M24"/>
    <mergeCell ref="N23:O24"/>
    <mergeCell ref="C26:O26"/>
    <mergeCell ref="C27:I43"/>
    <mergeCell ref="J27:O27"/>
    <mergeCell ref="J35:O40"/>
    <mergeCell ref="J41:O41"/>
    <mergeCell ref="J42:O42"/>
    <mergeCell ref="U19:U26"/>
    <mergeCell ref="V19:V26"/>
    <mergeCell ref="C20:D22"/>
    <mergeCell ref="C54:F54"/>
    <mergeCell ref="G54:J54"/>
    <mergeCell ref="K54:O54"/>
    <mergeCell ref="R27:R28"/>
    <mergeCell ref="H23:I24"/>
    <mergeCell ref="S27:T28"/>
    <mergeCell ref="C45:O45"/>
    <mergeCell ref="C52:O52"/>
    <mergeCell ref="C53:F53"/>
    <mergeCell ref="G53:J53"/>
    <mergeCell ref="K53:O53"/>
    <mergeCell ref="C55:F55"/>
    <mergeCell ref="G55:J55"/>
    <mergeCell ref="K55:O55"/>
    <mergeCell ref="C56:F56"/>
    <mergeCell ref="G56:J56"/>
    <mergeCell ref="K56:O56"/>
    <mergeCell ref="C57:F57"/>
    <mergeCell ref="G57:J57"/>
    <mergeCell ref="K57:O57"/>
    <mergeCell ref="C58:F58"/>
    <mergeCell ref="G58:J58"/>
    <mergeCell ref="K58:O58"/>
    <mergeCell ref="C59:F59"/>
    <mergeCell ref="G59:J59"/>
    <mergeCell ref="K59:O59"/>
    <mergeCell ref="C60:F60"/>
    <mergeCell ref="G60:J60"/>
    <mergeCell ref="K60:O60"/>
  </mergeCells>
  <dataValidations count="4">
    <dataValidation type="list" allowBlank="1" showInputMessage="1" showErrorMessage="1" sqref="E12:H12" xr:uid="{00000000-0002-0000-0900-000000000000}">
      <formula1>$G$73:$G$76</formula1>
    </dataValidation>
    <dataValidation type="list" allowBlank="1" showInputMessage="1" showErrorMessage="1" sqref="J17:K17" xr:uid="{00000000-0002-0000-0900-000001000000}">
      <formula1>$J$73:$J$75</formula1>
    </dataValidation>
    <dataValidation type="list" allowBlank="1" showInputMessage="1" showErrorMessage="1" sqref="J20:K22" xr:uid="{00000000-0002-0000-0900-000002000000}">
      <formula1>$J$78:$J$84</formula1>
    </dataValidation>
    <dataValidation type="list" allowBlank="1" showInputMessage="1" showErrorMessage="1" sqref="E20:G22" xr:uid="{00000000-0002-0000-0900-000003000000}">
      <formula1>$J$76:$J$77</formula1>
    </dataValidation>
  </dataValidations>
  <hyperlinks>
    <hyperlink ref="B2:C4" location="'MATRIZ DE INDICADORES'!A1" display="    REGRESAR" xr:uid="{00000000-0004-0000-0900-000000000000}"/>
  </hyperlink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406529" r:id="rId3" name="Option Button 1">
              <controlPr defaultSize="0" autoFill="0" autoLine="0" autoPict="0" macro="[9]!PORCENTAJE">
                <anchor moveWithCells="1">
                  <from>
                    <xdr:col>5</xdr:col>
                    <xdr:colOff>28575</xdr:colOff>
                    <xdr:row>16</xdr:row>
                    <xdr:rowOff>142875</xdr:rowOff>
                  </from>
                  <to>
                    <xdr:col>5</xdr:col>
                    <xdr:colOff>895350</xdr:colOff>
                    <xdr:row>17</xdr:row>
                    <xdr:rowOff>152400</xdr:rowOff>
                  </to>
                </anchor>
              </controlPr>
            </control>
          </mc:Choice>
        </mc:AlternateContent>
        <mc:AlternateContent xmlns:mc="http://schemas.openxmlformats.org/markup-compatibility/2006">
          <mc:Choice Requires="x14">
            <control shapeId="406530" r:id="rId4" name="Option Button 2">
              <controlPr defaultSize="0" autoFill="0" autoLine="0" autoPict="0" macro="[9]!RELATIVO">
                <anchor moveWithCells="1">
                  <from>
                    <xdr:col>4</xdr:col>
                    <xdr:colOff>171450</xdr:colOff>
                    <xdr:row>16</xdr:row>
                    <xdr:rowOff>123825</xdr:rowOff>
                  </from>
                  <to>
                    <xdr:col>5</xdr:col>
                    <xdr:colOff>38100</xdr:colOff>
                    <xdr:row>17</xdr:row>
                    <xdr:rowOff>152400</xdr:rowOff>
                  </to>
                </anchor>
              </controlPr>
            </control>
          </mc:Choice>
        </mc:AlternateContent>
        <mc:AlternateContent xmlns:mc="http://schemas.openxmlformats.org/markup-compatibility/2006">
          <mc:Choice Requires="x14">
            <control shapeId="406531" r:id="rId5" name="Option Button 3">
              <controlPr defaultSize="0" autoFill="0" autoLine="0" autoPict="0" macro="[9]!RELATIVO">
                <anchor moveWithCells="1">
                  <from>
                    <xdr:col>5</xdr:col>
                    <xdr:colOff>895350</xdr:colOff>
                    <xdr:row>16</xdr:row>
                    <xdr:rowOff>123825</xdr:rowOff>
                  </from>
                  <to>
                    <xdr:col>7</xdr:col>
                    <xdr:colOff>95250</xdr:colOff>
                    <xdr:row>17</xdr:row>
                    <xdr:rowOff>152400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9">
    <tabColor rgb="FFEDE394"/>
  </sheetPr>
  <dimension ref="A1:AB98"/>
  <sheetViews>
    <sheetView topLeftCell="A4" zoomScale="80" zoomScaleNormal="80" workbookViewId="0">
      <selection activeCell="J28" sqref="C27:O42"/>
    </sheetView>
  </sheetViews>
  <sheetFormatPr baseColWidth="10" defaultColWidth="11.42578125" defaultRowHeight="15" x14ac:dyDescent="0.2"/>
  <cols>
    <col min="1" max="1" width="4" style="7" customWidth="1"/>
    <col min="2" max="2" width="6.7109375" style="7" customWidth="1"/>
    <col min="3" max="3" width="24.85546875" style="6" customWidth="1"/>
    <col min="4" max="4" width="15.140625" style="6" customWidth="1"/>
    <col min="5" max="5" width="12.7109375" style="6" customWidth="1"/>
    <col min="6" max="6" width="15.140625" style="6" customWidth="1"/>
    <col min="7" max="7" width="14" style="6" customWidth="1"/>
    <col min="8" max="8" width="11.42578125" style="6"/>
    <col min="9" max="9" width="12.85546875" style="6" customWidth="1"/>
    <col min="10" max="10" width="15.5703125" style="6" customWidth="1"/>
    <col min="11" max="11" width="14.42578125" style="6" customWidth="1"/>
    <col min="12" max="15" width="15.28515625" style="6" customWidth="1"/>
    <col min="16" max="16" width="6.7109375" style="7" customWidth="1"/>
    <col min="17" max="16384" width="11.42578125" style="7"/>
  </cols>
  <sheetData>
    <row r="1" spans="2:16" s="8" customFormat="1" ht="8.25" customHeight="1" x14ac:dyDescent="0.25">
      <c r="C1" s="9"/>
      <c r="D1" s="9"/>
      <c r="E1" s="9"/>
      <c r="F1" s="9"/>
      <c r="G1" s="9"/>
      <c r="H1" s="9"/>
      <c r="I1" s="9"/>
      <c r="J1" s="9"/>
      <c r="K1" s="9"/>
      <c r="L1" s="9"/>
      <c r="M1" s="9"/>
      <c r="N1" s="9"/>
      <c r="O1" s="9"/>
    </row>
    <row r="2" spans="2:16" s="8" customFormat="1" ht="15.75" customHeight="1" x14ac:dyDescent="0.25">
      <c r="B2" s="258" t="s">
        <v>41</v>
      </c>
      <c r="C2" s="258"/>
      <c r="D2" s="4"/>
      <c r="E2" s="4"/>
      <c r="F2" s="4"/>
      <c r="G2" s="4"/>
      <c r="H2" s="4"/>
      <c r="I2" s="4"/>
      <c r="J2" s="4"/>
      <c r="K2" s="4"/>
      <c r="L2" s="4"/>
      <c r="M2" s="4"/>
      <c r="N2" s="4"/>
      <c r="O2" s="4"/>
      <c r="P2" s="10"/>
    </row>
    <row r="3" spans="2:16" s="8" customFormat="1" ht="15.75" customHeight="1" x14ac:dyDescent="0.25">
      <c r="B3" s="258"/>
      <c r="C3" s="258"/>
      <c r="D3" s="4"/>
      <c r="E3" s="4"/>
      <c r="F3" s="4"/>
      <c r="G3" s="4"/>
      <c r="H3" s="4"/>
      <c r="I3" s="4"/>
      <c r="J3" s="4"/>
      <c r="K3" s="4"/>
      <c r="L3" s="4"/>
      <c r="M3" s="4"/>
      <c r="N3" s="4"/>
      <c r="O3" s="4"/>
      <c r="P3" s="10"/>
    </row>
    <row r="4" spans="2:16" s="8" customFormat="1" ht="15" customHeight="1" x14ac:dyDescent="0.25">
      <c r="B4" s="258"/>
      <c r="C4" s="258"/>
      <c r="D4" s="4"/>
      <c r="E4" s="4"/>
      <c r="F4" s="4"/>
      <c r="G4" s="4"/>
      <c r="H4" s="4"/>
      <c r="I4" s="4"/>
      <c r="J4" s="4"/>
      <c r="K4" s="4"/>
      <c r="L4" s="4"/>
      <c r="M4" s="4"/>
      <c r="N4" s="4"/>
      <c r="O4" s="4"/>
      <c r="P4" s="10"/>
    </row>
    <row r="5" spans="2:16" s="8" customFormat="1" ht="15.75" customHeight="1" x14ac:dyDescent="0.25">
      <c r="B5" s="10"/>
      <c r="C5" s="259"/>
      <c r="D5" s="260"/>
      <c r="E5" s="265" t="s">
        <v>0</v>
      </c>
      <c r="F5" s="212"/>
      <c r="G5" s="212"/>
      <c r="H5" s="212"/>
      <c r="I5" s="212"/>
      <c r="J5" s="212"/>
      <c r="K5" s="212"/>
      <c r="L5" s="213"/>
      <c r="M5" s="266" t="s">
        <v>1</v>
      </c>
      <c r="N5" s="266"/>
      <c r="O5" s="266"/>
      <c r="P5" s="10"/>
    </row>
    <row r="6" spans="2:16" s="8" customFormat="1" ht="15.75" customHeight="1" x14ac:dyDescent="0.25">
      <c r="B6" s="10"/>
      <c r="C6" s="261"/>
      <c r="D6" s="262"/>
      <c r="E6" s="265" t="s">
        <v>2</v>
      </c>
      <c r="F6" s="212"/>
      <c r="G6" s="212"/>
      <c r="H6" s="212"/>
      <c r="I6" s="212"/>
      <c r="J6" s="212"/>
      <c r="K6" s="212"/>
      <c r="L6" s="213"/>
      <c r="M6" s="266" t="s">
        <v>3</v>
      </c>
      <c r="N6" s="266"/>
      <c r="O6" s="266"/>
      <c r="P6" s="10"/>
    </row>
    <row r="7" spans="2:16" s="8" customFormat="1" ht="15.75" customHeight="1" x14ac:dyDescent="0.25">
      <c r="B7" s="10"/>
      <c r="C7" s="261"/>
      <c r="D7" s="262"/>
      <c r="E7" s="267" t="s">
        <v>4</v>
      </c>
      <c r="F7" s="268"/>
      <c r="G7" s="268"/>
      <c r="H7" s="268"/>
      <c r="I7" s="268"/>
      <c r="J7" s="268"/>
      <c r="K7" s="268"/>
      <c r="L7" s="269"/>
      <c r="M7" s="266" t="s">
        <v>42</v>
      </c>
      <c r="N7" s="266"/>
      <c r="O7" s="266"/>
      <c r="P7" s="10"/>
    </row>
    <row r="8" spans="2:16" s="8" customFormat="1" ht="15.75" customHeight="1" x14ac:dyDescent="0.25">
      <c r="B8" s="10"/>
      <c r="C8" s="263"/>
      <c r="D8" s="264"/>
      <c r="E8" s="270"/>
      <c r="F8" s="271"/>
      <c r="G8" s="271"/>
      <c r="H8" s="271"/>
      <c r="I8" s="271"/>
      <c r="J8" s="271"/>
      <c r="K8" s="271"/>
      <c r="L8" s="272"/>
      <c r="M8" s="266" t="s">
        <v>6</v>
      </c>
      <c r="N8" s="266"/>
      <c r="O8" s="266"/>
      <c r="P8" s="10"/>
    </row>
    <row r="9" spans="2:16" s="8" customFormat="1" ht="15.75" customHeight="1" x14ac:dyDescent="0.25">
      <c r="B9" s="10"/>
      <c r="C9" s="274"/>
      <c r="D9" s="274"/>
      <c r="E9" s="274"/>
      <c r="F9" s="274"/>
      <c r="G9" s="274"/>
      <c r="H9" s="274"/>
      <c r="I9" s="274"/>
      <c r="J9" s="274"/>
      <c r="K9" s="274"/>
      <c r="L9" s="274"/>
      <c r="M9" s="274"/>
      <c r="N9" s="274"/>
      <c r="O9" s="274"/>
      <c r="P9" s="10"/>
    </row>
    <row r="10" spans="2:16" s="8" customFormat="1" ht="15.75" customHeight="1" x14ac:dyDescent="0.25">
      <c r="B10" s="10"/>
      <c r="C10" s="275" t="s">
        <v>43</v>
      </c>
      <c r="D10" s="275"/>
      <c r="E10" s="275"/>
      <c r="F10" s="275"/>
      <c r="G10" s="275"/>
      <c r="H10" s="275"/>
      <c r="I10" s="275"/>
      <c r="J10" s="275"/>
      <c r="K10" s="275"/>
      <c r="L10" s="275"/>
      <c r="M10" s="275"/>
      <c r="N10" s="275"/>
      <c r="O10" s="275"/>
      <c r="P10" s="10"/>
    </row>
    <row r="11" spans="2:16" s="8" customFormat="1" ht="15" customHeight="1" x14ac:dyDescent="0.25">
      <c r="B11" s="10"/>
      <c r="C11" s="275"/>
      <c r="D11" s="275"/>
      <c r="E11" s="275"/>
      <c r="F11" s="275"/>
      <c r="G11" s="275"/>
      <c r="H11" s="275"/>
      <c r="I11" s="275"/>
      <c r="J11" s="275"/>
      <c r="K11" s="275"/>
      <c r="L11" s="275"/>
      <c r="M11" s="275"/>
      <c r="N11" s="275"/>
      <c r="O11" s="275"/>
      <c r="P11" s="10"/>
    </row>
    <row r="12" spans="2:16" s="8" customFormat="1" ht="30" customHeight="1" x14ac:dyDescent="0.25">
      <c r="B12" s="10"/>
      <c r="C12" s="276" t="s">
        <v>44</v>
      </c>
      <c r="D12" s="276"/>
      <c r="E12" s="430" t="s">
        <v>91</v>
      </c>
      <c r="F12" s="431"/>
      <c r="G12" s="431"/>
      <c r="H12" s="432"/>
      <c r="I12" s="276" t="s">
        <v>46</v>
      </c>
      <c r="J12" s="276"/>
      <c r="K12" s="349" t="s">
        <v>38</v>
      </c>
      <c r="L12" s="349"/>
      <c r="M12" s="349"/>
      <c r="N12" s="349"/>
      <c r="O12" s="349"/>
      <c r="P12" s="10"/>
    </row>
    <row r="13" spans="2:16" s="8" customFormat="1" x14ac:dyDescent="0.25">
      <c r="B13" s="10"/>
      <c r="C13" s="279" t="s">
        <v>15</v>
      </c>
      <c r="D13" s="279"/>
      <c r="E13" s="425" t="s">
        <v>35</v>
      </c>
      <c r="F13" s="425"/>
      <c r="G13" s="425"/>
      <c r="H13" s="425"/>
      <c r="I13" s="425"/>
      <c r="J13" s="425"/>
      <c r="K13" s="425"/>
      <c r="L13" s="425"/>
      <c r="M13" s="425"/>
      <c r="N13" s="425"/>
      <c r="O13" s="425"/>
      <c r="P13" s="10"/>
    </row>
    <row r="14" spans="2:16" s="8" customFormat="1" x14ac:dyDescent="0.25">
      <c r="B14" s="10"/>
      <c r="C14" s="279" t="s">
        <v>48</v>
      </c>
      <c r="D14" s="279"/>
      <c r="E14" s="424" t="s">
        <v>168</v>
      </c>
      <c r="F14" s="425"/>
      <c r="G14" s="425"/>
      <c r="H14" s="425"/>
      <c r="I14" s="425"/>
      <c r="J14" s="425"/>
      <c r="K14" s="425"/>
      <c r="L14" s="425"/>
      <c r="M14" s="425"/>
      <c r="N14" s="425"/>
      <c r="O14" s="425"/>
      <c r="P14" s="10"/>
    </row>
    <row r="15" spans="2:16" s="8" customFormat="1" x14ac:dyDescent="0.25">
      <c r="B15" s="10"/>
      <c r="C15" s="282"/>
      <c r="D15" s="283"/>
      <c r="E15" s="283"/>
      <c r="F15" s="283"/>
      <c r="G15" s="283"/>
      <c r="H15" s="283"/>
      <c r="I15" s="283"/>
      <c r="J15" s="283"/>
      <c r="K15" s="283"/>
      <c r="L15" s="283"/>
      <c r="M15" s="283"/>
      <c r="N15" s="283"/>
      <c r="O15" s="284"/>
      <c r="P15" s="10"/>
    </row>
    <row r="16" spans="2:16" s="8" customFormat="1" x14ac:dyDescent="0.25">
      <c r="B16" s="10"/>
      <c r="C16" s="273" t="s">
        <v>50</v>
      </c>
      <c r="D16" s="273"/>
      <c r="E16" s="273"/>
      <c r="F16" s="273"/>
      <c r="G16" s="273"/>
      <c r="H16" s="273"/>
      <c r="I16" s="273"/>
      <c r="J16" s="273"/>
      <c r="K16" s="273"/>
      <c r="L16" s="273"/>
      <c r="M16" s="273"/>
      <c r="N16" s="273"/>
      <c r="O16" s="273"/>
      <c r="P16" s="10"/>
    </row>
    <row r="17" spans="2:16" s="8" customFormat="1" ht="36" customHeight="1" x14ac:dyDescent="0.25">
      <c r="B17" s="10"/>
      <c r="C17" s="279" t="s">
        <v>51</v>
      </c>
      <c r="D17" s="279"/>
      <c r="E17" s="297">
        <v>1</v>
      </c>
      <c r="F17" s="298"/>
      <c r="G17" s="299"/>
      <c r="H17" s="279" t="s">
        <v>20</v>
      </c>
      <c r="I17" s="279"/>
      <c r="J17" s="300" t="s">
        <v>27</v>
      </c>
      <c r="K17" s="301"/>
      <c r="L17" s="279" t="s">
        <v>52</v>
      </c>
      <c r="M17" s="279"/>
      <c r="N17" s="302">
        <v>1</v>
      </c>
      <c r="O17" s="302"/>
      <c r="P17" s="285"/>
    </row>
    <row r="18" spans="2:16" s="8" customFormat="1" ht="15.75" customHeight="1" x14ac:dyDescent="0.25">
      <c r="B18" s="10"/>
      <c r="C18" s="279" t="s">
        <v>19</v>
      </c>
      <c r="D18" s="279"/>
      <c r="E18" s="279" t="s">
        <v>53</v>
      </c>
      <c r="F18" s="279"/>
      <c r="G18" s="286" t="s">
        <v>198</v>
      </c>
      <c r="H18" s="287"/>
      <c r="I18" s="287"/>
      <c r="J18" s="287"/>
      <c r="K18" s="288"/>
      <c r="L18" s="289" t="s">
        <v>55</v>
      </c>
      <c r="M18" s="290"/>
      <c r="N18" s="293" t="s">
        <v>56</v>
      </c>
      <c r="O18" s="294"/>
      <c r="P18" s="285"/>
    </row>
    <row r="19" spans="2:16" s="8" customFormat="1" ht="15.75" customHeight="1" x14ac:dyDescent="0.25">
      <c r="B19" s="10"/>
      <c r="C19" s="279"/>
      <c r="D19" s="279"/>
      <c r="E19" s="279" t="s">
        <v>57</v>
      </c>
      <c r="F19" s="279"/>
      <c r="G19" s="286" t="s">
        <v>199</v>
      </c>
      <c r="H19" s="287"/>
      <c r="I19" s="287"/>
      <c r="J19" s="287"/>
      <c r="K19" s="288"/>
      <c r="L19" s="291"/>
      <c r="M19" s="292"/>
      <c r="N19" s="295"/>
      <c r="O19" s="296"/>
      <c r="P19" s="10"/>
    </row>
    <row r="20" spans="2:16" s="8" customFormat="1" ht="15.75" customHeight="1" x14ac:dyDescent="0.25">
      <c r="B20" s="10"/>
      <c r="C20" s="289" t="s">
        <v>59</v>
      </c>
      <c r="D20" s="290"/>
      <c r="E20" s="305" t="s">
        <v>60</v>
      </c>
      <c r="F20" s="306"/>
      <c r="G20" s="307"/>
      <c r="H20" s="314" t="s">
        <v>61</v>
      </c>
      <c r="I20" s="315"/>
      <c r="J20" s="305" t="s">
        <v>200</v>
      </c>
      <c r="K20" s="307"/>
      <c r="L20" s="320" t="s">
        <v>63</v>
      </c>
      <c r="M20" s="321"/>
      <c r="N20" s="321"/>
      <c r="O20" s="322"/>
      <c r="P20" s="10"/>
    </row>
    <row r="21" spans="2:16" s="8" customFormat="1" ht="15.75" customHeight="1" x14ac:dyDescent="0.25">
      <c r="B21" s="10"/>
      <c r="C21" s="303"/>
      <c r="D21" s="304"/>
      <c r="E21" s="308"/>
      <c r="F21" s="309"/>
      <c r="G21" s="310"/>
      <c r="H21" s="316"/>
      <c r="I21" s="317"/>
      <c r="J21" s="308"/>
      <c r="K21" s="310"/>
      <c r="L21" s="32" t="s">
        <v>64</v>
      </c>
      <c r="M21" s="32" t="s">
        <v>65</v>
      </c>
      <c r="N21" s="32" t="s">
        <v>66</v>
      </c>
      <c r="O21" s="32" t="s">
        <v>67</v>
      </c>
      <c r="P21" s="10"/>
    </row>
    <row r="22" spans="2:16" s="8" customFormat="1" ht="15.75" customHeight="1" x14ac:dyDescent="0.25">
      <c r="B22" s="10"/>
      <c r="C22" s="291"/>
      <c r="D22" s="292"/>
      <c r="E22" s="311"/>
      <c r="F22" s="312"/>
      <c r="G22" s="313"/>
      <c r="H22" s="318"/>
      <c r="I22" s="319"/>
      <c r="J22" s="311"/>
      <c r="K22" s="313"/>
      <c r="L22" s="68" t="s">
        <v>201</v>
      </c>
      <c r="M22" s="18" t="s">
        <v>202</v>
      </c>
      <c r="N22" s="69" t="s">
        <v>203</v>
      </c>
      <c r="O22" s="20" t="s">
        <v>181</v>
      </c>
      <c r="P22" s="10"/>
    </row>
    <row r="23" spans="2:16" s="8" customFormat="1" ht="26.25" customHeight="1" x14ac:dyDescent="0.25">
      <c r="B23" s="10"/>
      <c r="C23" s="279" t="s">
        <v>72</v>
      </c>
      <c r="D23" s="279"/>
      <c r="E23" s="324" t="s">
        <v>204</v>
      </c>
      <c r="F23" s="324"/>
      <c r="G23" s="324"/>
      <c r="H23" s="330" t="s">
        <v>74</v>
      </c>
      <c r="I23" s="315"/>
      <c r="J23" s="323" t="s">
        <v>75</v>
      </c>
      <c r="K23" s="323"/>
      <c r="L23" s="279" t="s">
        <v>76</v>
      </c>
      <c r="M23" s="279"/>
      <c r="N23" s="323" t="s">
        <v>77</v>
      </c>
      <c r="O23" s="323"/>
      <c r="P23" s="10"/>
    </row>
    <row r="24" spans="2:16" s="8" customFormat="1" ht="26.25" customHeight="1" x14ac:dyDescent="0.25">
      <c r="B24" s="10"/>
      <c r="C24" s="279" t="s">
        <v>78</v>
      </c>
      <c r="D24" s="279"/>
      <c r="E24" s="324" t="s">
        <v>205</v>
      </c>
      <c r="F24" s="324"/>
      <c r="G24" s="324"/>
      <c r="H24" s="331"/>
      <c r="I24" s="319"/>
      <c r="J24" s="323"/>
      <c r="K24" s="323"/>
      <c r="L24" s="279"/>
      <c r="M24" s="279"/>
      <c r="N24" s="323"/>
      <c r="O24" s="323"/>
      <c r="P24" s="10"/>
    </row>
    <row r="25" spans="2:16" s="8" customFormat="1" ht="15.75" customHeight="1" x14ac:dyDescent="0.25">
      <c r="B25" s="10"/>
      <c r="C25" s="27"/>
      <c r="D25" s="27"/>
      <c r="E25" s="31"/>
      <c r="F25" s="31"/>
      <c r="G25" s="27"/>
      <c r="H25" s="27"/>
      <c r="I25" s="27"/>
      <c r="J25" s="31"/>
      <c r="K25" s="31"/>
      <c r="L25" s="27"/>
      <c r="M25" s="27"/>
      <c r="N25" s="31"/>
      <c r="O25" s="31"/>
      <c r="P25" s="10"/>
    </row>
    <row r="26" spans="2:16" s="8" customFormat="1" ht="15" customHeight="1" x14ac:dyDescent="0.25">
      <c r="B26" s="10"/>
      <c r="C26" s="273" t="s">
        <v>80</v>
      </c>
      <c r="D26" s="273"/>
      <c r="E26" s="273"/>
      <c r="F26" s="273"/>
      <c r="G26" s="273"/>
      <c r="H26" s="273"/>
      <c r="I26" s="273"/>
      <c r="J26" s="325"/>
      <c r="K26" s="325"/>
      <c r="L26" s="325"/>
      <c r="M26" s="325"/>
      <c r="N26" s="325"/>
      <c r="O26" s="325"/>
      <c r="P26" s="10"/>
    </row>
    <row r="27" spans="2:16" s="8" customFormat="1" ht="15" customHeight="1" x14ac:dyDescent="0.25">
      <c r="B27" s="10"/>
      <c r="C27" s="283"/>
      <c r="D27" s="283"/>
      <c r="E27" s="283"/>
      <c r="F27" s="283"/>
      <c r="G27" s="283"/>
      <c r="H27" s="283"/>
      <c r="I27" s="284"/>
      <c r="J27" s="326" t="s">
        <v>81</v>
      </c>
      <c r="K27" s="327"/>
      <c r="L27" s="327"/>
      <c r="M27" s="327"/>
      <c r="N27" s="327"/>
      <c r="O27" s="327"/>
      <c r="P27" s="285"/>
    </row>
    <row r="28" spans="2:16" s="8" customFormat="1" ht="16.5" customHeight="1" x14ac:dyDescent="0.25">
      <c r="B28" s="10"/>
      <c r="C28" s="283"/>
      <c r="D28" s="283"/>
      <c r="E28" s="283"/>
      <c r="F28" s="283"/>
      <c r="G28" s="283"/>
      <c r="H28" s="283"/>
      <c r="I28" s="284"/>
      <c r="J28" s="451" t="s">
        <v>206</v>
      </c>
      <c r="K28" s="452"/>
      <c r="L28" s="452"/>
      <c r="M28" s="452"/>
      <c r="N28" s="452"/>
      <c r="O28" s="452"/>
      <c r="P28" s="285"/>
    </row>
    <row r="29" spans="2:16" s="8" customFormat="1" ht="15.75" customHeight="1" x14ac:dyDescent="0.25">
      <c r="B29" s="10"/>
      <c r="C29" s="283"/>
      <c r="D29" s="283"/>
      <c r="E29" s="283"/>
      <c r="F29" s="283"/>
      <c r="G29" s="283"/>
      <c r="H29" s="283"/>
      <c r="I29" s="284"/>
      <c r="J29" s="453"/>
      <c r="K29" s="454"/>
      <c r="L29" s="454"/>
      <c r="M29" s="454"/>
      <c r="N29" s="454"/>
      <c r="O29" s="454"/>
      <c r="P29" s="10"/>
    </row>
    <row r="30" spans="2:16" s="8" customFormat="1" ht="15.75" customHeight="1" x14ac:dyDescent="0.25">
      <c r="B30" s="10"/>
      <c r="C30" s="283"/>
      <c r="D30" s="283"/>
      <c r="E30" s="283"/>
      <c r="F30" s="283"/>
      <c r="G30" s="283"/>
      <c r="H30" s="283"/>
      <c r="I30" s="284"/>
      <c r="J30" s="453"/>
      <c r="K30" s="454"/>
      <c r="L30" s="454"/>
      <c r="M30" s="454"/>
      <c r="N30" s="454"/>
      <c r="O30" s="454"/>
      <c r="P30" s="10"/>
    </row>
    <row r="31" spans="2:16" s="8" customFormat="1" ht="27.6" customHeight="1" x14ac:dyDescent="0.25">
      <c r="B31" s="10"/>
      <c r="C31" s="283"/>
      <c r="D31" s="283"/>
      <c r="E31" s="283"/>
      <c r="F31" s="283"/>
      <c r="G31" s="283"/>
      <c r="H31" s="283"/>
      <c r="I31" s="284"/>
      <c r="J31" s="453"/>
      <c r="K31" s="454"/>
      <c r="L31" s="454"/>
      <c r="M31" s="454"/>
      <c r="N31" s="454"/>
      <c r="O31" s="454"/>
      <c r="P31" s="10"/>
    </row>
    <row r="32" spans="2:16" s="8" customFormat="1" x14ac:dyDescent="0.25">
      <c r="B32" s="10"/>
      <c r="C32" s="283"/>
      <c r="D32" s="283"/>
      <c r="E32" s="283"/>
      <c r="F32" s="283"/>
      <c r="G32" s="283"/>
      <c r="H32" s="283"/>
      <c r="I32" s="284"/>
      <c r="J32" s="453"/>
      <c r="K32" s="454"/>
      <c r="L32" s="454"/>
      <c r="M32" s="454"/>
      <c r="N32" s="454"/>
      <c r="O32" s="454"/>
      <c r="P32" s="10"/>
    </row>
    <row r="33" spans="2:16" s="8" customFormat="1" ht="22.5" customHeight="1" x14ac:dyDescent="0.25">
      <c r="B33" s="10"/>
      <c r="C33" s="283"/>
      <c r="D33" s="283"/>
      <c r="E33" s="283"/>
      <c r="F33" s="283"/>
      <c r="G33" s="283"/>
      <c r="H33" s="283"/>
      <c r="I33" s="284"/>
      <c r="J33" s="455"/>
      <c r="K33" s="456"/>
      <c r="L33" s="456"/>
      <c r="M33" s="456"/>
      <c r="N33" s="456"/>
      <c r="O33" s="456"/>
      <c r="P33" s="10"/>
    </row>
    <row r="34" spans="2:16" s="8" customFormat="1" ht="15.6" customHeight="1" x14ac:dyDescent="0.25">
      <c r="B34" s="10"/>
      <c r="C34" s="283"/>
      <c r="D34" s="283"/>
      <c r="E34" s="283"/>
      <c r="F34" s="283"/>
      <c r="G34" s="283"/>
      <c r="H34" s="283"/>
      <c r="I34" s="284"/>
      <c r="J34" s="339" t="s">
        <v>82</v>
      </c>
      <c r="K34" s="340"/>
      <c r="L34" s="340"/>
      <c r="M34" s="340"/>
      <c r="N34" s="340"/>
      <c r="O34" s="340"/>
      <c r="P34" s="10"/>
    </row>
    <row r="35" spans="2:16" s="8" customFormat="1" ht="16.5" customHeight="1" x14ac:dyDescent="0.25">
      <c r="B35" s="10"/>
      <c r="C35" s="283"/>
      <c r="D35" s="283"/>
      <c r="E35" s="283"/>
      <c r="F35" s="283"/>
      <c r="G35" s="283"/>
      <c r="H35" s="283"/>
      <c r="I35" s="284"/>
      <c r="J35" s="334" t="s">
        <v>197</v>
      </c>
      <c r="K35" s="329"/>
      <c r="L35" s="329"/>
      <c r="M35" s="329"/>
      <c r="N35" s="329"/>
      <c r="O35" s="329"/>
      <c r="P35" s="10"/>
    </row>
    <row r="36" spans="2:16" s="8" customFormat="1" ht="15.75" customHeight="1" x14ac:dyDescent="0.25">
      <c r="B36" s="10"/>
      <c r="C36" s="283"/>
      <c r="D36" s="283"/>
      <c r="E36" s="283"/>
      <c r="F36" s="283"/>
      <c r="G36" s="283"/>
      <c r="H36" s="283"/>
      <c r="I36" s="284"/>
      <c r="J36" s="335"/>
      <c r="K36" s="336"/>
      <c r="L36" s="336"/>
      <c r="M36" s="336"/>
      <c r="N36" s="336"/>
      <c r="O36" s="336"/>
      <c r="P36" s="10"/>
    </row>
    <row r="37" spans="2:16" s="8" customFormat="1" ht="15.75" customHeight="1" x14ac:dyDescent="0.25">
      <c r="B37" s="10"/>
      <c r="C37" s="283"/>
      <c r="D37" s="283"/>
      <c r="E37" s="283"/>
      <c r="F37" s="283"/>
      <c r="G37" s="283"/>
      <c r="H37" s="283"/>
      <c r="I37" s="284"/>
      <c r="J37" s="335"/>
      <c r="K37" s="336"/>
      <c r="L37" s="336"/>
      <c r="M37" s="336"/>
      <c r="N37" s="336"/>
      <c r="O37" s="336"/>
      <c r="P37" s="10"/>
    </row>
    <row r="38" spans="2:16" s="8" customFormat="1" ht="15.75" customHeight="1" x14ac:dyDescent="0.25">
      <c r="B38" s="10"/>
      <c r="C38" s="283"/>
      <c r="D38" s="283"/>
      <c r="E38" s="283"/>
      <c r="F38" s="283"/>
      <c r="G38" s="283"/>
      <c r="H38" s="283"/>
      <c r="I38" s="284"/>
      <c r="J38" s="335"/>
      <c r="K38" s="336"/>
      <c r="L38" s="336"/>
      <c r="M38" s="336"/>
      <c r="N38" s="336"/>
      <c r="O38" s="336"/>
      <c r="P38" s="10"/>
    </row>
    <row r="39" spans="2:16" s="8" customFormat="1" ht="15.75" customHeight="1" x14ac:dyDescent="0.25">
      <c r="B39" s="10"/>
      <c r="C39" s="283"/>
      <c r="D39" s="283"/>
      <c r="E39" s="283"/>
      <c r="F39" s="283"/>
      <c r="G39" s="283"/>
      <c r="H39" s="283"/>
      <c r="I39" s="284"/>
      <c r="J39" s="335"/>
      <c r="K39" s="336"/>
      <c r="L39" s="336"/>
      <c r="M39" s="336"/>
      <c r="N39" s="336"/>
      <c r="O39" s="336"/>
      <c r="P39" s="10"/>
    </row>
    <row r="40" spans="2:16" s="8" customFormat="1" ht="16.5" customHeight="1" x14ac:dyDescent="0.25">
      <c r="B40" s="10"/>
      <c r="C40" s="283"/>
      <c r="D40" s="283"/>
      <c r="E40" s="283"/>
      <c r="F40" s="283"/>
      <c r="G40" s="283"/>
      <c r="H40" s="283"/>
      <c r="I40" s="284"/>
      <c r="J40" s="337"/>
      <c r="K40" s="338"/>
      <c r="L40" s="338"/>
      <c r="M40" s="338"/>
      <c r="N40" s="338"/>
      <c r="O40" s="338"/>
      <c r="P40" s="10"/>
    </row>
    <row r="41" spans="2:16" s="8" customFormat="1" ht="15.75" customHeight="1" x14ac:dyDescent="0.25">
      <c r="B41" s="10"/>
      <c r="C41" s="283"/>
      <c r="D41" s="283"/>
      <c r="E41" s="283"/>
      <c r="F41" s="283"/>
      <c r="G41" s="283"/>
      <c r="H41" s="283"/>
      <c r="I41" s="284"/>
      <c r="J41" s="339" t="s">
        <v>83</v>
      </c>
      <c r="K41" s="340"/>
      <c r="L41" s="340"/>
      <c r="M41" s="340"/>
      <c r="N41" s="340"/>
      <c r="O41" s="340"/>
      <c r="P41" s="10"/>
    </row>
    <row r="42" spans="2:16" s="8" customFormat="1" ht="15.75" customHeight="1" x14ac:dyDescent="0.25">
      <c r="B42" s="10"/>
      <c r="C42" s="283"/>
      <c r="D42" s="283"/>
      <c r="E42" s="283"/>
      <c r="F42" s="283"/>
      <c r="G42" s="283"/>
      <c r="H42" s="283"/>
      <c r="I42" s="284"/>
      <c r="J42" s="341" t="str">
        <f>E14</f>
        <v>Director(a) de Investigación Universitaria</v>
      </c>
      <c r="K42" s="342"/>
      <c r="L42" s="342"/>
      <c r="M42" s="342"/>
      <c r="N42" s="342"/>
      <c r="O42" s="342"/>
      <c r="P42" s="10"/>
    </row>
    <row r="43" spans="2:16" s="8" customFormat="1" ht="16.5" customHeight="1" x14ac:dyDescent="0.25">
      <c r="B43" s="10"/>
      <c r="C43" s="283"/>
      <c r="D43" s="283"/>
      <c r="E43" s="283"/>
      <c r="F43" s="283"/>
      <c r="G43" s="283"/>
      <c r="H43" s="283"/>
      <c r="I43" s="284"/>
      <c r="J43" s="328"/>
      <c r="K43" s="329"/>
      <c r="L43" s="329"/>
      <c r="M43" s="329"/>
      <c r="N43" s="329"/>
      <c r="O43" s="329"/>
      <c r="P43" s="10"/>
    </row>
    <row r="44" spans="2:16" s="8" customFormat="1" ht="16.5" customHeight="1" x14ac:dyDescent="0.25">
      <c r="B44" s="10"/>
      <c r="C44" s="5"/>
      <c r="D44" s="5"/>
      <c r="E44" s="5"/>
      <c r="F44" s="5"/>
      <c r="G44" s="5"/>
      <c r="H44" s="5"/>
      <c r="I44" s="5"/>
      <c r="J44" s="5"/>
      <c r="K44" s="5"/>
      <c r="L44" s="5"/>
      <c r="M44" s="5"/>
      <c r="N44" s="5"/>
      <c r="O44" s="5"/>
      <c r="P44" s="10"/>
    </row>
    <row r="45" spans="2:16" s="12" customFormat="1" ht="15" customHeight="1" x14ac:dyDescent="0.25">
      <c r="B45" s="11"/>
      <c r="C45" s="343" t="s">
        <v>84</v>
      </c>
      <c r="D45" s="344"/>
      <c r="E45" s="344"/>
      <c r="F45" s="344"/>
      <c r="G45" s="344"/>
      <c r="H45" s="344"/>
      <c r="I45" s="344"/>
      <c r="J45" s="344"/>
      <c r="K45" s="344"/>
      <c r="L45" s="344"/>
      <c r="M45" s="344"/>
      <c r="N45" s="344"/>
      <c r="O45" s="345"/>
      <c r="P45" s="11"/>
    </row>
    <row r="46" spans="2:16" s="12" customFormat="1" x14ac:dyDescent="0.25">
      <c r="B46" s="11"/>
      <c r="C46" s="33" t="s">
        <v>9</v>
      </c>
      <c r="D46" s="32" t="str">
        <f ca="1">IF(J23="MENSUAL","ENERO",IF(J23="TRIMESTRAL","MARZO",IF(J23="SEMESTRAL","JUNIO",IF(J23="ANUAL",YEAR(TODAY()),""))))</f>
        <v>JUNIO</v>
      </c>
      <c r="E46" s="32" t="str">
        <f>IF(J23="MENSUAL","FEBRERO",IF(J23="TRIMESTRAL","JUNIO",IF(J23="SEMESTRAL","DICIEMBRE","")))</f>
        <v>DICIEMBRE</v>
      </c>
      <c r="F46" s="32" t="str">
        <f>IF(J23="MENSUAL","MARZO",IF(J23="TRIMESTRAL","SEPTIEMBRE",""))</f>
        <v/>
      </c>
      <c r="G46" s="32" t="str">
        <f>IF(J23="MENSUAL","ABRIL",IF(J23="TRIMESTRAL","DICIEMBRE",""))</f>
        <v/>
      </c>
      <c r="H46" s="32" t="str">
        <f>IF(J23="MENSUAL","MAYO","")</f>
        <v/>
      </c>
      <c r="I46" s="32" t="str">
        <f>IF(J23="MENSUAL","JUNIO","")</f>
        <v/>
      </c>
      <c r="J46" s="32" t="str">
        <f>IF(J23="MENSUAL","JULIO","")</f>
        <v/>
      </c>
      <c r="K46" s="32" t="str">
        <f>IF(J23="MENSUAL","AGOSTO","")</f>
        <v/>
      </c>
      <c r="L46" s="32" t="str">
        <f>IF(J23="MENSUAL","SEPTIEMBRE","")</f>
        <v/>
      </c>
      <c r="M46" s="32" t="str">
        <f>IF(J23="MENSUAL","OCTUBRE","")</f>
        <v/>
      </c>
      <c r="N46" s="32" t="str">
        <f>IF(J23="MENSUAL","NOVIEMBRE","")</f>
        <v/>
      </c>
      <c r="O46" s="32" t="str">
        <f>IF(J23="MENSUAL","DICIEMBRE","")</f>
        <v/>
      </c>
      <c r="P46" s="11"/>
    </row>
    <row r="47" spans="2:16" s="12" customFormat="1" ht="45" x14ac:dyDescent="0.25">
      <c r="B47" s="11"/>
      <c r="C47" s="34" t="str">
        <f>G18</f>
        <v>Resultados de investigación del programa*100</v>
      </c>
      <c r="D47" s="32">
        <v>105</v>
      </c>
      <c r="E47" s="32"/>
      <c r="F47" s="32"/>
      <c r="G47" s="32"/>
      <c r="H47" s="32"/>
      <c r="I47" s="32"/>
      <c r="J47" s="32"/>
      <c r="K47" s="32"/>
      <c r="L47" s="32"/>
      <c r="M47" s="32"/>
      <c r="N47" s="32"/>
      <c r="O47" s="32"/>
      <c r="P47" s="11"/>
    </row>
    <row r="48" spans="2:16" s="12" customFormat="1" ht="45" x14ac:dyDescent="0.25">
      <c r="B48" s="11"/>
      <c r="C48" s="34" t="str">
        <f>G19</f>
        <v xml:space="preserve">Total  de resultados de investigación  propuestos </v>
      </c>
      <c r="D48" s="32">
        <v>257</v>
      </c>
      <c r="E48" s="32">
        <v>257</v>
      </c>
      <c r="F48" s="32"/>
      <c r="G48" s="32"/>
      <c r="H48" s="32"/>
      <c r="I48" s="32"/>
      <c r="J48" s="32"/>
      <c r="K48" s="32"/>
      <c r="L48" s="32"/>
      <c r="M48" s="32"/>
      <c r="N48" s="32"/>
      <c r="O48" s="32"/>
      <c r="P48" s="13"/>
    </row>
    <row r="49" spans="1:28" s="12" customFormat="1" x14ac:dyDescent="0.2">
      <c r="B49" s="11"/>
      <c r="C49" s="2" t="s">
        <v>85</v>
      </c>
      <c r="D49" s="28">
        <f t="shared" ref="D49:O49" si="0">IFERROR(IF($E$17=1,D47/D48,IF($E$17=2,D47,"")),"")</f>
        <v>0.40856031128404668</v>
      </c>
      <c r="E49" s="28">
        <f t="shared" si="0"/>
        <v>0</v>
      </c>
      <c r="F49" s="28" t="str">
        <f t="shared" si="0"/>
        <v/>
      </c>
      <c r="G49" s="28" t="str">
        <f t="shared" si="0"/>
        <v/>
      </c>
      <c r="H49" s="28" t="str">
        <f t="shared" si="0"/>
        <v/>
      </c>
      <c r="I49" s="28" t="str">
        <f t="shared" si="0"/>
        <v/>
      </c>
      <c r="J49" s="28" t="str">
        <f t="shared" si="0"/>
        <v/>
      </c>
      <c r="K49" s="28" t="str">
        <f t="shared" si="0"/>
        <v/>
      </c>
      <c r="L49" s="28" t="str">
        <f t="shared" si="0"/>
        <v/>
      </c>
      <c r="M49" s="28" t="str">
        <f t="shared" si="0"/>
        <v/>
      </c>
      <c r="N49" s="28" t="str">
        <f t="shared" si="0"/>
        <v/>
      </c>
      <c r="O49" s="28" t="str">
        <f t="shared" si="0"/>
        <v/>
      </c>
      <c r="P49" s="11"/>
      <c r="Q49" s="29"/>
      <c r="R49" s="16"/>
    </row>
    <row r="50" spans="1:28" s="12" customFormat="1" x14ac:dyDescent="0.25">
      <c r="B50" s="11"/>
      <c r="C50" s="3" t="s">
        <v>86</v>
      </c>
      <c r="D50" s="28">
        <f>IF(AND(N23="ANUAL",J23="MENSUAL"),N17/12,IF(AND(N23="ANUAL",J23="TRIMESTRAL"),N17/4,IF(AND(N23="ANUAL",J23="SEMESTRAL"),N17/2,IF(AND(N23="ANUAL",J23="ANUAL"),N17,IF(AND(N23="SEMESTRAL",J23="MENSUAL"),N17/6,IF(AND(N23="SEMESTRAL",J23="TRIMESTRAL"),N17/2,IF(AND(N23="SEMESTRAL",J23="SEMESTRAL"),N17,IF(AND(N23="SEMESTRAL",J23="ANUAL"),"REVISAR FRECUENCIAS",IF(AND(N23="TRIMESTRAL",J23="MENSUAL"),N17/3,IF(AND(N23="TRIMESTRAL",J23="TRIMESTRAL"),N17,IF(AND(N23="TRIMESTRAL",J23="SEMESTRAL"),"REVISAR FRECUENCIAS",IF(AND(N23="TRIMESTRAL",J23="ANUAL"),"REVISAR FRECUENCIAS",IF(AND(N23="MENSUAL",J23="MENSUAL"),N17,IF(AND(N23="MENSUAL",J23="TRIMESTRAL"),"REVISAR FRECUENCIAS",IF(AND(N23="MENSUAL",J23="SEMESTRAL"),"REVISAR FRECUENCIAS",IF(AND(N23="MENSUAL",J23="ANUAL"),"REVISAR FRECUENCIAS",""))))))))))))))))</f>
        <v>0.5</v>
      </c>
      <c r="E50" s="28">
        <f>IF(AND(N23="ANUAL",J23="MENSUAL"),N17/12+D50,IF(AND(N23="ANUAL",J23="TRIMESTRAL"),N17/4+D50,IF(AND(N23="ANUAL",J23="SEMESTRAL"),N17/2+D50,IF(AND(N23="SEMESTRAL",J23="MENSUAL"),N17/6+D50,IF(AND(N23="SEMESTRAL",J23="TRIMESTRAL"),N17/2+D50,IF(AND(N23="SEMESTRAL",J23="SEMESTRAL"),N17,IF(AND(N23="TRIMESTRAL",J23="MENSUAL"),N17/3+D50,IF(AND(N23="TRIMESTRAL",J23="TRIMESTRAL"),N17,IF(AND(N23="MENSUAL",J23="MENSUAL"),N17,"")))))))))</f>
        <v>1</v>
      </c>
      <c r="F50" s="28" t="str">
        <f>IF(AND(N23="ANUAL",J23="MENSUAL"),N17/12+E50,IF(AND(N23="ANUAL",J23="TRIMESTRAL"),N17/4+E50,IF(AND(N23="SEMESTRAL",J23="MENSUAL"),N17/6+E50,IF(AND(N23="SEMESTRAL",J23="TRIMESTRAL"),N17/2,IF(AND(N23="TRIMESTRAL",J23="MENSUAL"),N17/3+E50,IF(AND(N23="TRIMESTRAL",J23="TRIMESTRAL"),N17,IF(AND(N23="MENSUAL",J23="MENSUAL"),N17,"")))))))</f>
        <v/>
      </c>
      <c r="G50" s="28" t="str">
        <f>IF(AND(N23="ANUAL",J23="MENSUAL"),N17/12+F50,IF(AND(N23="ANUAL",J23="TRIMESTRAL"),N17/4+F50,IF(AND(N23="SEMESTRAL",J23="MENSUAL"),N17/6+F50,IF(AND(N23="SEMESTRAL",J23="TRIMESTRAL"),N17/2+F50,IF(AND(N23="TRIMESTRAL",J23="MENSUAL"),N17/3,IF(AND(N23="TRIMESTRAL",J23="TRIMESTRAL"),N17,IF(AND(N23="MENSUAL",J23="MENSUAL"),N17,"")))))))</f>
        <v/>
      </c>
      <c r="H50" s="28" t="str">
        <f>IF(AND($N$23="ANUAL",$J$23="MENSUAL"),$N$17/12+G50,IF(AND(N23="SEMESTRAL",J23="MENSUAL"),N17/6+G50,IF(AND(N23="TRIMESTRAL",J23="MENSUAL"),N17/3+G50,IF(AND(N23="MENSUAL",J23="MENSUAL"),N17,""))))</f>
        <v/>
      </c>
      <c r="I50" s="28" t="str">
        <f>IF(AND($N$23="ANUAL",$J$23="MENSUAL"),$N$17/12+H50,IF(AND(N23="SEMESTRAL",J23="MENSUAL"),N17/6+H50,IF(AND(N23="TRIMESTRAL",J23="MENSUAL"),N17/3+H50,IF(AND(N23="MENSUAL",J23="MENSUAL"),N17,""))))</f>
        <v/>
      </c>
      <c r="J50" s="28" t="str">
        <f>IF(AND($N$23="ANUAL",$J$23="MENSUAL"),$N$17/12+I50,IF(AND(N23="SEMESTRAL",J23="MENSUAL"),N17/6,IF(AND(N23="TRIMESTRAL",J23="MENSUAL"),N17/3,IF(AND(N23="MENSUAL",J23="MENSUAL"),N17,""))))</f>
        <v/>
      </c>
      <c r="K50" s="28" t="str">
        <f>IF(AND($N$23="ANUAL",$J$23="MENSUAL"),$N$17/12+J50,IF(AND(N23="SEMESTRAL",J23="MENSUAL"),N17/6+J50,IF(AND(N23="TRIMESTRAL",J23="MENSUAL"),N17/3+J50,IF(AND(N23="MENSUAL",J23="MENSUAL"),N17,""))))</f>
        <v/>
      </c>
      <c r="L50" s="28" t="str">
        <f>IF(AND($N$23="ANUAL",$J$23="MENSUAL"),$N$17/12+K50,IF(AND(N23="SEMESTRAL",J23="MENSUAL"),N17/6+K50,IF(AND(N23="TRIMESTRAL",J23="MENSUAL"),N17/3+K50,IF(AND(N23="MENSUAL",J23="MENSUAL"),N17,""))))</f>
        <v/>
      </c>
      <c r="M50" s="28" t="str">
        <f>IF(AND($N$23="ANUAL",$J$23="MENSUAL"),$N$17/12+L50,IF(AND(N23="SEMESTRAL",J23="MENSUAL"),N17/6+L50,IF(AND(N23="TRIMESTRAL",J23="MENSUAL"),N17/3,IF(AND(N23="MENSUAL",J23="MENSUAL"),N17,""))))</f>
        <v/>
      </c>
      <c r="N50" s="28" t="str">
        <f>IF(AND($N$23="ANUAL",$J$23="MENSUAL"),$N$17/12+M50,IF(AND(N23="SEMESTRAL",J23="MENSUAL"),N17/6+M50,IF(AND(N23="TRIMESTRAL",J23="MENSUAL"),N17/3+M50,IF(AND(N23="MENSUAL",J23="MENSUAL"),N17,""))))</f>
        <v/>
      </c>
      <c r="O50" s="28" t="str">
        <f>IF(AND($N$23="ANUAL",$J$23="MENSUAL"),$N$17/12+N50,IF(AND(N23="SEMESTRAL",J23="MENSUAL"),N17/6+N50,IF(AND(N23="TRIMESTRAL",J23="MENSUAL"),N17/3+N50,IF(AND(N23="MENSUAL",J23="MENSUAL"),N17,""))))</f>
        <v/>
      </c>
      <c r="P50" s="11"/>
    </row>
    <row r="51" spans="1:28" s="12" customFormat="1" x14ac:dyDescent="0.25">
      <c r="B51" s="11"/>
      <c r="C51" s="5"/>
      <c r="D51" s="5"/>
      <c r="E51" s="5"/>
      <c r="F51" s="5"/>
      <c r="G51" s="5"/>
      <c r="H51" s="5"/>
      <c r="I51" s="5"/>
      <c r="J51" s="5"/>
      <c r="K51" s="5"/>
      <c r="L51" s="5"/>
      <c r="M51" s="5"/>
      <c r="N51" s="5"/>
      <c r="O51" s="5"/>
      <c r="P51" s="11"/>
    </row>
    <row r="52" spans="1:28" s="14" customFormat="1" x14ac:dyDescent="0.2">
      <c r="A52" s="16"/>
      <c r="B52" s="1"/>
      <c r="C52" s="346" t="s">
        <v>61</v>
      </c>
      <c r="D52" s="346"/>
      <c r="E52" s="346"/>
      <c r="F52" s="346"/>
      <c r="G52" s="346"/>
      <c r="H52" s="346"/>
      <c r="I52" s="346"/>
      <c r="J52" s="346"/>
      <c r="K52" s="346"/>
      <c r="L52" s="346"/>
      <c r="M52" s="346"/>
      <c r="N52" s="346"/>
      <c r="O52" s="346"/>
      <c r="P52" s="1"/>
      <c r="Q52" s="16"/>
      <c r="R52" s="16"/>
      <c r="S52" s="16"/>
      <c r="T52" s="16"/>
      <c r="U52" s="16"/>
      <c r="V52" s="16"/>
      <c r="W52" s="16"/>
      <c r="X52" s="16"/>
      <c r="Y52" s="16"/>
      <c r="Z52" s="16"/>
      <c r="AA52" s="16"/>
      <c r="AB52" s="16"/>
    </row>
    <row r="53" spans="1:28" s="14" customFormat="1" x14ac:dyDescent="0.2">
      <c r="A53" s="16"/>
      <c r="B53" s="1"/>
      <c r="C53" s="457" t="s">
        <v>87</v>
      </c>
      <c r="D53" s="457"/>
      <c r="E53" s="457"/>
      <c r="F53" s="457"/>
      <c r="G53" s="457" t="s">
        <v>88</v>
      </c>
      <c r="H53" s="457"/>
      <c r="I53" s="457"/>
      <c r="J53" s="457"/>
      <c r="K53" s="457" t="s">
        <v>89</v>
      </c>
      <c r="L53" s="457"/>
      <c r="M53" s="457"/>
      <c r="N53" s="457"/>
      <c r="O53" s="457"/>
      <c r="P53" s="1"/>
      <c r="Q53" s="16"/>
      <c r="R53" s="16"/>
      <c r="S53" s="16"/>
      <c r="T53" s="16"/>
      <c r="U53" s="16"/>
      <c r="V53" s="16"/>
      <c r="W53" s="16"/>
      <c r="X53" s="16"/>
      <c r="Y53" s="16"/>
      <c r="Z53" s="16"/>
      <c r="AA53" s="16"/>
      <c r="AB53" s="16"/>
    </row>
    <row r="54" spans="1:28" s="14" customFormat="1" ht="57" customHeight="1" x14ac:dyDescent="0.2">
      <c r="A54" s="16"/>
      <c r="B54" s="1"/>
      <c r="C54" s="441" t="s">
        <v>207</v>
      </c>
      <c r="D54" s="442"/>
      <c r="E54" s="442"/>
      <c r="F54" s="443"/>
      <c r="G54" s="444">
        <v>9</v>
      </c>
      <c r="H54" s="445"/>
      <c r="I54" s="445"/>
      <c r="J54" s="446"/>
      <c r="K54" s="450" t="s">
        <v>208</v>
      </c>
      <c r="L54" s="450"/>
      <c r="M54" s="450"/>
      <c r="N54" s="450"/>
      <c r="O54" s="450"/>
      <c r="P54" s="1"/>
      <c r="Q54" s="16"/>
      <c r="R54" s="16"/>
      <c r="S54" s="16"/>
      <c r="T54" s="16"/>
      <c r="U54" s="16"/>
      <c r="V54" s="16"/>
      <c r="W54" s="16"/>
      <c r="X54" s="16"/>
      <c r="Y54" s="16"/>
      <c r="Z54" s="16"/>
      <c r="AA54" s="16"/>
      <c r="AB54" s="16"/>
    </row>
    <row r="55" spans="1:28" s="14" customFormat="1" ht="42" customHeight="1" x14ac:dyDescent="0.2">
      <c r="A55" s="16"/>
      <c r="B55" s="1"/>
      <c r="C55" s="441" t="s">
        <v>209</v>
      </c>
      <c r="D55" s="442"/>
      <c r="E55" s="442"/>
      <c r="F55" s="443"/>
      <c r="G55" s="444">
        <v>32</v>
      </c>
      <c r="H55" s="445"/>
      <c r="I55" s="445"/>
      <c r="J55" s="446"/>
      <c r="K55" s="450" t="s">
        <v>210</v>
      </c>
      <c r="L55" s="450"/>
      <c r="M55" s="450"/>
      <c r="N55" s="450"/>
      <c r="O55" s="450"/>
      <c r="P55" s="1"/>
      <c r="Q55" s="16"/>
      <c r="R55" s="16"/>
      <c r="S55" s="16"/>
      <c r="T55" s="16"/>
      <c r="U55" s="16"/>
      <c r="V55" s="16"/>
      <c r="W55" s="16"/>
      <c r="X55" s="16"/>
      <c r="Y55" s="16"/>
      <c r="Z55" s="16"/>
      <c r="AA55" s="16"/>
      <c r="AB55" s="16"/>
    </row>
    <row r="56" spans="1:28" s="14" customFormat="1" ht="30.6" customHeight="1" x14ac:dyDescent="0.2">
      <c r="A56" s="16"/>
      <c r="B56" s="1"/>
      <c r="C56" s="441" t="s">
        <v>211</v>
      </c>
      <c r="D56" s="442"/>
      <c r="E56" s="442"/>
      <c r="F56" s="443"/>
      <c r="G56" s="444">
        <v>0</v>
      </c>
      <c r="H56" s="445"/>
      <c r="I56" s="445"/>
      <c r="J56" s="446"/>
      <c r="K56" s="447" t="s">
        <v>212</v>
      </c>
      <c r="L56" s="448"/>
      <c r="M56" s="448"/>
      <c r="N56" s="448"/>
      <c r="O56" s="449"/>
      <c r="P56" s="1"/>
      <c r="Q56" s="16"/>
      <c r="R56" s="16"/>
      <c r="S56" s="16"/>
      <c r="T56" s="16"/>
      <c r="U56" s="16"/>
      <c r="V56" s="16"/>
      <c r="W56" s="16"/>
      <c r="X56" s="16"/>
      <c r="Y56" s="16"/>
      <c r="Z56" s="16"/>
      <c r="AA56" s="16"/>
      <c r="AB56" s="16"/>
    </row>
    <row r="57" spans="1:28" s="14" customFormat="1" ht="34.9" customHeight="1" x14ac:dyDescent="0.2">
      <c r="A57" s="16"/>
      <c r="B57" s="1"/>
      <c r="C57" s="441" t="s">
        <v>213</v>
      </c>
      <c r="D57" s="442"/>
      <c r="E57" s="442"/>
      <c r="F57" s="443"/>
      <c r="G57" s="444">
        <v>0</v>
      </c>
      <c r="H57" s="445"/>
      <c r="I57" s="445"/>
      <c r="J57" s="446"/>
      <c r="K57" s="447" t="s">
        <v>212</v>
      </c>
      <c r="L57" s="448"/>
      <c r="M57" s="448"/>
      <c r="N57" s="448"/>
      <c r="O57" s="449"/>
      <c r="P57" s="1"/>
      <c r="Q57" s="16"/>
      <c r="R57" s="16"/>
      <c r="S57" s="16"/>
      <c r="T57" s="16"/>
      <c r="U57" s="16"/>
      <c r="V57" s="16"/>
      <c r="W57" s="16"/>
      <c r="X57" s="16"/>
      <c r="Y57" s="16"/>
      <c r="Z57" s="16"/>
      <c r="AA57" s="16"/>
      <c r="AB57" s="16"/>
    </row>
    <row r="58" spans="1:28" s="14" customFormat="1" ht="54" customHeight="1" x14ac:dyDescent="0.2">
      <c r="A58" s="16"/>
      <c r="B58" s="1"/>
      <c r="C58" s="441" t="s">
        <v>214</v>
      </c>
      <c r="D58" s="442"/>
      <c r="E58" s="442"/>
      <c r="F58" s="443"/>
      <c r="G58" s="444">
        <v>3</v>
      </c>
      <c r="H58" s="445"/>
      <c r="I58" s="445"/>
      <c r="J58" s="446"/>
      <c r="K58" s="450" t="s">
        <v>215</v>
      </c>
      <c r="L58" s="450"/>
      <c r="M58" s="450"/>
      <c r="N58" s="450"/>
      <c r="O58" s="450"/>
      <c r="P58" s="1"/>
      <c r="Q58" s="16"/>
      <c r="R58" s="16"/>
      <c r="S58" s="16"/>
      <c r="T58" s="16"/>
      <c r="U58" s="16"/>
      <c r="V58" s="16"/>
      <c r="W58" s="16"/>
      <c r="X58" s="16"/>
      <c r="Y58" s="16"/>
      <c r="Z58" s="16"/>
      <c r="AA58" s="16"/>
      <c r="AB58" s="16"/>
    </row>
    <row r="59" spans="1:28" s="14" customFormat="1" ht="53.45" customHeight="1" x14ac:dyDescent="0.2">
      <c r="A59" s="16"/>
      <c r="B59" s="1"/>
      <c r="C59" s="441" t="s">
        <v>216</v>
      </c>
      <c r="D59" s="442"/>
      <c r="E59" s="442"/>
      <c r="F59" s="443"/>
      <c r="G59" s="444">
        <v>10</v>
      </c>
      <c r="H59" s="445"/>
      <c r="I59" s="445"/>
      <c r="J59" s="446"/>
      <c r="K59" s="447" t="s">
        <v>217</v>
      </c>
      <c r="L59" s="448"/>
      <c r="M59" s="448"/>
      <c r="N59" s="448"/>
      <c r="O59" s="449"/>
      <c r="P59" s="1"/>
      <c r="Q59" s="16"/>
      <c r="R59" s="16"/>
      <c r="S59" s="16"/>
      <c r="T59" s="16"/>
      <c r="U59" s="16"/>
      <c r="V59" s="16"/>
      <c r="W59" s="16"/>
      <c r="X59" s="16"/>
      <c r="Y59" s="16"/>
      <c r="Z59" s="16"/>
      <c r="AA59" s="16"/>
      <c r="AB59" s="16"/>
    </row>
    <row r="60" spans="1:28" s="14" customFormat="1" ht="39.6" customHeight="1" x14ac:dyDescent="0.2">
      <c r="A60" s="16"/>
      <c r="B60" s="1"/>
      <c r="C60" s="441" t="s">
        <v>218</v>
      </c>
      <c r="D60" s="442"/>
      <c r="E60" s="442"/>
      <c r="F60" s="443"/>
      <c r="G60" s="444">
        <v>51</v>
      </c>
      <c r="H60" s="445"/>
      <c r="I60" s="445"/>
      <c r="J60" s="446"/>
      <c r="K60" s="447" t="s">
        <v>219</v>
      </c>
      <c r="L60" s="448"/>
      <c r="M60" s="448"/>
      <c r="N60" s="448"/>
      <c r="O60" s="449"/>
      <c r="P60" s="1"/>
      <c r="Q60" s="16"/>
      <c r="R60" s="16"/>
      <c r="S60" s="16"/>
      <c r="T60" s="16"/>
      <c r="U60" s="16"/>
      <c r="V60" s="16"/>
      <c r="W60" s="16"/>
      <c r="X60" s="16"/>
      <c r="Y60" s="16"/>
      <c r="Z60" s="16"/>
      <c r="AA60" s="16"/>
      <c r="AB60" s="16"/>
    </row>
    <row r="61" spans="1:28" s="14" customFormat="1" x14ac:dyDescent="0.2">
      <c r="A61" s="16"/>
      <c r="B61" s="1"/>
      <c r="C61" s="26"/>
      <c r="D61" s="21"/>
      <c r="E61" s="21"/>
      <c r="F61" s="21"/>
      <c r="G61" s="21"/>
      <c r="H61" s="21"/>
      <c r="I61" s="21"/>
      <c r="J61" s="21"/>
      <c r="K61" s="21"/>
      <c r="L61" s="21"/>
      <c r="M61" s="21"/>
      <c r="N61" s="21"/>
      <c r="O61" s="21"/>
      <c r="P61" s="1"/>
      <c r="Q61" s="16"/>
      <c r="R61" s="16"/>
      <c r="S61" s="16"/>
      <c r="T61" s="16"/>
      <c r="U61" s="16"/>
      <c r="V61" s="16"/>
      <c r="W61" s="16"/>
      <c r="X61" s="16"/>
      <c r="Y61" s="16"/>
      <c r="Z61" s="16"/>
      <c r="AA61" s="16"/>
      <c r="AB61" s="16"/>
    </row>
    <row r="62" spans="1:28" s="14" customFormat="1" x14ac:dyDescent="0.2">
      <c r="A62" s="16"/>
      <c r="B62" s="1"/>
      <c r="C62" s="26"/>
      <c r="D62" s="21"/>
      <c r="E62" s="21"/>
      <c r="F62" s="21"/>
      <c r="G62" s="21"/>
      <c r="H62" s="21"/>
      <c r="I62" s="21"/>
      <c r="J62" s="21"/>
      <c r="K62" s="21"/>
      <c r="L62" s="21"/>
      <c r="M62" s="21"/>
      <c r="N62" s="21"/>
      <c r="O62" s="21"/>
      <c r="P62" s="1"/>
      <c r="Q62" s="16"/>
      <c r="R62" s="16"/>
      <c r="S62" s="16"/>
      <c r="T62" s="16"/>
      <c r="U62" s="16"/>
      <c r="V62" s="16"/>
      <c r="W62" s="16"/>
      <c r="X62" s="16"/>
      <c r="Y62" s="16"/>
      <c r="Z62" s="16"/>
      <c r="AA62" s="16"/>
      <c r="AB62" s="16"/>
    </row>
    <row r="63" spans="1:28" s="14" customFormat="1" x14ac:dyDescent="0.2">
      <c r="A63" s="16"/>
      <c r="B63" s="1"/>
      <c r="C63" s="26"/>
      <c r="D63" s="21"/>
      <c r="E63" s="21"/>
      <c r="F63" s="21"/>
      <c r="G63" s="21"/>
      <c r="H63" s="21"/>
      <c r="I63" s="21"/>
      <c r="J63" s="21"/>
      <c r="K63" s="21"/>
      <c r="L63" s="21"/>
      <c r="M63" s="21"/>
      <c r="N63" s="21"/>
      <c r="O63" s="21"/>
      <c r="P63" s="1"/>
      <c r="Q63" s="16"/>
      <c r="R63" s="16"/>
      <c r="S63" s="16"/>
      <c r="T63" s="16"/>
      <c r="U63" s="16"/>
      <c r="V63" s="16"/>
      <c r="W63" s="16"/>
      <c r="X63" s="16"/>
      <c r="Y63" s="16"/>
      <c r="Z63" s="16"/>
      <c r="AA63" s="16"/>
      <c r="AB63" s="16"/>
    </row>
    <row r="66" spans="3:15" s="23" customFormat="1" x14ac:dyDescent="0.2">
      <c r="C66" s="22"/>
      <c r="D66" s="22"/>
      <c r="E66" s="22"/>
      <c r="F66" s="22"/>
      <c r="G66" s="22"/>
      <c r="H66" s="22"/>
      <c r="I66" s="22"/>
      <c r="J66" s="22"/>
      <c r="K66" s="22"/>
      <c r="L66" s="22"/>
      <c r="M66" s="22"/>
      <c r="N66" s="22"/>
      <c r="O66" s="22"/>
    </row>
    <row r="67" spans="3:15" s="23" customFormat="1" x14ac:dyDescent="0.2">
      <c r="C67" s="22"/>
      <c r="D67" s="22"/>
      <c r="E67" s="22"/>
      <c r="F67" s="22"/>
      <c r="G67" s="22"/>
      <c r="H67" s="22"/>
      <c r="I67" s="22"/>
      <c r="J67" s="22"/>
      <c r="K67" s="22"/>
      <c r="L67" s="22"/>
      <c r="M67" s="22"/>
      <c r="N67" s="22"/>
      <c r="O67" s="22"/>
    </row>
    <row r="68" spans="3:15" s="23" customFormat="1" x14ac:dyDescent="0.2">
      <c r="C68" s="22"/>
      <c r="D68" s="22"/>
      <c r="E68" s="22"/>
      <c r="F68" s="22"/>
      <c r="G68" s="22"/>
      <c r="H68" s="22"/>
      <c r="I68" s="22"/>
      <c r="J68" s="22"/>
      <c r="K68" s="22"/>
      <c r="L68" s="22"/>
      <c r="M68" s="22"/>
      <c r="N68" s="22"/>
      <c r="O68" s="22"/>
    </row>
    <row r="69" spans="3:15" s="23" customFormat="1" x14ac:dyDescent="0.2">
      <c r="C69" s="22"/>
      <c r="D69" s="22"/>
      <c r="E69" s="22"/>
      <c r="F69" s="22"/>
      <c r="G69" s="22"/>
      <c r="H69" s="22"/>
      <c r="I69" s="22"/>
      <c r="J69" s="22"/>
      <c r="K69" s="22"/>
      <c r="L69" s="22"/>
      <c r="M69" s="22"/>
      <c r="N69" s="22"/>
      <c r="O69" s="22"/>
    </row>
    <row r="70" spans="3:15" s="23" customFormat="1" x14ac:dyDescent="0.2">
      <c r="C70" s="22"/>
      <c r="D70" s="22"/>
      <c r="E70" s="22"/>
      <c r="F70" s="22"/>
      <c r="G70" s="22"/>
      <c r="H70" s="22"/>
      <c r="I70" s="22"/>
      <c r="J70" s="22"/>
      <c r="K70" s="22"/>
      <c r="L70" s="22"/>
      <c r="M70" s="22"/>
      <c r="N70" s="22"/>
      <c r="O70" s="22"/>
    </row>
    <row r="71" spans="3:15" s="23" customFormat="1" x14ac:dyDescent="0.2">
      <c r="C71" s="22"/>
      <c r="D71" s="22"/>
      <c r="E71" s="22"/>
      <c r="F71" s="22"/>
      <c r="G71" s="22"/>
      <c r="H71" s="22"/>
      <c r="I71" s="22"/>
      <c r="J71" s="22"/>
      <c r="K71" s="22"/>
      <c r="L71" s="22"/>
      <c r="M71" s="22"/>
      <c r="N71" s="22"/>
      <c r="O71" s="22"/>
    </row>
    <row r="72" spans="3:15" s="23" customFormat="1" x14ac:dyDescent="0.2">
      <c r="C72" s="22"/>
      <c r="D72" s="22"/>
      <c r="E72" s="22"/>
      <c r="F72" s="22"/>
      <c r="G72" s="24" t="s">
        <v>90</v>
      </c>
      <c r="H72" s="25"/>
      <c r="I72" s="25"/>
      <c r="J72" s="24" t="s">
        <v>27</v>
      </c>
      <c r="K72" s="22"/>
      <c r="L72" s="22"/>
      <c r="M72" s="22"/>
      <c r="N72" s="22"/>
      <c r="O72" s="22"/>
    </row>
    <row r="73" spans="3:15" s="23" customFormat="1" x14ac:dyDescent="0.2">
      <c r="C73" s="22"/>
      <c r="D73" s="22"/>
      <c r="E73" s="22"/>
      <c r="F73" s="22"/>
      <c r="G73" s="24" t="s">
        <v>91</v>
      </c>
      <c r="H73" s="25"/>
      <c r="I73" s="25"/>
      <c r="J73" s="24" t="s">
        <v>31</v>
      </c>
      <c r="K73" s="22"/>
      <c r="L73" s="22"/>
      <c r="M73" s="22"/>
      <c r="N73" s="22"/>
      <c r="O73" s="22"/>
    </row>
    <row r="74" spans="3:15" s="23" customFormat="1" x14ac:dyDescent="0.2">
      <c r="C74" s="22"/>
      <c r="D74" s="22"/>
      <c r="E74" s="22"/>
      <c r="F74" s="22"/>
      <c r="G74" s="24" t="s">
        <v>45</v>
      </c>
      <c r="H74" s="25"/>
      <c r="I74" s="25"/>
      <c r="J74" s="24" t="s">
        <v>92</v>
      </c>
      <c r="K74" s="22"/>
      <c r="L74" s="22"/>
      <c r="M74" s="22"/>
      <c r="N74" s="22"/>
      <c r="O74" s="22"/>
    </row>
    <row r="75" spans="3:15" s="23" customFormat="1" x14ac:dyDescent="0.2">
      <c r="C75" s="22"/>
      <c r="D75" s="22"/>
      <c r="E75" s="22"/>
      <c r="F75" s="22"/>
      <c r="G75" s="24" t="s">
        <v>93</v>
      </c>
      <c r="H75" s="25"/>
      <c r="I75" s="25"/>
      <c r="J75" s="24" t="s">
        <v>60</v>
      </c>
      <c r="K75" s="22"/>
      <c r="L75" s="22"/>
      <c r="M75" s="22"/>
      <c r="N75" s="22"/>
      <c r="O75" s="22"/>
    </row>
    <row r="76" spans="3:15" s="23" customFormat="1" x14ac:dyDescent="0.2">
      <c r="C76" s="22"/>
      <c r="D76" s="22"/>
      <c r="E76" s="22"/>
      <c r="F76" s="22"/>
      <c r="G76" s="24" t="s">
        <v>94</v>
      </c>
      <c r="H76" s="25"/>
      <c r="I76" s="25"/>
      <c r="J76" s="24" t="s">
        <v>95</v>
      </c>
      <c r="K76" s="22"/>
      <c r="L76" s="22"/>
      <c r="M76" s="22"/>
      <c r="N76" s="22"/>
      <c r="O76" s="22"/>
    </row>
    <row r="77" spans="3:15" s="23" customFormat="1" x14ac:dyDescent="0.2">
      <c r="C77" s="22"/>
      <c r="D77" s="22"/>
      <c r="E77" s="22"/>
      <c r="F77" s="22"/>
      <c r="G77" s="24" t="s">
        <v>96</v>
      </c>
      <c r="H77" s="25"/>
      <c r="I77" s="25"/>
      <c r="J77" s="24" t="s">
        <v>97</v>
      </c>
      <c r="K77" s="22"/>
      <c r="L77" s="22"/>
      <c r="M77" s="22"/>
      <c r="N77" s="22"/>
      <c r="O77" s="22"/>
    </row>
    <row r="78" spans="3:15" s="23" customFormat="1" x14ac:dyDescent="0.2">
      <c r="C78" s="22"/>
      <c r="D78" s="22"/>
      <c r="E78" s="22"/>
      <c r="F78" s="22"/>
      <c r="G78" s="24" t="s">
        <v>98</v>
      </c>
      <c r="H78" s="25"/>
      <c r="I78" s="25"/>
      <c r="J78" s="24" t="s">
        <v>99</v>
      </c>
      <c r="K78" s="22"/>
      <c r="L78" s="22"/>
      <c r="M78" s="22"/>
      <c r="N78" s="22"/>
      <c r="O78" s="22"/>
    </row>
    <row r="79" spans="3:15" s="23" customFormat="1" x14ac:dyDescent="0.2">
      <c r="C79" s="22"/>
      <c r="D79" s="22"/>
      <c r="E79" s="22"/>
      <c r="F79" s="22"/>
      <c r="G79" s="24" t="s">
        <v>100</v>
      </c>
      <c r="H79" s="25"/>
      <c r="I79" s="25"/>
      <c r="J79" s="24" t="s">
        <v>101</v>
      </c>
      <c r="K79" s="22"/>
      <c r="L79" s="22"/>
      <c r="M79" s="22"/>
      <c r="N79" s="22"/>
      <c r="O79" s="22"/>
    </row>
    <row r="80" spans="3:15" s="23" customFormat="1" x14ac:dyDescent="0.2">
      <c r="C80" s="22"/>
      <c r="D80" s="22"/>
      <c r="E80" s="22"/>
      <c r="F80" s="22"/>
      <c r="G80" s="24" t="s">
        <v>102</v>
      </c>
      <c r="H80" s="25"/>
      <c r="I80" s="25"/>
      <c r="J80" s="24" t="s">
        <v>103</v>
      </c>
      <c r="K80" s="22"/>
      <c r="L80" s="22"/>
      <c r="M80" s="22"/>
      <c r="N80" s="22"/>
      <c r="O80" s="22"/>
    </row>
    <row r="81" spans="3:15" s="23" customFormat="1" x14ac:dyDescent="0.2">
      <c r="C81" s="22"/>
      <c r="D81" s="22"/>
      <c r="E81" s="22"/>
      <c r="F81" s="22"/>
      <c r="G81" s="24" t="s">
        <v>104</v>
      </c>
      <c r="H81" s="25"/>
      <c r="I81" s="25"/>
      <c r="J81" s="24" t="s">
        <v>105</v>
      </c>
      <c r="K81" s="22"/>
      <c r="L81" s="22"/>
      <c r="M81" s="22"/>
      <c r="N81" s="22"/>
      <c r="O81" s="22"/>
    </row>
    <row r="82" spans="3:15" s="23" customFormat="1" x14ac:dyDescent="0.2">
      <c r="C82" s="22"/>
      <c r="D82" s="22"/>
      <c r="E82" s="22"/>
      <c r="F82" s="22"/>
      <c r="G82" s="24" t="s">
        <v>106</v>
      </c>
      <c r="H82" s="25"/>
      <c r="I82" s="25"/>
      <c r="J82" s="24" t="s">
        <v>107</v>
      </c>
      <c r="K82" s="22"/>
      <c r="L82" s="22"/>
      <c r="M82" s="22"/>
      <c r="N82" s="22"/>
      <c r="O82" s="22"/>
    </row>
    <row r="83" spans="3:15" s="23" customFormat="1" x14ac:dyDescent="0.2">
      <c r="C83" s="22"/>
      <c r="D83" s="22"/>
      <c r="E83" s="22"/>
      <c r="F83" s="22"/>
      <c r="G83" s="24" t="s">
        <v>35</v>
      </c>
      <c r="H83" s="25"/>
      <c r="I83" s="25"/>
      <c r="J83" s="24" t="s">
        <v>62</v>
      </c>
      <c r="K83" s="22"/>
      <c r="L83" s="22"/>
      <c r="M83" s="22"/>
      <c r="N83" s="22"/>
      <c r="O83" s="22"/>
    </row>
    <row r="84" spans="3:15" x14ac:dyDescent="0.2">
      <c r="G84" s="24" t="s">
        <v>108</v>
      </c>
      <c r="H84" s="25"/>
      <c r="I84" s="25"/>
      <c r="J84" s="25"/>
      <c r="K84" s="22"/>
      <c r="L84" s="22"/>
    </row>
    <row r="85" spans="3:15" x14ac:dyDescent="0.2">
      <c r="G85" s="24" t="s">
        <v>109</v>
      </c>
      <c r="H85" s="25"/>
      <c r="I85" s="25"/>
      <c r="J85" s="25"/>
      <c r="K85" s="22"/>
      <c r="L85" s="22"/>
    </row>
    <row r="86" spans="3:15" x14ac:dyDescent="0.2">
      <c r="G86" s="24" t="s">
        <v>110</v>
      </c>
      <c r="H86" s="25"/>
      <c r="I86" s="25"/>
      <c r="J86" s="25"/>
      <c r="K86" s="22"/>
      <c r="L86" s="22"/>
    </row>
    <row r="87" spans="3:15" x14ac:dyDescent="0.2">
      <c r="G87" s="24" t="s">
        <v>111</v>
      </c>
      <c r="H87" s="25"/>
      <c r="I87" s="25"/>
      <c r="J87" s="25"/>
      <c r="K87" s="22"/>
      <c r="L87" s="22"/>
    </row>
    <row r="88" spans="3:15" x14ac:dyDescent="0.2">
      <c r="G88" s="24" t="s">
        <v>40</v>
      </c>
      <c r="H88" s="25"/>
      <c r="I88" s="25"/>
      <c r="J88" s="25"/>
      <c r="K88" s="22"/>
      <c r="L88" s="22"/>
    </row>
    <row r="89" spans="3:15" x14ac:dyDescent="0.2">
      <c r="G89" s="24" t="s">
        <v>26</v>
      </c>
      <c r="H89" s="25"/>
      <c r="I89" s="25"/>
      <c r="J89" s="25"/>
      <c r="K89" s="22"/>
      <c r="L89" s="22"/>
    </row>
    <row r="90" spans="3:15" x14ac:dyDescent="0.2">
      <c r="G90" s="24" t="s">
        <v>112</v>
      </c>
      <c r="H90" s="25"/>
      <c r="I90" s="25"/>
      <c r="J90" s="25"/>
      <c r="K90" s="22"/>
      <c r="L90" s="22"/>
    </row>
    <row r="91" spans="3:15" x14ac:dyDescent="0.2">
      <c r="G91" s="24" t="s">
        <v>29</v>
      </c>
      <c r="H91" s="25"/>
      <c r="I91" s="25"/>
      <c r="J91" s="25"/>
      <c r="K91" s="22"/>
      <c r="L91" s="22"/>
    </row>
    <row r="92" spans="3:15" x14ac:dyDescent="0.2">
      <c r="G92" s="24" t="s">
        <v>113</v>
      </c>
      <c r="H92" s="25"/>
      <c r="I92" s="25"/>
      <c r="J92" s="25"/>
      <c r="K92" s="22"/>
      <c r="L92" s="22"/>
    </row>
    <row r="93" spans="3:15" x14ac:dyDescent="0.2">
      <c r="G93" s="24" t="s">
        <v>114</v>
      </c>
      <c r="H93" s="25"/>
      <c r="I93" s="25"/>
      <c r="J93" s="25"/>
      <c r="K93" s="22"/>
      <c r="L93" s="22"/>
    </row>
    <row r="94" spans="3:15" x14ac:dyDescent="0.2">
      <c r="G94" s="24" t="s">
        <v>115</v>
      </c>
      <c r="H94" s="25"/>
      <c r="I94" s="25"/>
      <c r="J94" s="25"/>
    </row>
    <row r="95" spans="3:15" x14ac:dyDescent="0.2">
      <c r="G95" s="24" t="s">
        <v>116</v>
      </c>
      <c r="H95" s="25"/>
      <c r="I95" s="25"/>
      <c r="J95" s="25"/>
    </row>
    <row r="96" spans="3:15" x14ac:dyDescent="0.2">
      <c r="G96" s="24" t="s">
        <v>117</v>
      </c>
      <c r="H96" s="25"/>
      <c r="I96" s="25"/>
      <c r="J96" s="25"/>
    </row>
    <row r="97" spans="7:10" x14ac:dyDescent="0.2">
      <c r="G97" s="24" t="s">
        <v>118</v>
      </c>
      <c r="H97" s="25"/>
      <c r="I97" s="25"/>
      <c r="J97" s="25"/>
    </row>
    <row r="98" spans="7:10" x14ac:dyDescent="0.2">
      <c r="G98" s="24" t="s">
        <v>119</v>
      </c>
      <c r="H98" s="25"/>
      <c r="I98" s="25"/>
      <c r="J98" s="25"/>
    </row>
  </sheetData>
  <mergeCells count="84">
    <mergeCell ref="B2:C4"/>
    <mergeCell ref="C5:D8"/>
    <mergeCell ref="E5:L5"/>
    <mergeCell ref="M5:O5"/>
    <mergeCell ref="E6:L6"/>
    <mergeCell ref="M6:O6"/>
    <mergeCell ref="E7:L8"/>
    <mergeCell ref="M7:O7"/>
    <mergeCell ref="M8:O8"/>
    <mergeCell ref="C16:O16"/>
    <mergeCell ref="C9:O9"/>
    <mergeCell ref="C10:O11"/>
    <mergeCell ref="C12:D12"/>
    <mergeCell ref="E12:H12"/>
    <mergeCell ref="I12:J12"/>
    <mergeCell ref="K12:O12"/>
    <mergeCell ref="C13:D13"/>
    <mergeCell ref="E13:O13"/>
    <mergeCell ref="C14:D14"/>
    <mergeCell ref="E14:O14"/>
    <mergeCell ref="C15:O15"/>
    <mergeCell ref="P17:P18"/>
    <mergeCell ref="C18:D19"/>
    <mergeCell ref="E18:F18"/>
    <mergeCell ref="G18:K18"/>
    <mergeCell ref="L18:M19"/>
    <mergeCell ref="N18:O19"/>
    <mergeCell ref="E19:F19"/>
    <mergeCell ref="G19:K19"/>
    <mergeCell ref="C17:D17"/>
    <mergeCell ref="E17:G17"/>
    <mergeCell ref="H17:I17"/>
    <mergeCell ref="J17:K17"/>
    <mergeCell ref="L17:M17"/>
    <mergeCell ref="N17:O17"/>
    <mergeCell ref="C20:D22"/>
    <mergeCell ref="E20:G22"/>
    <mergeCell ref="H20:I22"/>
    <mergeCell ref="J20:K22"/>
    <mergeCell ref="L20:O20"/>
    <mergeCell ref="N23:O24"/>
    <mergeCell ref="C24:D24"/>
    <mergeCell ref="E24:G24"/>
    <mergeCell ref="C26:O26"/>
    <mergeCell ref="C27:I43"/>
    <mergeCell ref="J27:O27"/>
    <mergeCell ref="J43:O43"/>
    <mergeCell ref="C23:D23"/>
    <mergeCell ref="E23:G23"/>
    <mergeCell ref="H23:I24"/>
    <mergeCell ref="J23:K24"/>
    <mergeCell ref="L23:M24"/>
    <mergeCell ref="C54:F54"/>
    <mergeCell ref="G54:J54"/>
    <mergeCell ref="K54:O54"/>
    <mergeCell ref="P27:P28"/>
    <mergeCell ref="J28:O33"/>
    <mergeCell ref="J34:O34"/>
    <mergeCell ref="J35:O40"/>
    <mergeCell ref="J41:O41"/>
    <mergeCell ref="J42:O42"/>
    <mergeCell ref="C45:O45"/>
    <mergeCell ref="C52:O52"/>
    <mergeCell ref="C53:F53"/>
    <mergeCell ref="G53:J53"/>
    <mergeCell ref="K53:O53"/>
    <mergeCell ref="C55:F55"/>
    <mergeCell ref="G55:J55"/>
    <mergeCell ref="K55:O55"/>
    <mergeCell ref="C56:F56"/>
    <mergeCell ref="G56:J56"/>
    <mergeCell ref="K56:O56"/>
    <mergeCell ref="C57:F57"/>
    <mergeCell ref="G57:J57"/>
    <mergeCell ref="K57:O57"/>
    <mergeCell ref="C58:F58"/>
    <mergeCell ref="G58:J58"/>
    <mergeCell ref="K58:O58"/>
    <mergeCell ref="C59:F59"/>
    <mergeCell ref="G59:J59"/>
    <mergeCell ref="K59:O59"/>
    <mergeCell ref="C60:F60"/>
    <mergeCell ref="G60:J60"/>
    <mergeCell ref="K60:O60"/>
  </mergeCells>
  <dataValidations count="4">
    <dataValidation type="list" allowBlank="1" showInputMessage="1" showErrorMessage="1" sqref="E20:G22" xr:uid="{00000000-0002-0000-0A00-000000000000}">
      <formula1>$J$75:$J$76</formula1>
    </dataValidation>
    <dataValidation type="list" allowBlank="1" showInputMessage="1" showErrorMessage="1" sqref="J20:K22" xr:uid="{00000000-0002-0000-0A00-000001000000}">
      <formula1>$J$77:$J$83</formula1>
    </dataValidation>
    <dataValidation type="list" allowBlank="1" showInputMessage="1" showErrorMessage="1" sqref="J17:K17" xr:uid="{00000000-0002-0000-0A00-000002000000}">
      <formula1>$J$72:$J$74</formula1>
    </dataValidation>
    <dataValidation type="list" allowBlank="1" showInputMessage="1" showErrorMessage="1" sqref="E12:H12" xr:uid="{00000000-0002-0000-0A00-000003000000}">
      <formula1>$G$72:$G$75</formula1>
    </dataValidation>
  </dataValidations>
  <hyperlinks>
    <hyperlink ref="B2:C4" location="'MATRIZ DE INDICADORES'!A1" display="    REGRESAR" xr:uid="{00000000-0004-0000-0A00-000000000000}"/>
  </hyperlink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407553" r:id="rId3" name="Option Button 1">
              <controlPr defaultSize="0" autoFill="0" autoLine="0" autoPict="0" macro="[11]!PORCENTAJE">
                <anchor moveWithCells="1">
                  <from>
                    <xdr:col>5</xdr:col>
                    <xdr:colOff>28575</xdr:colOff>
                    <xdr:row>16</xdr:row>
                    <xdr:rowOff>142875</xdr:rowOff>
                  </from>
                  <to>
                    <xdr:col>5</xdr:col>
                    <xdr:colOff>895350</xdr:colOff>
                    <xdr:row>17</xdr:row>
                    <xdr:rowOff>152400</xdr:rowOff>
                  </to>
                </anchor>
              </controlPr>
            </control>
          </mc:Choice>
        </mc:AlternateContent>
        <mc:AlternateContent xmlns:mc="http://schemas.openxmlformats.org/markup-compatibility/2006">
          <mc:Choice Requires="x14">
            <control shapeId="407554" r:id="rId4" name="Option Button 2">
              <controlPr defaultSize="0" autoFill="0" autoLine="0" autoPict="0" macro="[11]!RELATIVO">
                <anchor moveWithCells="1">
                  <from>
                    <xdr:col>4</xdr:col>
                    <xdr:colOff>171450</xdr:colOff>
                    <xdr:row>16</xdr:row>
                    <xdr:rowOff>123825</xdr:rowOff>
                  </from>
                  <to>
                    <xdr:col>5</xdr:col>
                    <xdr:colOff>38100</xdr:colOff>
                    <xdr:row>17</xdr:row>
                    <xdr:rowOff>152400</xdr:rowOff>
                  </to>
                </anchor>
              </controlPr>
            </control>
          </mc:Choice>
        </mc:AlternateContent>
        <mc:AlternateContent xmlns:mc="http://schemas.openxmlformats.org/markup-compatibility/2006">
          <mc:Choice Requires="x14">
            <control shapeId="407555" r:id="rId5" name="Option Button 3">
              <controlPr defaultSize="0" autoFill="0" autoLine="0" autoPict="0" macro="[11]!RELATIVO">
                <anchor moveWithCells="1">
                  <from>
                    <xdr:col>5</xdr:col>
                    <xdr:colOff>895350</xdr:colOff>
                    <xdr:row>16</xdr:row>
                    <xdr:rowOff>123825</xdr:rowOff>
                  </from>
                  <to>
                    <xdr:col>7</xdr:col>
                    <xdr:colOff>95250</xdr:colOff>
                    <xdr:row>17</xdr:row>
                    <xdr:rowOff>152400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0">
    <tabColor rgb="FFEDE394"/>
  </sheetPr>
  <dimension ref="A1:AB87"/>
  <sheetViews>
    <sheetView topLeftCell="E11" zoomScale="95" zoomScaleNormal="95" workbookViewId="0">
      <selection activeCell="J28" sqref="C27:O42"/>
    </sheetView>
  </sheetViews>
  <sheetFormatPr baseColWidth="10" defaultColWidth="11.42578125" defaultRowHeight="15" x14ac:dyDescent="0.2"/>
  <cols>
    <col min="1" max="1" width="4" style="7" customWidth="1"/>
    <col min="2" max="2" width="6.7109375" style="7" customWidth="1"/>
    <col min="3" max="3" width="24.85546875" style="6" customWidth="1"/>
    <col min="4" max="4" width="15.140625" style="6" customWidth="1"/>
    <col min="5" max="5" width="12.7109375" style="6" customWidth="1"/>
    <col min="6" max="6" width="15.140625" style="6" customWidth="1"/>
    <col min="7" max="7" width="14" style="6" customWidth="1"/>
    <col min="8" max="8" width="11.42578125" style="6"/>
    <col min="9" max="9" width="12.85546875" style="6" customWidth="1"/>
    <col min="10" max="10" width="15.5703125" style="6" customWidth="1"/>
    <col min="11" max="11" width="14.42578125" style="6" customWidth="1"/>
    <col min="12" max="12" width="15.28515625" style="6" customWidth="1"/>
    <col min="13" max="13" width="19.28515625" style="6" customWidth="1"/>
    <col min="14" max="14" width="18.7109375" style="6" customWidth="1"/>
    <col min="15" max="15" width="15.28515625" style="6" customWidth="1"/>
    <col min="16" max="16" width="6.7109375" style="7" customWidth="1"/>
    <col min="17" max="16384" width="11.42578125" style="7"/>
  </cols>
  <sheetData>
    <row r="1" spans="2:16" s="8" customFormat="1" ht="8.25" customHeight="1" x14ac:dyDescent="0.25">
      <c r="C1" s="9"/>
      <c r="D1" s="9"/>
      <c r="E1" s="9"/>
      <c r="F1" s="9"/>
      <c r="G1" s="9"/>
      <c r="H1" s="9"/>
      <c r="I1" s="9"/>
      <c r="J1" s="9"/>
      <c r="K1" s="9"/>
      <c r="L1" s="9"/>
      <c r="M1" s="9"/>
      <c r="N1" s="9"/>
      <c r="O1" s="9"/>
    </row>
    <row r="2" spans="2:16" s="8" customFormat="1" ht="15.75" customHeight="1" x14ac:dyDescent="0.25">
      <c r="B2" s="258" t="s">
        <v>41</v>
      </c>
      <c r="C2" s="258"/>
      <c r="D2" s="4"/>
      <c r="E2" s="4"/>
      <c r="F2" s="4"/>
      <c r="G2" s="4"/>
      <c r="H2" s="4"/>
      <c r="I2" s="4"/>
      <c r="J2" s="4"/>
      <c r="K2" s="4"/>
      <c r="L2" s="4"/>
      <c r="M2" s="4"/>
      <c r="N2" s="4"/>
      <c r="O2" s="4"/>
      <c r="P2" s="10"/>
    </row>
    <row r="3" spans="2:16" s="8" customFormat="1" ht="15.75" customHeight="1" x14ac:dyDescent="0.25">
      <c r="B3" s="258"/>
      <c r="C3" s="258"/>
      <c r="D3" s="4"/>
      <c r="E3" s="4"/>
      <c r="F3" s="4"/>
      <c r="G3" s="4"/>
      <c r="H3" s="4"/>
      <c r="I3" s="4"/>
      <c r="J3" s="4"/>
      <c r="K3" s="4"/>
      <c r="L3" s="4"/>
      <c r="M3" s="4"/>
      <c r="N3" s="4"/>
      <c r="O3" s="4"/>
      <c r="P3" s="10"/>
    </row>
    <row r="4" spans="2:16" s="8" customFormat="1" ht="15" customHeight="1" x14ac:dyDescent="0.25">
      <c r="B4" s="258"/>
      <c r="C4" s="258"/>
      <c r="D4" s="4"/>
      <c r="E4" s="4"/>
      <c r="F4" s="4"/>
      <c r="G4" s="4"/>
      <c r="H4" s="4"/>
      <c r="I4" s="4"/>
      <c r="J4" s="4"/>
      <c r="K4" s="4"/>
      <c r="L4" s="4"/>
      <c r="M4" s="4"/>
      <c r="N4" s="4"/>
      <c r="O4" s="4"/>
      <c r="P4" s="10"/>
    </row>
    <row r="5" spans="2:16" s="8" customFormat="1" ht="15.75" customHeight="1" x14ac:dyDescent="0.25">
      <c r="B5" s="10"/>
      <c r="C5" s="259"/>
      <c r="D5" s="260"/>
      <c r="E5" s="265" t="s">
        <v>0</v>
      </c>
      <c r="F5" s="212"/>
      <c r="G5" s="212"/>
      <c r="H5" s="212"/>
      <c r="I5" s="212"/>
      <c r="J5" s="212"/>
      <c r="K5" s="212"/>
      <c r="L5" s="213"/>
      <c r="M5" s="266" t="s">
        <v>1</v>
      </c>
      <c r="N5" s="266"/>
      <c r="O5" s="266"/>
      <c r="P5" s="10"/>
    </row>
    <row r="6" spans="2:16" s="8" customFormat="1" ht="15.75" customHeight="1" x14ac:dyDescent="0.25">
      <c r="B6" s="10"/>
      <c r="C6" s="261"/>
      <c r="D6" s="262"/>
      <c r="E6" s="265" t="s">
        <v>2</v>
      </c>
      <c r="F6" s="212"/>
      <c r="G6" s="212"/>
      <c r="H6" s="212"/>
      <c r="I6" s="212"/>
      <c r="J6" s="212"/>
      <c r="K6" s="212"/>
      <c r="L6" s="213"/>
      <c r="M6" s="266" t="s">
        <v>3</v>
      </c>
      <c r="N6" s="266"/>
      <c r="O6" s="266"/>
      <c r="P6" s="10"/>
    </row>
    <row r="7" spans="2:16" s="8" customFormat="1" ht="15.75" customHeight="1" x14ac:dyDescent="0.25">
      <c r="B7" s="10"/>
      <c r="C7" s="261"/>
      <c r="D7" s="262"/>
      <c r="E7" s="267" t="s">
        <v>4</v>
      </c>
      <c r="F7" s="268"/>
      <c r="G7" s="268"/>
      <c r="H7" s="268"/>
      <c r="I7" s="268"/>
      <c r="J7" s="268"/>
      <c r="K7" s="268"/>
      <c r="L7" s="269"/>
      <c r="M7" s="266" t="s">
        <v>42</v>
      </c>
      <c r="N7" s="266"/>
      <c r="O7" s="266"/>
      <c r="P7" s="10"/>
    </row>
    <row r="8" spans="2:16" s="8" customFormat="1" ht="15.75" customHeight="1" x14ac:dyDescent="0.25">
      <c r="B8" s="10"/>
      <c r="C8" s="263"/>
      <c r="D8" s="264"/>
      <c r="E8" s="270"/>
      <c r="F8" s="271"/>
      <c r="G8" s="271"/>
      <c r="H8" s="271"/>
      <c r="I8" s="271"/>
      <c r="J8" s="271"/>
      <c r="K8" s="271"/>
      <c r="L8" s="272"/>
      <c r="M8" s="266" t="s">
        <v>6</v>
      </c>
      <c r="N8" s="266"/>
      <c r="O8" s="266"/>
      <c r="P8" s="10"/>
    </row>
    <row r="9" spans="2:16" s="8" customFormat="1" ht="15.75" customHeight="1" x14ac:dyDescent="0.25">
      <c r="B9" s="10"/>
      <c r="C9" s="274"/>
      <c r="D9" s="274"/>
      <c r="E9" s="274"/>
      <c r="F9" s="274"/>
      <c r="G9" s="274"/>
      <c r="H9" s="274"/>
      <c r="I9" s="274"/>
      <c r="J9" s="274"/>
      <c r="K9" s="274"/>
      <c r="L9" s="274"/>
      <c r="M9" s="274"/>
      <c r="N9" s="274"/>
      <c r="O9" s="274"/>
      <c r="P9" s="10"/>
    </row>
    <row r="10" spans="2:16" s="8" customFormat="1" ht="15.75" customHeight="1" x14ac:dyDescent="0.25">
      <c r="B10" s="10"/>
      <c r="C10" s="275" t="s">
        <v>43</v>
      </c>
      <c r="D10" s="275"/>
      <c r="E10" s="275"/>
      <c r="F10" s="275"/>
      <c r="G10" s="275"/>
      <c r="H10" s="275"/>
      <c r="I10" s="275"/>
      <c r="J10" s="275"/>
      <c r="K10" s="275"/>
      <c r="L10" s="275"/>
      <c r="M10" s="275"/>
      <c r="N10" s="275"/>
      <c r="O10" s="275"/>
      <c r="P10" s="10"/>
    </row>
    <row r="11" spans="2:16" s="8" customFormat="1" ht="15" customHeight="1" x14ac:dyDescent="0.25">
      <c r="B11" s="10"/>
      <c r="C11" s="275"/>
      <c r="D11" s="275"/>
      <c r="E11" s="275"/>
      <c r="F11" s="275"/>
      <c r="G11" s="275"/>
      <c r="H11" s="275"/>
      <c r="I11" s="275"/>
      <c r="J11" s="275"/>
      <c r="K11" s="275"/>
      <c r="L11" s="275"/>
      <c r="M11" s="275"/>
      <c r="N11" s="275"/>
      <c r="O11" s="275"/>
      <c r="P11" s="10"/>
    </row>
    <row r="12" spans="2:16" s="8" customFormat="1" ht="30" customHeight="1" x14ac:dyDescent="0.25">
      <c r="B12" s="10"/>
      <c r="C12" s="276" t="s">
        <v>44</v>
      </c>
      <c r="D12" s="276"/>
      <c r="E12" s="430" t="s">
        <v>91</v>
      </c>
      <c r="F12" s="431"/>
      <c r="G12" s="431"/>
      <c r="H12" s="432"/>
      <c r="I12" s="276" t="s">
        <v>46</v>
      </c>
      <c r="J12" s="276"/>
      <c r="K12" s="349" t="s">
        <v>39</v>
      </c>
      <c r="L12" s="349"/>
      <c r="M12" s="349"/>
      <c r="N12" s="349"/>
      <c r="O12" s="349"/>
      <c r="P12" s="10"/>
    </row>
    <row r="13" spans="2:16" s="8" customFormat="1" x14ac:dyDescent="0.25">
      <c r="B13" s="10"/>
      <c r="C13" s="279" t="s">
        <v>15</v>
      </c>
      <c r="D13" s="279"/>
      <c r="E13" s="425" t="s">
        <v>35</v>
      </c>
      <c r="F13" s="425"/>
      <c r="G13" s="425"/>
      <c r="H13" s="425"/>
      <c r="I13" s="425"/>
      <c r="J13" s="425"/>
      <c r="K13" s="425"/>
      <c r="L13" s="425"/>
      <c r="M13" s="425"/>
      <c r="N13" s="425"/>
      <c r="O13" s="425"/>
      <c r="P13" s="10"/>
    </row>
    <row r="14" spans="2:16" s="8" customFormat="1" x14ac:dyDescent="0.25">
      <c r="B14" s="10"/>
      <c r="C14" s="279" t="s">
        <v>48</v>
      </c>
      <c r="D14" s="279"/>
      <c r="E14" s="424" t="s">
        <v>168</v>
      </c>
      <c r="F14" s="425"/>
      <c r="G14" s="425"/>
      <c r="H14" s="425"/>
      <c r="I14" s="425"/>
      <c r="J14" s="425"/>
      <c r="K14" s="425"/>
      <c r="L14" s="425"/>
      <c r="M14" s="425"/>
      <c r="N14" s="425"/>
      <c r="O14" s="425"/>
      <c r="P14" s="10"/>
    </row>
    <row r="15" spans="2:16" s="8" customFormat="1" x14ac:dyDescent="0.25">
      <c r="B15" s="10"/>
      <c r="C15" s="282"/>
      <c r="D15" s="283"/>
      <c r="E15" s="283"/>
      <c r="F15" s="283"/>
      <c r="G15" s="283"/>
      <c r="H15" s="283"/>
      <c r="I15" s="283"/>
      <c r="J15" s="283"/>
      <c r="K15" s="283"/>
      <c r="L15" s="283"/>
      <c r="M15" s="283"/>
      <c r="N15" s="283"/>
      <c r="O15" s="284"/>
      <c r="P15" s="10"/>
    </row>
    <row r="16" spans="2:16" s="8" customFormat="1" x14ac:dyDescent="0.25">
      <c r="B16" s="10"/>
      <c r="C16" s="273" t="s">
        <v>50</v>
      </c>
      <c r="D16" s="273"/>
      <c r="E16" s="273"/>
      <c r="F16" s="273"/>
      <c r="G16" s="273"/>
      <c r="H16" s="273"/>
      <c r="I16" s="273"/>
      <c r="J16" s="273"/>
      <c r="K16" s="273"/>
      <c r="L16" s="273"/>
      <c r="M16" s="273"/>
      <c r="N16" s="273"/>
      <c r="O16" s="273"/>
      <c r="P16" s="10"/>
    </row>
    <row r="17" spans="2:16" s="8" customFormat="1" ht="36" customHeight="1" x14ac:dyDescent="0.25">
      <c r="B17" s="10"/>
      <c r="C17" s="279" t="s">
        <v>51</v>
      </c>
      <c r="D17" s="279"/>
      <c r="E17" s="297">
        <v>1</v>
      </c>
      <c r="F17" s="298"/>
      <c r="G17" s="299"/>
      <c r="H17" s="279" t="s">
        <v>20</v>
      </c>
      <c r="I17" s="279"/>
      <c r="J17" s="300" t="s">
        <v>27</v>
      </c>
      <c r="K17" s="301"/>
      <c r="L17" s="279" t="s">
        <v>52</v>
      </c>
      <c r="M17" s="279"/>
      <c r="N17" s="302">
        <v>1</v>
      </c>
      <c r="O17" s="302"/>
      <c r="P17" s="285"/>
    </row>
    <row r="18" spans="2:16" s="8" customFormat="1" ht="35.25" customHeight="1" x14ac:dyDescent="0.25">
      <c r="B18" s="10"/>
      <c r="C18" s="279" t="s">
        <v>19</v>
      </c>
      <c r="D18" s="279"/>
      <c r="E18" s="279" t="s">
        <v>53</v>
      </c>
      <c r="F18" s="279"/>
      <c r="G18" s="300" t="s">
        <v>220</v>
      </c>
      <c r="H18" s="461"/>
      <c r="I18" s="461"/>
      <c r="J18" s="461"/>
      <c r="K18" s="301"/>
      <c r="L18" s="289" t="s">
        <v>55</v>
      </c>
      <c r="M18" s="290"/>
      <c r="N18" s="293" t="s">
        <v>56</v>
      </c>
      <c r="O18" s="294"/>
      <c r="P18" s="285"/>
    </row>
    <row r="19" spans="2:16" s="8" customFormat="1" x14ac:dyDescent="0.25">
      <c r="B19" s="10"/>
      <c r="C19" s="279"/>
      <c r="D19" s="279"/>
      <c r="E19" s="279" t="s">
        <v>57</v>
      </c>
      <c r="F19" s="279"/>
      <c r="G19" s="300" t="s">
        <v>221</v>
      </c>
      <c r="H19" s="287"/>
      <c r="I19" s="287"/>
      <c r="J19" s="287"/>
      <c r="K19" s="288"/>
      <c r="L19" s="291"/>
      <c r="M19" s="292"/>
      <c r="N19" s="295"/>
      <c r="O19" s="296"/>
      <c r="P19" s="10"/>
    </row>
    <row r="20" spans="2:16" s="8" customFormat="1" ht="15.75" customHeight="1" x14ac:dyDescent="0.25">
      <c r="B20" s="10"/>
      <c r="C20" s="289" t="s">
        <v>59</v>
      </c>
      <c r="D20" s="290"/>
      <c r="E20" s="305" t="s">
        <v>60</v>
      </c>
      <c r="F20" s="306"/>
      <c r="G20" s="307"/>
      <c r="H20" s="314" t="s">
        <v>61</v>
      </c>
      <c r="I20" s="315"/>
      <c r="J20" s="305" t="s">
        <v>200</v>
      </c>
      <c r="K20" s="307"/>
      <c r="L20" s="320" t="s">
        <v>63</v>
      </c>
      <c r="M20" s="321"/>
      <c r="N20" s="321"/>
      <c r="O20" s="322"/>
      <c r="P20" s="10"/>
    </row>
    <row r="21" spans="2:16" s="8" customFormat="1" ht="15.75" customHeight="1" x14ac:dyDescent="0.25">
      <c r="B21" s="10"/>
      <c r="C21" s="303"/>
      <c r="D21" s="304"/>
      <c r="E21" s="308"/>
      <c r="F21" s="309"/>
      <c r="G21" s="310"/>
      <c r="H21" s="316"/>
      <c r="I21" s="317"/>
      <c r="J21" s="308"/>
      <c r="K21" s="310"/>
      <c r="L21" s="32" t="s">
        <v>64</v>
      </c>
      <c r="M21" s="32" t="s">
        <v>65</v>
      </c>
      <c r="N21" s="32" t="s">
        <v>66</v>
      </c>
      <c r="O21" s="32" t="s">
        <v>67</v>
      </c>
      <c r="P21" s="10"/>
    </row>
    <row r="22" spans="2:16" s="8" customFormat="1" ht="15.75" customHeight="1" x14ac:dyDescent="0.25">
      <c r="B22" s="10"/>
      <c r="C22" s="291"/>
      <c r="D22" s="292"/>
      <c r="E22" s="311"/>
      <c r="F22" s="312"/>
      <c r="G22" s="313"/>
      <c r="H22" s="318"/>
      <c r="I22" s="319"/>
      <c r="J22" s="311"/>
      <c r="K22" s="313"/>
      <c r="L22" s="68" t="s">
        <v>201</v>
      </c>
      <c r="M22" s="18" t="s">
        <v>202</v>
      </c>
      <c r="N22" s="69" t="s">
        <v>203</v>
      </c>
      <c r="O22" s="20" t="s">
        <v>181</v>
      </c>
      <c r="P22" s="10"/>
    </row>
    <row r="23" spans="2:16" s="8" customFormat="1" ht="26.25" customHeight="1" x14ac:dyDescent="0.25">
      <c r="B23" s="10"/>
      <c r="C23" s="279" t="s">
        <v>72</v>
      </c>
      <c r="D23" s="279"/>
      <c r="E23" s="324" t="s">
        <v>204</v>
      </c>
      <c r="F23" s="324"/>
      <c r="G23" s="324"/>
      <c r="H23" s="330" t="s">
        <v>74</v>
      </c>
      <c r="I23" s="315"/>
      <c r="J23" s="323" t="s">
        <v>75</v>
      </c>
      <c r="K23" s="323"/>
      <c r="L23" s="279" t="s">
        <v>76</v>
      </c>
      <c r="M23" s="279"/>
      <c r="N23" s="323" t="s">
        <v>77</v>
      </c>
      <c r="O23" s="323"/>
      <c r="P23" s="10"/>
    </row>
    <row r="24" spans="2:16" s="8" customFormat="1" ht="26.25" customHeight="1" x14ac:dyDescent="0.25">
      <c r="B24" s="10"/>
      <c r="C24" s="279" t="s">
        <v>78</v>
      </c>
      <c r="D24" s="279"/>
      <c r="E24" s="324" t="s">
        <v>205</v>
      </c>
      <c r="F24" s="324"/>
      <c r="G24" s="324"/>
      <c r="H24" s="331"/>
      <c r="I24" s="319"/>
      <c r="J24" s="323"/>
      <c r="K24" s="323"/>
      <c r="L24" s="279"/>
      <c r="M24" s="279"/>
      <c r="N24" s="323"/>
      <c r="O24" s="323"/>
      <c r="P24" s="10"/>
    </row>
    <row r="25" spans="2:16" s="8" customFormat="1" ht="15.75" customHeight="1" x14ac:dyDescent="0.25">
      <c r="B25" s="10"/>
      <c r="C25" s="27"/>
      <c r="D25" s="27"/>
      <c r="E25" s="31"/>
      <c r="F25" s="31"/>
      <c r="G25" s="27"/>
      <c r="H25" s="27"/>
      <c r="I25" s="27"/>
      <c r="J25" s="31"/>
      <c r="K25" s="31"/>
      <c r="L25" s="27"/>
      <c r="M25" s="27"/>
      <c r="N25" s="31"/>
      <c r="O25" s="31"/>
      <c r="P25" s="10"/>
    </row>
    <row r="26" spans="2:16" s="8" customFormat="1" ht="15" customHeight="1" x14ac:dyDescent="0.25">
      <c r="B26" s="10"/>
      <c r="C26" s="273" t="s">
        <v>80</v>
      </c>
      <c r="D26" s="273"/>
      <c r="E26" s="273"/>
      <c r="F26" s="273"/>
      <c r="G26" s="273"/>
      <c r="H26" s="273"/>
      <c r="I26" s="273"/>
      <c r="J26" s="325"/>
      <c r="K26" s="325"/>
      <c r="L26" s="325"/>
      <c r="M26" s="325"/>
      <c r="N26" s="325"/>
      <c r="O26" s="325"/>
      <c r="P26" s="10"/>
    </row>
    <row r="27" spans="2:16" s="8" customFormat="1" ht="15" customHeight="1" x14ac:dyDescent="0.25">
      <c r="B27" s="10"/>
      <c r="C27" s="283"/>
      <c r="D27" s="283"/>
      <c r="E27" s="283"/>
      <c r="F27" s="283"/>
      <c r="G27" s="283"/>
      <c r="H27" s="283"/>
      <c r="I27" s="284"/>
      <c r="J27" s="326" t="s">
        <v>81</v>
      </c>
      <c r="K27" s="327"/>
      <c r="L27" s="327"/>
      <c r="M27" s="327"/>
      <c r="N27" s="327"/>
      <c r="O27" s="327"/>
      <c r="P27" s="285"/>
    </row>
    <row r="28" spans="2:16" s="8" customFormat="1" ht="16.5" customHeight="1" x14ac:dyDescent="0.25">
      <c r="B28" s="10"/>
      <c r="C28" s="283"/>
      <c r="D28" s="283"/>
      <c r="E28" s="283"/>
      <c r="F28" s="283"/>
      <c r="G28" s="283"/>
      <c r="H28" s="283"/>
      <c r="I28" s="284"/>
      <c r="J28" s="334" t="s">
        <v>222</v>
      </c>
      <c r="K28" s="329"/>
      <c r="L28" s="329"/>
      <c r="M28" s="329"/>
      <c r="N28" s="329"/>
      <c r="O28" s="329"/>
      <c r="P28" s="285"/>
    </row>
    <row r="29" spans="2:16" s="8" customFormat="1" ht="15.75" customHeight="1" x14ac:dyDescent="0.25">
      <c r="B29" s="10"/>
      <c r="C29" s="283"/>
      <c r="D29" s="283"/>
      <c r="E29" s="283"/>
      <c r="F29" s="283"/>
      <c r="G29" s="283"/>
      <c r="H29" s="283"/>
      <c r="I29" s="284"/>
      <c r="J29" s="335"/>
      <c r="K29" s="336"/>
      <c r="L29" s="336"/>
      <c r="M29" s="336"/>
      <c r="N29" s="336"/>
      <c r="O29" s="336"/>
      <c r="P29" s="10"/>
    </row>
    <row r="30" spans="2:16" s="8" customFormat="1" x14ac:dyDescent="0.25">
      <c r="B30" s="10"/>
      <c r="C30" s="283"/>
      <c r="D30" s="283"/>
      <c r="E30" s="283"/>
      <c r="F30" s="283"/>
      <c r="G30" s="283"/>
      <c r="H30" s="283"/>
      <c r="I30" s="284"/>
      <c r="J30" s="335"/>
      <c r="K30" s="336"/>
      <c r="L30" s="336"/>
      <c r="M30" s="336"/>
      <c r="N30" s="336"/>
      <c r="O30" s="336"/>
      <c r="P30" s="10"/>
    </row>
    <row r="31" spans="2:16" s="8" customFormat="1" ht="42" customHeight="1" x14ac:dyDescent="0.25">
      <c r="B31" s="10"/>
      <c r="C31" s="283"/>
      <c r="D31" s="283"/>
      <c r="E31" s="283"/>
      <c r="F31" s="283"/>
      <c r="G31" s="283"/>
      <c r="H31" s="283"/>
      <c r="I31" s="284"/>
      <c r="J31" s="335"/>
      <c r="K31" s="336"/>
      <c r="L31" s="336"/>
      <c r="M31" s="336"/>
      <c r="N31" s="336"/>
      <c r="O31" s="336"/>
      <c r="P31" s="10"/>
    </row>
    <row r="32" spans="2:16" s="8" customFormat="1" x14ac:dyDescent="0.25">
      <c r="B32" s="10"/>
      <c r="C32" s="283"/>
      <c r="D32" s="283"/>
      <c r="E32" s="283"/>
      <c r="F32" s="283"/>
      <c r="G32" s="283"/>
      <c r="H32" s="283"/>
      <c r="I32" s="284"/>
      <c r="J32" s="335"/>
      <c r="K32" s="336"/>
      <c r="L32" s="336"/>
      <c r="M32" s="336"/>
      <c r="N32" s="336"/>
      <c r="O32" s="336"/>
      <c r="P32" s="10"/>
    </row>
    <row r="33" spans="2:16" s="8" customFormat="1" x14ac:dyDescent="0.25">
      <c r="B33" s="10"/>
      <c r="C33" s="283"/>
      <c r="D33" s="283"/>
      <c r="E33" s="283"/>
      <c r="F33" s="283"/>
      <c r="G33" s="283"/>
      <c r="H33" s="283"/>
      <c r="I33" s="284"/>
      <c r="J33" s="337"/>
      <c r="K33" s="338"/>
      <c r="L33" s="338"/>
      <c r="M33" s="338"/>
      <c r="N33" s="338"/>
      <c r="O33" s="338"/>
      <c r="P33" s="10"/>
    </row>
    <row r="34" spans="2:16" s="8" customFormat="1" ht="15.6" customHeight="1" x14ac:dyDescent="0.25">
      <c r="B34" s="10"/>
      <c r="C34" s="283"/>
      <c r="D34" s="283"/>
      <c r="E34" s="283"/>
      <c r="F34" s="283"/>
      <c r="G34" s="283"/>
      <c r="H34" s="283"/>
      <c r="I34" s="284"/>
      <c r="J34" s="339" t="s">
        <v>82</v>
      </c>
      <c r="K34" s="340"/>
      <c r="L34" s="340"/>
      <c r="M34" s="340"/>
      <c r="N34" s="340"/>
      <c r="O34" s="340"/>
      <c r="P34" s="10"/>
    </row>
    <row r="35" spans="2:16" s="8" customFormat="1" ht="16.5" customHeight="1" x14ac:dyDescent="0.25">
      <c r="B35" s="10"/>
      <c r="C35" s="283"/>
      <c r="D35" s="283"/>
      <c r="E35" s="283"/>
      <c r="F35" s="283"/>
      <c r="G35" s="283"/>
      <c r="H35" s="283"/>
      <c r="I35" s="284"/>
      <c r="J35" s="334" t="s">
        <v>223</v>
      </c>
      <c r="K35" s="329"/>
      <c r="L35" s="329"/>
      <c r="M35" s="329"/>
      <c r="N35" s="329"/>
      <c r="O35" s="329"/>
      <c r="P35" s="10"/>
    </row>
    <row r="36" spans="2:16" s="8" customFormat="1" ht="15.75" customHeight="1" x14ac:dyDescent="0.25">
      <c r="B36" s="10"/>
      <c r="C36" s="283"/>
      <c r="D36" s="283"/>
      <c r="E36" s="283"/>
      <c r="F36" s="283"/>
      <c r="G36" s="283"/>
      <c r="H36" s="283"/>
      <c r="I36" s="284"/>
      <c r="J36" s="335"/>
      <c r="K36" s="336"/>
      <c r="L36" s="336"/>
      <c r="M36" s="336"/>
      <c r="N36" s="336"/>
      <c r="O36" s="336"/>
      <c r="P36" s="10"/>
    </row>
    <row r="37" spans="2:16" s="8" customFormat="1" ht="15.75" customHeight="1" x14ac:dyDescent="0.25">
      <c r="B37" s="10"/>
      <c r="C37" s="283"/>
      <c r="D37" s="283"/>
      <c r="E37" s="283"/>
      <c r="F37" s="283"/>
      <c r="G37" s="283"/>
      <c r="H37" s="283"/>
      <c r="I37" s="284"/>
      <c r="J37" s="335"/>
      <c r="K37" s="336"/>
      <c r="L37" s="336"/>
      <c r="M37" s="336"/>
      <c r="N37" s="336"/>
      <c r="O37" s="336"/>
      <c r="P37" s="10"/>
    </row>
    <row r="38" spans="2:16" s="8" customFormat="1" ht="15.75" customHeight="1" x14ac:dyDescent="0.25">
      <c r="B38" s="10"/>
      <c r="C38" s="283"/>
      <c r="D38" s="283"/>
      <c r="E38" s="283"/>
      <c r="F38" s="283"/>
      <c r="G38" s="283"/>
      <c r="H38" s="283"/>
      <c r="I38" s="284"/>
      <c r="J38" s="335"/>
      <c r="K38" s="336"/>
      <c r="L38" s="336"/>
      <c r="M38" s="336"/>
      <c r="N38" s="336"/>
      <c r="O38" s="336"/>
      <c r="P38" s="10"/>
    </row>
    <row r="39" spans="2:16" s="8" customFormat="1" ht="15.75" customHeight="1" x14ac:dyDescent="0.25">
      <c r="B39" s="10"/>
      <c r="C39" s="283"/>
      <c r="D39" s="283"/>
      <c r="E39" s="283"/>
      <c r="F39" s="283"/>
      <c r="G39" s="283"/>
      <c r="H39" s="283"/>
      <c r="I39" s="284"/>
      <c r="J39" s="335"/>
      <c r="K39" s="336"/>
      <c r="L39" s="336"/>
      <c r="M39" s="336"/>
      <c r="N39" s="336"/>
      <c r="O39" s="336"/>
      <c r="P39" s="10"/>
    </row>
    <row r="40" spans="2:16" s="8" customFormat="1" ht="16.5" customHeight="1" x14ac:dyDescent="0.25">
      <c r="B40" s="10"/>
      <c r="C40" s="283"/>
      <c r="D40" s="283"/>
      <c r="E40" s="283"/>
      <c r="F40" s="283"/>
      <c r="G40" s="283"/>
      <c r="H40" s="283"/>
      <c r="I40" s="284"/>
      <c r="J40" s="337"/>
      <c r="K40" s="338"/>
      <c r="L40" s="338"/>
      <c r="M40" s="338"/>
      <c r="N40" s="338"/>
      <c r="O40" s="338"/>
      <c r="P40" s="10"/>
    </row>
    <row r="41" spans="2:16" s="8" customFormat="1" ht="15.75" customHeight="1" x14ac:dyDescent="0.25">
      <c r="B41" s="10"/>
      <c r="C41" s="283"/>
      <c r="D41" s="283"/>
      <c r="E41" s="283"/>
      <c r="F41" s="283"/>
      <c r="G41" s="283"/>
      <c r="H41" s="283"/>
      <c r="I41" s="284"/>
      <c r="J41" s="339" t="s">
        <v>83</v>
      </c>
      <c r="K41" s="340"/>
      <c r="L41" s="340"/>
      <c r="M41" s="340"/>
      <c r="N41" s="340"/>
      <c r="O41" s="340"/>
      <c r="P41" s="10"/>
    </row>
    <row r="42" spans="2:16" s="8" customFormat="1" ht="15.75" customHeight="1" x14ac:dyDescent="0.25">
      <c r="B42" s="10"/>
      <c r="C42" s="283"/>
      <c r="D42" s="283"/>
      <c r="E42" s="283"/>
      <c r="F42" s="283"/>
      <c r="G42" s="283"/>
      <c r="H42" s="283"/>
      <c r="I42" s="284"/>
      <c r="J42" s="341" t="str">
        <f>E14</f>
        <v>Director(a) de Investigación Universitaria</v>
      </c>
      <c r="K42" s="342"/>
      <c r="L42" s="342"/>
      <c r="M42" s="342"/>
      <c r="N42" s="342"/>
      <c r="O42" s="342"/>
      <c r="P42" s="10"/>
    </row>
    <row r="43" spans="2:16" s="8" customFormat="1" ht="16.5" customHeight="1" x14ac:dyDescent="0.25">
      <c r="B43" s="10"/>
      <c r="C43" s="283"/>
      <c r="D43" s="283"/>
      <c r="E43" s="283"/>
      <c r="F43" s="283"/>
      <c r="G43" s="283"/>
      <c r="H43" s="283"/>
      <c r="I43" s="284"/>
      <c r="J43" s="328"/>
      <c r="K43" s="329"/>
      <c r="L43" s="329"/>
      <c r="M43" s="329"/>
      <c r="N43" s="329"/>
      <c r="O43" s="329"/>
      <c r="P43" s="10"/>
    </row>
    <row r="44" spans="2:16" s="8" customFormat="1" ht="16.5" customHeight="1" x14ac:dyDescent="0.25">
      <c r="B44" s="10"/>
      <c r="C44" s="5"/>
      <c r="D44" s="5"/>
      <c r="E44" s="5"/>
      <c r="F44" s="5"/>
      <c r="G44" s="5"/>
      <c r="H44" s="5"/>
      <c r="I44" s="5"/>
      <c r="J44" s="5"/>
      <c r="K44" s="5"/>
      <c r="L44" s="5"/>
      <c r="M44" s="5"/>
      <c r="N44" s="5"/>
      <c r="O44" s="5"/>
      <c r="P44" s="10"/>
    </row>
    <row r="45" spans="2:16" s="12" customFormat="1" ht="15" customHeight="1" x14ac:dyDescent="0.25">
      <c r="B45" s="11"/>
      <c r="C45" s="343" t="s">
        <v>84</v>
      </c>
      <c r="D45" s="344"/>
      <c r="E45" s="344"/>
      <c r="F45" s="344"/>
      <c r="G45" s="344"/>
      <c r="H45" s="344"/>
      <c r="I45" s="344"/>
      <c r="J45" s="344"/>
      <c r="K45" s="344"/>
      <c r="L45" s="344"/>
      <c r="M45" s="344"/>
      <c r="N45" s="344"/>
      <c r="O45" s="345"/>
      <c r="P45" s="11"/>
    </row>
    <row r="46" spans="2:16" s="12" customFormat="1" x14ac:dyDescent="0.25">
      <c r="B46" s="11"/>
      <c r="C46" s="33" t="s">
        <v>9</v>
      </c>
      <c r="D46" s="32" t="str">
        <f ca="1">IF(J23="MENSUAL","ENERO",IF(J23="TRIMESTRAL","MARZO",IF(J23="SEMESTRAL","JUNIO",IF(J23="ANUAL",YEAR(TODAY()),""))))</f>
        <v>JUNIO</v>
      </c>
      <c r="E46" s="32" t="str">
        <f>IF(J23="MENSUAL","FEBRERO",IF(J23="TRIMESTRAL","JUNIO",IF(J23="SEMESTRAL","DICIEMBRE","")))</f>
        <v>DICIEMBRE</v>
      </c>
      <c r="F46" s="32" t="str">
        <f>IF(J23="MENSUAL","MARZO",IF(J23="TRIMESTRAL","SEPTIEMBRE",""))</f>
        <v/>
      </c>
      <c r="G46" s="32" t="str">
        <f>IF(J23="MENSUAL","ABRIL",IF(J23="TRIMESTRAL","DICIEMBRE",""))</f>
        <v/>
      </c>
      <c r="H46" s="32" t="str">
        <f>IF(J23="MENSUAL","MAYO","")</f>
        <v/>
      </c>
      <c r="I46" s="32" t="str">
        <f>IF(J23="MENSUAL","JUNIO","")</f>
        <v/>
      </c>
      <c r="J46" s="32" t="str">
        <f>IF(J23="MENSUAL","JULIO","")</f>
        <v/>
      </c>
      <c r="K46" s="32" t="str">
        <f>IF(J23="MENSUAL","AGOSTO","")</f>
        <v/>
      </c>
      <c r="L46" s="32" t="str">
        <f>IF(J23="MENSUAL","SEPTIEMBRE","")</f>
        <v/>
      </c>
      <c r="M46" s="32" t="str">
        <f>IF(J23="MENSUAL","OCTUBRE","")</f>
        <v/>
      </c>
      <c r="N46" s="32" t="str">
        <f>IF(J23="MENSUAL","NOVIEMBRE","")</f>
        <v/>
      </c>
      <c r="O46" s="32" t="str">
        <f>IF(J23="MENSUAL","DICIEMBRE","")</f>
        <v/>
      </c>
      <c r="P46" s="11"/>
    </row>
    <row r="47" spans="2:16" s="12" customFormat="1" ht="105" x14ac:dyDescent="0.25">
      <c r="B47" s="11"/>
      <c r="C47" s="34" t="str">
        <f>G18</f>
        <v>Estudiantes que participen en estrategias para la formación en investigación e innovación del programa*100</v>
      </c>
      <c r="D47" s="32">
        <v>83</v>
      </c>
      <c r="E47" s="32"/>
      <c r="F47" s="32"/>
      <c r="G47" s="32"/>
      <c r="H47" s="32"/>
      <c r="I47" s="32"/>
      <c r="J47" s="32"/>
      <c r="K47" s="32"/>
      <c r="L47" s="32"/>
      <c r="M47" s="32"/>
      <c r="N47" s="32"/>
      <c r="O47" s="32"/>
      <c r="P47" s="11"/>
    </row>
    <row r="48" spans="2:16" s="12" customFormat="1" ht="30" x14ac:dyDescent="0.25">
      <c r="B48" s="11"/>
      <c r="C48" s="34" t="str">
        <f>G19</f>
        <v xml:space="preserve"> Total de estudiantes del programa </v>
      </c>
      <c r="D48" s="32">
        <v>211</v>
      </c>
      <c r="E48" s="32"/>
      <c r="F48" s="32"/>
      <c r="G48" s="32"/>
      <c r="H48" s="32"/>
      <c r="I48" s="32"/>
      <c r="J48" s="32"/>
      <c r="K48" s="32"/>
      <c r="L48" s="32"/>
      <c r="M48" s="32"/>
      <c r="N48" s="32"/>
      <c r="O48" s="32"/>
      <c r="P48" s="13"/>
    </row>
    <row r="49" spans="1:28" s="12" customFormat="1" x14ac:dyDescent="0.2">
      <c r="B49" s="11"/>
      <c r="C49" s="2" t="s">
        <v>85</v>
      </c>
      <c r="D49" s="28">
        <f t="shared" ref="D49:O49" si="0">IFERROR(IF($E$17=1,D47/D48,IF($E$17=2,D47,"")),"")</f>
        <v>0.39336492890995262</v>
      </c>
      <c r="E49" s="28" t="str">
        <f t="shared" si="0"/>
        <v/>
      </c>
      <c r="F49" s="28" t="str">
        <f t="shared" si="0"/>
        <v/>
      </c>
      <c r="G49" s="28" t="str">
        <f t="shared" si="0"/>
        <v/>
      </c>
      <c r="H49" s="28" t="str">
        <f t="shared" si="0"/>
        <v/>
      </c>
      <c r="I49" s="28" t="str">
        <f t="shared" si="0"/>
        <v/>
      </c>
      <c r="J49" s="28" t="str">
        <f t="shared" si="0"/>
        <v/>
      </c>
      <c r="K49" s="28" t="str">
        <f t="shared" si="0"/>
        <v/>
      </c>
      <c r="L49" s="28" t="str">
        <f t="shared" si="0"/>
        <v/>
      </c>
      <c r="M49" s="28" t="str">
        <f t="shared" si="0"/>
        <v/>
      </c>
      <c r="N49" s="28" t="str">
        <f t="shared" si="0"/>
        <v/>
      </c>
      <c r="O49" s="28" t="str">
        <f t="shared" si="0"/>
        <v/>
      </c>
      <c r="P49" s="11"/>
      <c r="R49" s="29"/>
      <c r="S49" s="16"/>
    </row>
    <row r="50" spans="1:28" s="12" customFormat="1" x14ac:dyDescent="0.25">
      <c r="B50" s="11"/>
      <c r="C50" s="3" t="s">
        <v>86</v>
      </c>
      <c r="D50" s="28">
        <f>IF(AND(N23="ANUAL",J23="MENSUAL"),N17/12,IF(AND(N23="ANUAL",J23="TRIMESTRAL"),N17/4,IF(AND(N23="ANUAL",J23="SEMESTRAL"),N17/2,IF(AND(N23="ANUAL",J23="ANUAL"),N17,IF(AND(N23="SEMESTRAL",J23="MENSUAL"),N17/6,IF(AND(N23="SEMESTRAL",J23="TRIMESTRAL"),N17/2,IF(AND(N23="SEMESTRAL",J23="SEMESTRAL"),N17,IF(AND(N23="SEMESTRAL",J23="ANUAL"),"REVISAR FRECUENCIAS",IF(AND(N23="TRIMESTRAL",J23="MENSUAL"),N17/3,IF(AND(N23="TRIMESTRAL",J23="TRIMESTRAL"),N17,IF(AND(N23="TRIMESTRAL",J23="SEMESTRAL"),"REVISAR FRECUENCIAS",IF(AND(N23="TRIMESTRAL",J23="ANUAL"),"REVISAR FRECUENCIAS",IF(AND(N23="MENSUAL",J23="MENSUAL"),N17,IF(AND(N23="MENSUAL",J23="TRIMESTRAL"),"REVISAR FRECUENCIAS",IF(AND(N23="MENSUAL",J23="SEMESTRAL"),"REVISAR FRECUENCIAS",IF(AND(N23="MENSUAL",J23="ANUAL"),"REVISAR FRECUENCIAS",""))))))))))))))))</f>
        <v>0.5</v>
      </c>
      <c r="E50" s="28">
        <f>IF(AND(N23="ANUAL",J23="MENSUAL"),N17/12+D50,IF(AND(N23="ANUAL",J23="TRIMESTRAL"),N17/4+D50,IF(AND(N23="ANUAL",J23="SEMESTRAL"),N17/2+D50,IF(AND(N23="SEMESTRAL",J23="MENSUAL"),N17/6+D50,IF(AND(N23="SEMESTRAL",J23="TRIMESTRAL"),N17/2+D50,IF(AND(N23="SEMESTRAL",J23="SEMESTRAL"),N17,IF(AND(N23="TRIMESTRAL",J23="MENSUAL"),N17/3+D50,IF(AND(N23="TRIMESTRAL",J23="TRIMESTRAL"),N17,IF(AND(N23="MENSUAL",J23="MENSUAL"),N17,"")))))))))</f>
        <v>1</v>
      </c>
      <c r="F50" s="28" t="str">
        <f>IF(AND(N23="ANUAL",J23="MENSUAL"),N17/12+E50,IF(AND(N23="ANUAL",J23="TRIMESTRAL"),N17/4+E50,IF(AND(N23="SEMESTRAL",J23="MENSUAL"),N17/6+E50,IF(AND(N23="SEMESTRAL",J23="TRIMESTRAL"),N17/2,IF(AND(N23="TRIMESTRAL",J23="MENSUAL"),N17/3+E50,IF(AND(N23="TRIMESTRAL",J23="TRIMESTRAL"),N17,IF(AND(N23="MENSUAL",J23="MENSUAL"),N17,"")))))))</f>
        <v/>
      </c>
      <c r="G50" s="28" t="str">
        <f>IF(AND(N23="ANUAL",J23="MENSUAL"),N17/12+F50,IF(AND(N23="ANUAL",J23="TRIMESTRAL"),N17/4+F50,IF(AND(N23="SEMESTRAL",J23="MENSUAL"),N17/6+F50,IF(AND(N23="SEMESTRAL",J23="TRIMESTRAL"),N17/2+F50,IF(AND(N23="TRIMESTRAL",J23="MENSUAL"),N17/3,IF(AND(N23="TRIMESTRAL",J23="TRIMESTRAL"),N17,IF(AND(N23="MENSUAL",J23="MENSUAL"),N17,"")))))))</f>
        <v/>
      </c>
      <c r="H50" s="28" t="str">
        <f>IF(AND($N$23="ANUAL",$J$23="MENSUAL"),$N$17/12+G50,IF(AND(N23="SEMESTRAL",J23="MENSUAL"),N17/6+G50,IF(AND(N23="TRIMESTRAL",J23="MENSUAL"),N17/3+G50,IF(AND(N23="MENSUAL",J23="MENSUAL"),N17,""))))</f>
        <v/>
      </c>
      <c r="I50" s="28" t="str">
        <f>IF(AND($N$23="ANUAL",$J$23="MENSUAL"),$N$17/12+H50,IF(AND(N23="SEMESTRAL",J23="MENSUAL"),N17/6+H50,IF(AND(N23="TRIMESTRAL",J23="MENSUAL"),N17/3+H50,IF(AND(N23="MENSUAL",J23="MENSUAL"),N17,""))))</f>
        <v/>
      </c>
      <c r="J50" s="28" t="str">
        <f>IF(AND($N$23="ANUAL",$J$23="MENSUAL"),$N$17/12+I50,IF(AND(N23="SEMESTRAL",J23="MENSUAL"),N17/6,IF(AND(N23="TRIMESTRAL",J23="MENSUAL"),N17/3,IF(AND(N23="MENSUAL",J23="MENSUAL"),N17,""))))</f>
        <v/>
      </c>
      <c r="K50" s="28" t="str">
        <f>IF(AND($N$23="ANUAL",$J$23="MENSUAL"),$N$17/12+J50,IF(AND(N23="SEMESTRAL",J23="MENSUAL"),N17/6+J50,IF(AND(N23="TRIMESTRAL",J23="MENSUAL"),N17/3+J50,IF(AND(N23="MENSUAL",J23="MENSUAL"),N17,""))))</f>
        <v/>
      </c>
      <c r="L50" s="28" t="str">
        <f>IF(AND($N$23="ANUAL",$J$23="MENSUAL"),$N$17/12+K50,IF(AND(N23="SEMESTRAL",J23="MENSUAL"),N17/6+K50,IF(AND(N23="TRIMESTRAL",J23="MENSUAL"),N17/3+K50,IF(AND(N23="MENSUAL",J23="MENSUAL"),N17,""))))</f>
        <v/>
      </c>
      <c r="M50" s="28" t="str">
        <f>IF(AND($N$23="ANUAL",$J$23="MENSUAL"),$N$17/12+L50,IF(AND(N23="SEMESTRAL",J23="MENSUAL"),N17/6+L50,IF(AND(N23="TRIMESTRAL",J23="MENSUAL"),N17/3,IF(AND(N23="MENSUAL",J23="MENSUAL"),N17,""))))</f>
        <v/>
      </c>
      <c r="N50" s="28" t="str">
        <f>IF(AND($N$23="ANUAL",$J$23="MENSUAL"),$N$17/12+M50,IF(AND(N23="SEMESTRAL",J23="MENSUAL"),N17/6+M50,IF(AND(N23="TRIMESTRAL",J23="MENSUAL"),N17/3+M50,IF(AND(N23="MENSUAL",J23="MENSUAL"),N17,""))))</f>
        <v/>
      </c>
      <c r="O50" s="28" t="str">
        <f>IF(AND($N$23="ANUAL",$J$23="MENSUAL"),$N$17/12+N50,IF(AND(N23="SEMESTRAL",J23="MENSUAL"),N17/6+N50,IF(AND(N23="TRIMESTRAL",J23="MENSUAL"),N17/3+N50,IF(AND(N23="MENSUAL",J23="MENSUAL"),N17,""))))</f>
        <v/>
      </c>
      <c r="P50" s="11"/>
    </row>
    <row r="51" spans="1:28" s="12" customFormat="1" x14ac:dyDescent="0.25">
      <c r="B51" s="11"/>
      <c r="C51" s="5"/>
      <c r="D51" s="5"/>
      <c r="E51" s="5"/>
      <c r="F51" s="5"/>
      <c r="G51" s="5"/>
      <c r="H51" s="5"/>
      <c r="I51" s="5"/>
      <c r="J51" s="5"/>
      <c r="K51" s="5"/>
      <c r="L51" s="5"/>
      <c r="M51" s="5"/>
      <c r="N51" s="5"/>
      <c r="O51" s="5"/>
      <c r="P51" s="11"/>
    </row>
    <row r="52" spans="1:28" s="14" customFormat="1" x14ac:dyDescent="0.2">
      <c r="A52" s="16"/>
      <c r="B52" s="1"/>
      <c r="C52" s="346" t="s">
        <v>61</v>
      </c>
      <c r="D52" s="346"/>
      <c r="E52" s="346"/>
      <c r="F52" s="346"/>
      <c r="G52" s="346"/>
      <c r="H52" s="346"/>
      <c r="I52" s="346"/>
      <c r="J52" s="346"/>
      <c r="K52" s="346"/>
      <c r="L52" s="346"/>
      <c r="M52" s="346"/>
      <c r="N52" s="346"/>
      <c r="O52" s="346"/>
      <c r="P52" s="1"/>
      <c r="Q52" s="16"/>
      <c r="R52" s="16"/>
      <c r="S52" s="16"/>
      <c r="T52" s="16"/>
      <c r="U52" s="16"/>
      <c r="V52" s="16"/>
      <c r="W52" s="16"/>
      <c r="X52" s="16"/>
      <c r="Y52" s="16"/>
      <c r="Z52" s="16"/>
      <c r="AA52" s="16"/>
      <c r="AB52" s="16"/>
    </row>
    <row r="53" spans="1:28" s="14" customFormat="1" x14ac:dyDescent="0.2">
      <c r="A53" s="16"/>
      <c r="B53" s="1"/>
      <c r="C53" s="457" t="s">
        <v>87</v>
      </c>
      <c r="D53" s="457"/>
      <c r="E53" s="457"/>
      <c r="F53" s="457"/>
      <c r="G53" s="457" t="s">
        <v>88</v>
      </c>
      <c r="H53" s="457"/>
      <c r="I53" s="457"/>
      <c r="J53" s="457"/>
      <c r="K53" s="457" t="s">
        <v>224</v>
      </c>
      <c r="L53" s="457"/>
      <c r="M53" s="457"/>
      <c r="N53" s="457"/>
      <c r="O53" s="457"/>
      <c r="P53" s="1"/>
      <c r="Q53" s="16"/>
      <c r="R53" s="16"/>
      <c r="S53" s="16"/>
      <c r="T53" s="16"/>
      <c r="U53" s="16"/>
      <c r="V53" s="16"/>
      <c r="W53" s="16"/>
      <c r="X53" s="16"/>
      <c r="Y53" s="16"/>
      <c r="Z53" s="16"/>
      <c r="AA53" s="16"/>
      <c r="AB53" s="16"/>
    </row>
    <row r="54" spans="1:28" s="71" customFormat="1" ht="30.6" customHeight="1" x14ac:dyDescent="0.25">
      <c r="A54" s="70"/>
      <c r="B54" s="4"/>
      <c r="C54" s="460" t="s">
        <v>225</v>
      </c>
      <c r="D54" s="460"/>
      <c r="E54" s="460"/>
      <c r="F54" s="460"/>
      <c r="G54" s="459">
        <f>6</f>
        <v>6</v>
      </c>
      <c r="H54" s="459"/>
      <c r="I54" s="459"/>
      <c r="J54" s="459"/>
      <c r="K54" s="458" t="s">
        <v>226</v>
      </c>
      <c r="L54" s="458"/>
      <c r="M54" s="458"/>
      <c r="N54" s="458"/>
      <c r="O54" s="458"/>
      <c r="P54" s="4"/>
      <c r="Q54" s="70"/>
      <c r="R54" s="70"/>
      <c r="S54" s="70"/>
      <c r="T54" s="70"/>
      <c r="U54" s="70"/>
      <c r="V54" s="70"/>
      <c r="W54" s="70"/>
      <c r="X54" s="70"/>
      <c r="Y54" s="70"/>
      <c r="Z54" s="70"/>
      <c r="AA54" s="70"/>
      <c r="AB54" s="70"/>
    </row>
    <row r="55" spans="1:28" s="71" customFormat="1" ht="34.9" customHeight="1" x14ac:dyDescent="0.25">
      <c r="A55" s="70"/>
      <c r="B55" s="4"/>
      <c r="C55" s="458" t="s">
        <v>227</v>
      </c>
      <c r="D55" s="458" t="s">
        <v>227</v>
      </c>
      <c r="E55" s="458" t="s">
        <v>227</v>
      </c>
      <c r="F55" s="458" t="s">
        <v>227</v>
      </c>
      <c r="G55" s="459">
        <f>30+11</f>
        <v>41</v>
      </c>
      <c r="H55" s="459">
        <f>84+9</f>
        <v>93</v>
      </c>
      <c r="I55" s="459">
        <f>84+9</f>
        <v>93</v>
      </c>
      <c r="J55" s="459">
        <f>84+9</f>
        <v>93</v>
      </c>
      <c r="K55" s="458" t="s">
        <v>228</v>
      </c>
      <c r="L55" s="458" t="s">
        <v>229</v>
      </c>
      <c r="M55" s="458" t="s">
        <v>229</v>
      </c>
      <c r="N55" s="458" t="s">
        <v>229</v>
      </c>
      <c r="O55" s="458" t="s">
        <v>229</v>
      </c>
      <c r="P55" s="4"/>
      <c r="Q55" s="70"/>
      <c r="R55" s="70"/>
      <c r="S55" s="70"/>
      <c r="T55" s="70"/>
      <c r="U55" s="70"/>
      <c r="V55" s="70"/>
      <c r="W55" s="70"/>
      <c r="X55" s="70"/>
      <c r="Y55" s="70"/>
      <c r="Z55" s="70"/>
      <c r="AA55" s="70"/>
      <c r="AB55" s="70"/>
    </row>
    <row r="56" spans="1:28" s="71" customFormat="1" x14ac:dyDescent="0.25">
      <c r="A56" s="70"/>
      <c r="B56" s="4"/>
      <c r="C56" s="458" t="s">
        <v>230</v>
      </c>
      <c r="D56" s="458" t="s">
        <v>230</v>
      </c>
      <c r="E56" s="458" t="s">
        <v>230</v>
      </c>
      <c r="F56" s="458" t="s">
        <v>230</v>
      </c>
      <c r="G56" s="459">
        <v>2</v>
      </c>
      <c r="H56" s="459">
        <f>34+7</f>
        <v>41</v>
      </c>
      <c r="I56" s="459">
        <f>34+7</f>
        <v>41</v>
      </c>
      <c r="J56" s="459">
        <f>34+7</f>
        <v>41</v>
      </c>
      <c r="K56" s="458" t="s">
        <v>231</v>
      </c>
      <c r="L56" s="458"/>
      <c r="M56" s="458"/>
      <c r="N56" s="458"/>
      <c r="O56" s="458"/>
      <c r="P56" s="4"/>
      <c r="Q56" s="70"/>
      <c r="R56" s="70"/>
      <c r="S56" s="70"/>
      <c r="T56" s="70"/>
      <c r="U56" s="70"/>
      <c r="V56" s="70"/>
      <c r="W56" s="70"/>
      <c r="X56" s="70"/>
      <c r="Y56" s="70"/>
      <c r="Z56" s="70"/>
      <c r="AA56" s="70"/>
      <c r="AB56" s="70"/>
    </row>
    <row r="57" spans="1:28" s="71" customFormat="1" x14ac:dyDescent="0.25">
      <c r="A57" s="70"/>
      <c r="B57" s="4"/>
      <c r="C57" s="458" t="s">
        <v>232</v>
      </c>
      <c r="D57" s="458" t="s">
        <v>232</v>
      </c>
      <c r="E57" s="458" t="s">
        <v>232</v>
      </c>
      <c r="F57" s="458" t="s">
        <v>232</v>
      </c>
      <c r="G57" s="459">
        <v>8</v>
      </c>
      <c r="H57" s="459">
        <f>8+2</f>
        <v>10</v>
      </c>
      <c r="I57" s="459">
        <f>8+2</f>
        <v>10</v>
      </c>
      <c r="J57" s="459">
        <f>8+2</f>
        <v>10</v>
      </c>
      <c r="K57" s="458" t="s">
        <v>233</v>
      </c>
      <c r="L57" s="458"/>
      <c r="M57" s="458"/>
      <c r="N57" s="458"/>
      <c r="O57" s="458"/>
      <c r="P57" s="4"/>
      <c r="Q57" s="70"/>
      <c r="R57" s="70"/>
      <c r="S57" s="70"/>
      <c r="T57" s="70"/>
      <c r="U57" s="70"/>
      <c r="V57" s="70"/>
      <c r="W57" s="70"/>
      <c r="X57" s="70"/>
      <c r="Y57" s="70"/>
      <c r="Z57" s="70"/>
      <c r="AA57" s="70"/>
      <c r="AB57" s="70"/>
    </row>
    <row r="58" spans="1:28" s="71" customFormat="1" x14ac:dyDescent="0.25">
      <c r="A58" s="70"/>
      <c r="B58" s="4"/>
      <c r="C58" s="458" t="s">
        <v>234</v>
      </c>
      <c r="D58" s="458" t="s">
        <v>234</v>
      </c>
      <c r="E58" s="458" t="s">
        <v>234</v>
      </c>
      <c r="F58" s="458" t="s">
        <v>234</v>
      </c>
      <c r="G58" s="459">
        <v>4</v>
      </c>
      <c r="H58" s="459">
        <f>11+5</f>
        <v>16</v>
      </c>
      <c r="I58" s="459">
        <f>11+5</f>
        <v>16</v>
      </c>
      <c r="J58" s="459">
        <f>11+5</f>
        <v>16</v>
      </c>
      <c r="K58" s="458" t="s">
        <v>235</v>
      </c>
      <c r="L58" s="458"/>
      <c r="M58" s="458"/>
      <c r="N58" s="458"/>
      <c r="O58" s="458"/>
      <c r="P58" s="4"/>
      <c r="Q58" s="70"/>
      <c r="R58" s="70"/>
      <c r="S58" s="70"/>
      <c r="T58" s="70"/>
      <c r="U58" s="70"/>
      <c r="V58" s="70"/>
      <c r="W58" s="70"/>
      <c r="X58" s="70"/>
      <c r="Y58" s="70"/>
      <c r="Z58" s="70"/>
      <c r="AA58" s="70"/>
      <c r="AB58" s="70"/>
    </row>
    <row r="59" spans="1:28" s="71" customFormat="1" x14ac:dyDescent="0.25">
      <c r="A59" s="70"/>
      <c r="B59" s="4"/>
      <c r="C59" s="458" t="s">
        <v>236</v>
      </c>
      <c r="D59" s="458" t="s">
        <v>236</v>
      </c>
      <c r="E59" s="458" t="s">
        <v>236</v>
      </c>
      <c r="F59" s="458" t="s">
        <v>236</v>
      </c>
      <c r="G59" s="459">
        <v>5</v>
      </c>
      <c r="H59" s="459">
        <f>6+33+10</f>
        <v>49</v>
      </c>
      <c r="I59" s="459">
        <f>6+33+10</f>
        <v>49</v>
      </c>
      <c r="J59" s="459">
        <f>6+33+10</f>
        <v>49</v>
      </c>
      <c r="K59" s="458" t="s">
        <v>237</v>
      </c>
      <c r="L59" s="458"/>
      <c r="M59" s="458"/>
      <c r="N59" s="458"/>
      <c r="O59" s="458"/>
      <c r="P59" s="4"/>
      <c r="Q59" s="70"/>
      <c r="R59" s="70"/>
      <c r="S59" s="70"/>
      <c r="T59" s="70"/>
      <c r="U59" s="70"/>
      <c r="V59" s="70"/>
      <c r="W59" s="70"/>
      <c r="X59" s="70"/>
      <c r="Y59" s="70"/>
      <c r="Z59" s="70"/>
      <c r="AA59" s="70"/>
      <c r="AB59" s="70"/>
    </row>
    <row r="60" spans="1:28" s="71" customFormat="1" x14ac:dyDescent="0.25">
      <c r="A60" s="70"/>
      <c r="B60" s="72"/>
      <c r="C60" s="458" t="s">
        <v>238</v>
      </c>
      <c r="D60" s="458" t="s">
        <v>238</v>
      </c>
      <c r="E60" s="458" t="s">
        <v>238</v>
      </c>
      <c r="F60" s="458" t="s">
        <v>238</v>
      </c>
      <c r="G60" s="459">
        <v>17</v>
      </c>
      <c r="H60" s="459">
        <f>71+19</f>
        <v>90</v>
      </c>
      <c r="I60" s="459">
        <f>71+19</f>
        <v>90</v>
      </c>
      <c r="J60" s="459">
        <f>71+19</f>
        <v>90</v>
      </c>
      <c r="K60" s="458" t="s">
        <v>239</v>
      </c>
      <c r="L60" s="458"/>
      <c r="M60" s="458"/>
      <c r="N60" s="458"/>
      <c r="O60" s="458"/>
      <c r="P60" s="72"/>
      <c r="Q60" s="70"/>
      <c r="R60" s="70"/>
      <c r="S60" s="70"/>
      <c r="T60" s="70"/>
      <c r="U60" s="70"/>
      <c r="V60" s="70"/>
      <c r="W60" s="70"/>
      <c r="X60" s="70"/>
      <c r="Y60" s="70"/>
      <c r="Z60" s="70"/>
      <c r="AA60" s="70"/>
      <c r="AB60" s="70"/>
    </row>
    <row r="61" spans="1:28" s="23" customFormat="1" x14ac:dyDescent="0.2">
      <c r="C61" s="22"/>
      <c r="D61" s="22"/>
      <c r="E61" s="22"/>
      <c r="F61" s="22"/>
      <c r="G61" s="24" t="s">
        <v>90</v>
      </c>
      <c r="H61" s="25"/>
      <c r="I61" s="25"/>
      <c r="J61" s="24" t="s">
        <v>27</v>
      </c>
      <c r="K61" s="22"/>
      <c r="L61" s="22"/>
      <c r="M61" s="22"/>
      <c r="N61" s="22"/>
      <c r="O61" s="22"/>
    </row>
    <row r="62" spans="1:28" s="23" customFormat="1" x14ac:dyDescent="0.2">
      <c r="C62" s="22"/>
      <c r="D62" s="22"/>
      <c r="E62" s="22"/>
      <c r="F62" s="22"/>
      <c r="G62" s="24" t="s">
        <v>91</v>
      </c>
      <c r="H62" s="25"/>
      <c r="I62" s="25"/>
      <c r="J62" s="24" t="s">
        <v>31</v>
      </c>
      <c r="K62" s="22"/>
      <c r="L62" s="22"/>
      <c r="M62" s="22"/>
      <c r="N62" s="22"/>
      <c r="O62" s="22"/>
    </row>
    <row r="63" spans="1:28" s="23" customFormat="1" x14ac:dyDescent="0.2">
      <c r="C63" s="22"/>
      <c r="D63" s="22"/>
      <c r="E63" s="22"/>
      <c r="F63" s="22"/>
      <c r="G63" s="24" t="s">
        <v>45</v>
      </c>
      <c r="H63" s="25"/>
      <c r="I63" s="25"/>
      <c r="J63" s="24" t="s">
        <v>92</v>
      </c>
      <c r="K63" s="22"/>
      <c r="L63" s="22"/>
      <c r="M63" s="22"/>
      <c r="N63" s="22"/>
      <c r="O63" s="22"/>
    </row>
    <row r="64" spans="1:28" s="23" customFormat="1" x14ac:dyDescent="0.2">
      <c r="C64" s="22"/>
      <c r="D64" s="22"/>
      <c r="E64" s="22"/>
      <c r="F64" s="22"/>
      <c r="G64" s="24" t="s">
        <v>93</v>
      </c>
      <c r="H64" s="25"/>
      <c r="I64" s="25"/>
      <c r="J64" s="24" t="s">
        <v>60</v>
      </c>
      <c r="K64" s="22"/>
      <c r="L64" s="22"/>
      <c r="M64" s="22"/>
      <c r="N64" s="22"/>
      <c r="O64" s="22"/>
    </row>
    <row r="65" spans="3:15" s="23" customFormat="1" x14ac:dyDescent="0.2">
      <c r="C65" s="22"/>
      <c r="D65" s="22"/>
      <c r="E65" s="22"/>
      <c r="F65" s="22"/>
      <c r="G65" s="24" t="s">
        <v>94</v>
      </c>
      <c r="H65" s="25"/>
      <c r="I65" s="25"/>
      <c r="J65" s="24" t="s">
        <v>95</v>
      </c>
      <c r="K65" s="22"/>
      <c r="L65" s="22"/>
      <c r="M65" s="22"/>
      <c r="N65" s="22"/>
      <c r="O65" s="22"/>
    </row>
    <row r="66" spans="3:15" s="23" customFormat="1" x14ac:dyDescent="0.2">
      <c r="C66" s="22"/>
      <c r="D66" s="22"/>
      <c r="E66" s="22"/>
      <c r="F66" s="22"/>
      <c r="G66" s="24" t="s">
        <v>96</v>
      </c>
      <c r="H66" s="25"/>
      <c r="I66" s="25"/>
      <c r="J66" s="24" t="s">
        <v>97</v>
      </c>
      <c r="K66" s="22"/>
      <c r="L66" s="22"/>
      <c r="M66" s="22"/>
      <c r="N66" s="22"/>
      <c r="O66" s="22"/>
    </row>
    <row r="67" spans="3:15" s="23" customFormat="1" x14ac:dyDescent="0.2">
      <c r="C67" s="22"/>
      <c r="D67" s="22"/>
      <c r="E67" s="22"/>
      <c r="F67" s="22"/>
      <c r="G67" s="24" t="s">
        <v>98</v>
      </c>
      <c r="H67" s="25"/>
      <c r="I67" s="25"/>
      <c r="J67" s="24" t="s">
        <v>99</v>
      </c>
      <c r="K67" s="22"/>
      <c r="L67" s="22"/>
      <c r="M67" s="22"/>
      <c r="N67" s="22"/>
      <c r="O67" s="22"/>
    </row>
    <row r="68" spans="3:15" s="23" customFormat="1" x14ac:dyDescent="0.2">
      <c r="C68" s="22"/>
      <c r="D68" s="22"/>
      <c r="E68" s="22"/>
      <c r="F68" s="22"/>
      <c r="G68" s="24" t="s">
        <v>100</v>
      </c>
      <c r="H68" s="25"/>
      <c r="I68" s="25"/>
      <c r="J68" s="24" t="s">
        <v>101</v>
      </c>
      <c r="K68" s="22"/>
      <c r="L68" s="22"/>
      <c r="M68" s="22"/>
      <c r="N68" s="22"/>
      <c r="O68" s="22"/>
    </row>
    <row r="69" spans="3:15" s="23" customFormat="1" x14ac:dyDescent="0.2">
      <c r="C69" s="22"/>
      <c r="D69" s="22"/>
      <c r="E69" s="22"/>
      <c r="F69" s="22"/>
      <c r="G69" s="24" t="s">
        <v>102</v>
      </c>
      <c r="H69" s="25"/>
      <c r="I69" s="25"/>
      <c r="J69" s="24" t="s">
        <v>103</v>
      </c>
      <c r="K69" s="22"/>
      <c r="L69" s="22"/>
      <c r="M69" s="22"/>
      <c r="N69" s="22"/>
      <c r="O69" s="22"/>
    </row>
    <row r="70" spans="3:15" s="23" customFormat="1" x14ac:dyDescent="0.2">
      <c r="C70" s="22"/>
      <c r="D70" s="22"/>
      <c r="E70" s="22"/>
      <c r="F70" s="22"/>
      <c r="G70" s="24" t="s">
        <v>104</v>
      </c>
      <c r="H70" s="25"/>
      <c r="I70" s="25"/>
      <c r="J70" s="24" t="s">
        <v>105</v>
      </c>
      <c r="K70" s="22"/>
      <c r="L70" s="22"/>
      <c r="M70" s="22"/>
      <c r="N70" s="22"/>
      <c r="O70" s="22"/>
    </row>
    <row r="71" spans="3:15" s="23" customFormat="1" x14ac:dyDescent="0.2">
      <c r="C71" s="22"/>
      <c r="D71" s="22"/>
      <c r="E71" s="22"/>
      <c r="F71" s="22"/>
      <c r="G71" s="24" t="s">
        <v>106</v>
      </c>
      <c r="H71" s="25"/>
      <c r="I71" s="25"/>
      <c r="J71" s="24" t="s">
        <v>107</v>
      </c>
      <c r="K71" s="22"/>
      <c r="L71" s="22"/>
      <c r="M71" s="22"/>
      <c r="N71" s="22"/>
      <c r="O71" s="22"/>
    </row>
    <row r="72" spans="3:15" s="23" customFormat="1" x14ac:dyDescent="0.2">
      <c r="C72" s="22"/>
      <c r="D72" s="22"/>
      <c r="E72" s="22"/>
      <c r="F72" s="22"/>
      <c r="G72" s="24" t="s">
        <v>35</v>
      </c>
      <c r="H72" s="25"/>
      <c r="I72" s="25"/>
      <c r="J72" s="24" t="s">
        <v>62</v>
      </c>
      <c r="K72" s="22"/>
      <c r="L72" s="22"/>
      <c r="M72" s="22"/>
      <c r="N72" s="22"/>
      <c r="O72" s="22"/>
    </row>
    <row r="73" spans="3:15" x14ac:dyDescent="0.2">
      <c r="G73" s="24" t="s">
        <v>108</v>
      </c>
      <c r="H73" s="25"/>
      <c r="I73" s="25"/>
      <c r="J73" s="25"/>
      <c r="K73" s="22"/>
      <c r="L73" s="22"/>
    </row>
    <row r="74" spans="3:15" x14ac:dyDescent="0.2">
      <c r="G74" s="24" t="s">
        <v>109</v>
      </c>
      <c r="H74" s="25"/>
      <c r="I74" s="25"/>
      <c r="J74" s="25"/>
      <c r="K74" s="22"/>
      <c r="L74" s="22"/>
    </row>
    <row r="75" spans="3:15" x14ac:dyDescent="0.2">
      <c r="G75" s="24" t="s">
        <v>110</v>
      </c>
      <c r="H75" s="25"/>
      <c r="I75" s="25"/>
      <c r="J75" s="25"/>
      <c r="K75" s="22"/>
      <c r="L75" s="22"/>
    </row>
    <row r="76" spans="3:15" x14ac:dyDescent="0.2">
      <c r="G76" s="24" t="s">
        <v>111</v>
      </c>
      <c r="H76" s="25"/>
      <c r="I76" s="25"/>
      <c r="J76" s="25"/>
      <c r="K76" s="22"/>
      <c r="L76" s="22"/>
    </row>
    <row r="77" spans="3:15" x14ac:dyDescent="0.2">
      <c r="G77" s="24" t="s">
        <v>40</v>
      </c>
      <c r="H77" s="25"/>
      <c r="I77" s="25"/>
      <c r="J77" s="25"/>
      <c r="K77" s="22"/>
      <c r="L77" s="22"/>
    </row>
    <row r="78" spans="3:15" x14ac:dyDescent="0.2">
      <c r="G78" s="24" t="s">
        <v>26</v>
      </c>
      <c r="H78" s="25"/>
      <c r="I78" s="25"/>
      <c r="J78" s="25"/>
      <c r="K78" s="22"/>
      <c r="L78" s="22"/>
    </row>
    <row r="79" spans="3:15" x14ac:dyDescent="0.2">
      <c r="G79" s="24" t="s">
        <v>112</v>
      </c>
      <c r="H79" s="25"/>
      <c r="I79" s="25"/>
      <c r="J79" s="25"/>
      <c r="K79" s="22"/>
      <c r="L79" s="22"/>
    </row>
    <row r="80" spans="3:15" x14ac:dyDescent="0.2">
      <c r="G80" s="24" t="s">
        <v>29</v>
      </c>
      <c r="H80" s="25"/>
      <c r="I80" s="25"/>
      <c r="J80" s="25"/>
      <c r="K80" s="22"/>
      <c r="L80" s="22"/>
    </row>
    <row r="81" spans="7:12" x14ac:dyDescent="0.2">
      <c r="G81" s="24" t="s">
        <v>113</v>
      </c>
      <c r="H81" s="25"/>
      <c r="I81" s="25"/>
      <c r="J81" s="25"/>
      <c r="K81" s="22"/>
      <c r="L81" s="22"/>
    </row>
    <row r="82" spans="7:12" x14ac:dyDescent="0.2">
      <c r="G82" s="24" t="s">
        <v>114</v>
      </c>
      <c r="H82" s="25"/>
      <c r="I82" s="25"/>
      <c r="J82" s="25"/>
      <c r="K82" s="22"/>
      <c r="L82" s="22"/>
    </row>
    <row r="83" spans="7:12" x14ac:dyDescent="0.2">
      <c r="G83" s="24" t="s">
        <v>115</v>
      </c>
      <c r="H83" s="25"/>
      <c r="I83" s="25"/>
      <c r="J83" s="25"/>
    </row>
    <row r="84" spans="7:12" x14ac:dyDescent="0.2">
      <c r="G84" s="24" t="s">
        <v>116</v>
      </c>
      <c r="H84" s="25"/>
      <c r="I84" s="25"/>
      <c r="J84" s="25"/>
    </row>
    <row r="85" spans="7:12" x14ac:dyDescent="0.2">
      <c r="G85" s="24" t="s">
        <v>117</v>
      </c>
      <c r="H85" s="25"/>
      <c r="I85" s="25"/>
      <c r="J85" s="25"/>
    </row>
    <row r="86" spans="7:12" x14ac:dyDescent="0.2">
      <c r="G86" s="24" t="s">
        <v>118</v>
      </c>
      <c r="H86" s="25"/>
      <c r="I86" s="25"/>
      <c r="J86" s="25"/>
    </row>
    <row r="87" spans="7:12" x14ac:dyDescent="0.2">
      <c r="G87" s="24" t="s">
        <v>119</v>
      </c>
      <c r="H87" s="25"/>
      <c r="I87" s="25"/>
      <c r="J87" s="25"/>
    </row>
  </sheetData>
  <mergeCells count="84">
    <mergeCell ref="B2:C4"/>
    <mergeCell ref="C5:D8"/>
    <mergeCell ref="E5:L5"/>
    <mergeCell ref="M5:O5"/>
    <mergeCell ref="E6:L6"/>
    <mergeCell ref="M6:O6"/>
    <mergeCell ref="E7:L8"/>
    <mergeCell ref="M7:O7"/>
    <mergeCell ref="M8:O8"/>
    <mergeCell ref="C16:O16"/>
    <mergeCell ref="C9:O9"/>
    <mergeCell ref="C10:O11"/>
    <mergeCell ref="C12:D12"/>
    <mergeCell ref="E12:H12"/>
    <mergeCell ref="I12:J12"/>
    <mergeCell ref="K12:O12"/>
    <mergeCell ref="C13:D13"/>
    <mergeCell ref="E13:O13"/>
    <mergeCell ref="C14:D14"/>
    <mergeCell ref="E14:O14"/>
    <mergeCell ref="C15:O15"/>
    <mergeCell ref="P17:P18"/>
    <mergeCell ref="C18:D19"/>
    <mergeCell ref="E18:F18"/>
    <mergeCell ref="G18:K18"/>
    <mergeCell ref="L18:M19"/>
    <mergeCell ref="N18:O19"/>
    <mergeCell ref="E19:F19"/>
    <mergeCell ref="G19:K19"/>
    <mergeCell ref="C17:D17"/>
    <mergeCell ref="E17:G17"/>
    <mergeCell ref="H17:I17"/>
    <mergeCell ref="J17:K17"/>
    <mergeCell ref="L17:M17"/>
    <mergeCell ref="N17:O17"/>
    <mergeCell ref="C20:D22"/>
    <mergeCell ref="E20:G22"/>
    <mergeCell ref="H20:I22"/>
    <mergeCell ref="J20:K22"/>
    <mergeCell ref="L20:O20"/>
    <mergeCell ref="N23:O24"/>
    <mergeCell ref="C24:D24"/>
    <mergeCell ref="E24:G24"/>
    <mergeCell ref="C26:O26"/>
    <mergeCell ref="C27:I43"/>
    <mergeCell ref="J27:O27"/>
    <mergeCell ref="J43:O43"/>
    <mergeCell ref="C23:D23"/>
    <mergeCell ref="E23:G23"/>
    <mergeCell ref="H23:I24"/>
    <mergeCell ref="J23:K24"/>
    <mergeCell ref="L23:M24"/>
    <mergeCell ref="C54:F54"/>
    <mergeCell ref="G54:J54"/>
    <mergeCell ref="K54:O54"/>
    <mergeCell ref="P27:P28"/>
    <mergeCell ref="J28:O33"/>
    <mergeCell ref="J34:O34"/>
    <mergeCell ref="J35:O40"/>
    <mergeCell ref="J41:O41"/>
    <mergeCell ref="J42:O42"/>
    <mergeCell ref="C45:O45"/>
    <mergeCell ref="C52:O52"/>
    <mergeCell ref="C53:F53"/>
    <mergeCell ref="G53:J53"/>
    <mergeCell ref="K53:O53"/>
    <mergeCell ref="C55:F55"/>
    <mergeCell ref="G55:J55"/>
    <mergeCell ref="K55:O55"/>
    <mergeCell ref="C56:F56"/>
    <mergeCell ref="G56:J56"/>
    <mergeCell ref="K56:O56"/>
    <mergeCell ref="C57:F57"/>
    <mergeCell ref="G57:J57"/>
    <mergeCell ref="K57:O57"/>
    <mergeCell ref="C58:F58"/>
    <mergeCell ref="G58:J58"/>
    <mergeCell ref="K58:O58"/>
    <mergeCell ref="C59:F59"/>
    <mergeCell ref="G59:J59"/>
    <mergeCell ref="K59:O59"/>
    <mergeCell ref="C60:F60"/>
    <mergeCell ref="G60:J60"/>
    <mergeCell ref="K60:O60"/>
  </mergeCells>
  <dataValidations count="4">
    <dataValidation type="list" allowBlank="1" showInputMessage="1" showErrorMessage="1" sqref="E12:H12" xr:uid="{00000000-0002-0000-0B00-000000000000}">
      <formula1>$G$61:$G$64</formula1>
    </dataValidation>
    <dataValidation type="list" allowBlank="1" showInputMessage="1" showErrorMessage="1" sqref="J17:K17" xr:uid="{00000000-0002-0000-0B00-000001000000}">
      <formula1>$J$61:$J$63</formula1>
    </dataValidation>
    <dataValidation type="list" allowBlank="1" showInputMessage="1" showErrorMessage="1" sqref="J20:K22" xr:uid="{00000000-0002-0000-0B00-000002000000}">
      <formula1>$J$66:$J$72</formula1>
    </dataValidation>
    <dataValidation type="list" allowBlank="1" showInputMessage="1" showErrorMessage="1" sqref="E20:G22" xr:uid="{00000000-0002-0000-0B00-000003000000}">
      <formula1>$J$64:$J$65</formula1>
    </dataValidation>
  </dataValidations>
  <hyperlinks>
    <hyperlink ref="B2:C4" location="'MATRIZ DE INDICADORES'!A1" display="    REGRESAR" xr:uid="{00000000-0004-0000-0B00-000000000000}"/>
  </hyperlink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408577" r:id="rId3" name="Option Button 1">
              <controlPr defaultSize="0" autoFill="0" autoLine="0" autoPict="0" macro="[11]!PORCENTAJE">
                <anchor moveWithCells="1">
                  <from>
                    <xdr:col>5</xdr:col>
                    <xdr:colOff>28575</xdr:colOff>
                    <xdr:row>16</xdr:row>
                    <xdr:rowOff>142875</xdr:rowOff>
                  </from>
                  <to>
                    <xdr:col>5</xdr:col>
                    <xdr:colOff>895350</xdr:colOff>
                    <xdr:row>17</xdr:row>
                    <xdr:rowOff>152400</xdr:rowOff>
                  </to>
                </anchor>
              </controlPr>
            </control>
          </mc:Choice>
        </mc:AlternateContent>
        <mc:AlternateContent xmlns:mc="http://schemas.openxmlformats.org/markup-compatibility/2006">
          <mc:Choice Requires="x14">
            <control shapeId="408578" r:id="rId4" name="Option Button 2">
              <controlPr defaultSize="0" autoFill="0" autoLine="0" autoPict="0" macro="[11]!RELATIVO">
                <anchor moveWithCells="1">
                  <from>
                    <xdr:col>4</xdr:col>
                    <xdr:colOff>171450</xdr:colOff>
                    <xdr:row>16</xdr:row>
                    <xdr:rowOff>123825</xdr:rowOff>
                  </from>
                  <to>
                    <xdr:col>5</xdr:col>
                    <xdr:colOff>38100</xdr:colOff>
                    <xdr:row>17</xdr:row>
                    <xdr:rowOff>152400</xdr:rowOff>
                  </to>
                </anchor>
              </controlPr>
            </control>
          </mc:Choice>
        </mc:AlternateContent>
        <mc:AlternateContent xmlns:mc="http://schemas.openxmlformats.org/markup-compatibility/2006">
          <mc:Choice Requires="x14">
            <control shapeId="408579" r:id="rId5" name="Option Button 3">
              <controlPr defaultSize="0" autoFill="0" autoLine="0" autoPict="0" macro="[11]!RELATIVO">
                <anchor moveWithCells="1">
                  <from>
                    <xdr:col>5</xdr:col>
                    <xdr:colOff>895350</xdr:colOff>
                    <xdr:row>16</xdr:row>
                    <xdr:rowOff>123825</xdr:rowOff>
                  </from>
                  <to>
                    <xdr:col>7</xdr:col>
                    <xdr:colOff>95250</xdr:colOff>
                    <xdr:row>17</xdr:row>
                    <xdr:rowOff>152400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1">
    <tabColor rgb="FFEDE394"/>
  </sheetPr>
  <dimension ref="A1:AB104"/>
  <sheetViews>
    <sheetView topLeftCell="H14" zoomScale="90" zoomScaleNormal="90" workbookViewId="0">
      <selection activeCell="J28" sqref="C27:O42"/>
    </sheetView>
  </sheetViews>
  <sheetFormatPr baseColWidth="10" defaultColWidth="11.42578125" defaultRowHeight="15" x14ac:dyDescent="0.2"/>
  <cols>
    <col min="1" max="1" width="4" style="7" customWidth="1"/>
    <col min="2" max="2" width="6.7109375" style="7" customWidth="1"/>
    <col min="3" max="3" width="35" style="6" customWidth="1"/>
    <col min="4" max="4" width="15.140625" style="6" customWidth="1"/>
    <col min="5" max="5" width="12.7109375" style="6" customWidth="1"/>
    <col min="6" max="6" width="15.140625" style="6" customWidth="1"/>
    <col min="7" max="7" width="14" style="6" customWidth="1"/>
    <col min="8" max="8" width="11.42578125" style="6"/>
    <col min="9" max="9" width="12.85546875" style="6" customWidth="1"/>
    <col min="10" max="10" width="15.5703125" style="6" customWidth="1"/>
    <col min="11" max="11" width="14.42578125" style="6" customWidth="1"/>
    <col min="12" max="15" width="15.28515625" style="6" customWidth="1"/>
    <col min="16" max="16" width="6.7109375" style="7" customWidth="1"/>
    <col min="17" max="16384" width="11.42578125" style="7"/>
  </cols>
  <sheetData>
    <row r="1" spans="2:16" s="8" customFormat="1" ht="8.25" customHeight="1" x14ac:dyDescent="0.25">
      <c r="C1" s="9"/>
      <c r="D1" s="9"/>
      <c r="E1" s="9"/>
      <c r="F1" s="9"/>
      <c r="G1" s="9"/>
      <c r="H1" s="9"/>
      <c r="I1" s="9"/>
      <c r="J1" s="9"/>
      <c r="K1" s="9"/>
      <c r="L1" s="9"/>
      <c r="M1" s="9"/>
      <c r="N1" s="9"/>
      <c r="O1" s="9"/>
    </row>
    <row r="2" spans="2:16" s="8" customFormat="1" ht="15.75" customHeight="1" x14ac:dyDescent="0.25">
      <c r="B2" s="258" t="s">
        <v>41</v>
      </c>
      <c r="C2" s="258"/>
      <c r="D2" s="4"/>
      <c r="E2" s="4"/>
      <c r="F2" s="4"/>
      <c r="G2" s="4"/>
      <c r="H2" s="4"/>
      <c r="I2" s="4"/>
      <c r="J2" s="4"/>
      <c r="K2" s="4"/>
      <c r="L2" s="4"/>
      <c r="M2" s="4"/>
      <c r="N2" s="4"/>
      <c r="O2" s="4"/>
      <c r="P2" s="10"/>
    </row>
    <row r="3" spans="2:16" s="8" customFormat="1" ht="15.75" customHeight="1" x14ac:dyDescent="0.25">
      <c r="B3" s="258"/>
      <c r="C3" s="258"/>
      <c r="D3" s="4"/>
      <c r="E3" s="4"/>
      <c r="F3" s="4"/>
      <c r="G3" s="4"/>
      <c r="H3" s="4"/>
      <c r="I3" s="4"/>
      <c r="J3" s="4"/>
      <c r="K3" s="4"/>
      <c r="L3" s="4"/>
      <c r="M3" s="4"/>
      <c r="N3" s="4"/>
      <c r="O3" s="4"/>
      <c r="P3" s="10"/>
    </row>
    <row r="4" spans="2:16" s="8" customFormat="1" ht="15" customHeight="1" x14ac:dyDescent="0.25">
      <c r="B4" s="258"/>
      <c r="C4" s="258"/>
      <c r="D4" s="4"/>
      <c r="E4" s="4"/>
      <c r="F4" s="4"/>
      <c r="G4" s="4"/>
      <c r="H4" s="4"/>
      <c r="I4" s="4"/>
      <c r="J4" s="4"/>
      <c r="K4" s="4"/>
      <c r="L4" s="4"/>
      <c r="M4" s="4"/>
      <c r="N4" s="4"/>
      <c r="O4" s="4"/>
      <c r="P4" s="10"/>
    </row>
    <row r="5" spans="2:16" s="8" customFormat="1" ht="15.75" customHeight="1" x14ac:dyDescent="0.25">
      <c r="B5" s="10"/>
      <c r="C5" s="259"/>
      <c r="D5" s="260"/>
      <c r="E5" s="265" t="s">
        <v>0</v>
      </c>
      <c r="F5" s="212"/>
      <c r="G5" s="212"/>
      <c r="H5" s="212"/>
      <c r="I5" s="212"/>
      <c r="J5" s="212"/>
      <c r="K5" s="212"/>
      <c r="L5" s="213"/>
      <c r="M5" s="266" t="s">
        <v>1</v>
      </c>
      <c r="N5" s="266"/>
      <c r="O5" s="266"/>
      <c r="P5" s="10"/>
    </row>
    <row r="6" spans="2:16" s="8" customFormat="1" ht="15.75" customHeight="1" x14ac:dyDescent="0.25">
      <c r="B6" s="10"/>
      <c r="C6" s="261"/>
      <c r="D6" s="262"/>
      <c r="E6" s="265" t="s">
        <v>2</v>
      </c>
      <c r="F6" s="212"/>
      <c r="G6" s="212"/>
      <c r="H6" s="212"/>
      <c r="I6" s="212"/>
      <c r="J6" s="212"/>
      <c r="K6" s="212"/>
      <c r="L6" s="213"/>
      <c r="M6" s="266" t="s">
        <v>3</v>
      </c>
      <c r="N6" s="266"/>
      <c r="O6" s="266"/>
      <c r="P6" s="10"/>
    </row>
    <row r="7" spans="2:16" s="8" customFormat="1" ht="15.75" customHeight="1" x14ac:dyDescent="0.25">
      <c r="B7" s="10"/>
      <c r="C7" s="261"/>
      <c r="D7" s="262"/>
      <c r="E7" s="267" t="s">
        <v>4</v>
      </c>
      <c r="F7" s="268"/>
      <c r="G7" s="268"/>
      <c r="H7" s="268"/>
      <c r="I7" s="268"/>
      <c r="J7" s="268"/>
      <c r="K7" s="268"/>
      <c r="L7" s="269"/>
      <c r="M7" s="266" t="s">
        <v>42</v>
      </c>
      <c r="N7" s="266"/>
      <c r="O7" s="266"/>
      <c r="P7" s="10"/>
    </row>
    <row r="8" spans="2:16" s="8" customFormat="1" ht="15.75" customHeight="1" x14ac:dyDescent="0.25">
      <c r="B8" s="10"/>
      <c r="C8" s="263"/>
      <c r="D8" s="264"/>
      <c r="E8" s="270"/>
      <c r="F8" s="271"/>
      <c r="G8" s="271"/>
      <c r="H8" s="271"/>
      <c r="I8" s="271"/>
      <c r="J8" s="271"/>
      <c r="K8" s="271"/>
      <c r="L8" s="272"/>
      <c r="M8" s="266" t="s">
        <v>6</v>
      </c>
      <c r="N8" s="266"/>
      <c r="O8" s="266"/>
      <c r="P8" s="10"/>
    </row>
    <row r="9" spans="2:16" s="8" customFormat="1" ht="15.75" customHeight="1" x14ac:dyDescent="0.25">
      <c r="B9" s="10"/>
      <c r="C9" s="274"/>
      <c r="D9" s="274"/>
      <c r="E9" s="274"/>
      <c r="F9" s="274"/>
      <c r="G9" s="274"/>
      <c r="H9" s="274"/>
      <c r="I9" s="274"/>
      <c r="J9" s="274"/>
      <c r="K9" s="274"/>
      <c r="L9" s="274"/>
      <c r="M9" s="274"/>
      <c r="N9" s="274"/>
      <c r="O9" s="274"/>
      <c r="P9" s="10"/>
    </row>
    <row r="10" spans="2:16" s="8" customFormat="1" ht="15.75" customHeight="1" x14ac:dyDescent="0.25">
      <c r="B10" s="10"/>
      <c r="C10" s="275" t="s">
        <v>43</v>
      </c>
      <c r="D10" s="275"/>
      <c r="E10" s="275"/>
      <c r="F10" s="275"/>
      <c r="G10" s="275"/>
      <c r="H10" s="275"/>
      <c r="I10" s="275"/>
      <c r="J10" s="275"/>
      <c r="K10" s="275"/>
      <c r="L10" s="275"/>
      <c r="M10" s="275"/>
      <c r="N10" s="275"/>
      <c r="O10" s="275"/>
      <c r="P10" s="10"/>
    </row>
    <row r="11" spans="2:16" s="8" customFormat="1" ht="15" customHeight="1" x14ac:dyDescent="0.25">
      <c r="B11" s="10"/>
      <c r="C11" s="275"/>
      <c r="D11" s="275"/>
      <c r="E11" s="275"/>
      <c r="F11" s="275"/>
      <c r="G11" s="275"/>
      <c r="H11" s="275"/>
      <c r="I11" s="275"/>
      <c r="J11" s="275"/>
      <c r="K11" s="275"/>
      <c r="L11" s="275"/>
      <c r="M11" s="275"/>
      <c r="N11" s="275"/>
      <c r="O11" s="275"/>
      <c r="P11" s="10"/>
    </row>
    <row r="12" spans="2:16" s="8" customFormat="1" ht="44.25" customHeight="1" x14ac:dyDescent="0.25">
      <c r="B12" s="10"/>
      <c r="C12" s="276" t="s">
        <v>44</v>
      </c>
      <c r="D12" s="276"/>
      <c r="E12" s="469" t="s">
        <v>91</v>
      </c>
      <c r="F12" s="469"/>
      <c r="G12" s="469"/>
      <c r="H12" s="469"/>
      <c r="I12" s="429" t="s">
        <v>46</v>
      </c>
      <c r="J12" s="429"/>
      <c r="K12" s="470" t="s">
        <v>240</v>
      </c>
      <c r="L12" s="470"/>
      <c r="M12" s="470"/>
      <c r="N12" s="470"/>
      <c r="O12" s="470"/>
      <c r="P12" s="10"/>
    </row>
    <row r="13" spans="2:16" s="8" customFormat="1" x14ac:dyDescent="0.25">
      <c r="B13" s="10"/>
      <c r="C13" s="279" t="s">
        <v>15</v>
      </c>
      <c r="D13" s="279"/>
      <c r="E13" s="425" t="s">
        <v>40</v>
      </c>
      <c r="F13" s="425"/>
      <c r="G13" s="425"/>
      <c r="H13" s="425"/>
      <c r="I13" s="425"/>
      <c r="J13" s="425"/>
      <c r="K13" s="425"/>
      <c r="L13" s="425"/>
      <c r="M13" s="425"/>
      <c r="N13" s="425"/>
      <c r="O13" s="425"/>
      <c r="P13" s="10"/>
    </row>
    <row r="14" spans="2:16" s="8" customFormat="1" x14ac:dyDescent="0.25">
      <c r="B14" s="10"/>
      <c r="C14" s="279" t="s">
        <v>48</v>
      </c>
      <c r="D14" s="279"/>
      <c r="E14" s="350" t="s">
        <v>241</v>
      </c>
      <c r="F14" s="350"/>
      <c r="G14" s="350"/>
      <c r="H14" s="350"/>
      <c r="I14" s="350"/>
      <c r="J14" s="350"/>
      <c r="K14" s="350"/>
      <c r="L14" s="350"/>
      <c r="M14" s="350"/>
      <c r="N14" s="350"/>
      <c r="O14" s="350"/>
      <c r="P14" s="10"/>
    </row>
    <row r="15" spans="2:16" s="8" customFormat="1" x14ac:dyDescent="0.25">
      <c r="B15" s="10"/>
      <c r="C15" s="282"/>
      <c r="D15" s="283"/>
      <c r="E15" s="283"/>
      <c r="F15" s="283"/>
      <c r="G15" s="283"/>
      <c r="H15" s="283"/>
      <c r="I15" s="283"/>
      <c r="J15" s="283"/>
      <c r="K15" s="283"/>
      <c r="L15" s="283"/>
      <c r="M15" s="283"/>
      <c r="N15" s="283"/>
      <c r="O15" s="284"/>
      <c r="P15" s="10"/>
    </row>
    <row r="16" spans="2:16" s="8" customFormat="1" x14ac:dyDescent="0.25">
      <c r="B16" s="10"/>
      <c r="C16" s="273" t="s">
        <v>50</v>
      </c>
      <c r="D16" s="273"/>
      <c r="E16" s="273"/>
      <c r="F16" s="273"/>
      <c r="G16" s="273"/>
      <c r="H16" s="273"/>
      <c r="I16" s="273"/>
      <c r="J16" s="273"/>
      <c r="K16" s="273"/>
      <c r="L16" s="273"/>
      <c r="M16" s="273"/>
      <c r="N16" s="273"/>
      <c r="O16" s="273"/>
      <c r="P16" s="10"/>
    </row>
    <row r="17" spans="2:16" s="8" customFormat="1" ht="36" customHeight="1" x14ac:dyDescent="0.25">
      <c r="B17" s="10"/>
      <c r="C17" s="279" t="s">
        <v>51</v>
      </c>
      <c r="D17" s="279"/>
      <c r="E17" s="297">
        <v>1</v>
      </c>
      <c r="F17" s="298"/>
      <c r="G17" s="299"/>
      <c r="H17" s="279" t="s">
        <v>20</v>
      </c>
      <c r="I17" s="279"/>
      <c r="J17" s="300" t="s">
        <v>27</v>
      </c>
      <c r="K17" s="301"/>
      <c r="L17" s="279" t="s">
        <v>52</v>
      </c>
      <c r="M17" s="279"/>
      <c r="N17" s="302">
        <v>0.3</v>
      </c>
      <c r="O17" s="428"/>
      <c r="P17" s="285"/>
    </row>
    <row r="18" spans="2:16" s="8" customFormat="1" ht="29.25" customHeight="1" x14ac:dyDescent="0.25">
      <c r="B18" s="10"/>
      <c r="C18" s="279" t="s">
        <v>19</v>
      </c>
      <c r="D18" s="279"/>
      <c r="E18" s="279" t="s">
        <v>53</v>
      </c>
      <c r="F18" s="279"/>
      <c r="G18" s="300" t="s">
        <v>242</v>
      </c>
      <c r="H18" s="461"/>
      <c r="I18" s="461"/>
      <c r="J18" s="461"/>
      <c r="K18" s="301"/>
      <c r="L18" s="289" t="s">
        <v>55</v>
      </c>
      <c r="M18" s="290"/>
      <c r="N18" s="293" t="s">
        <v>56</v>
      </c>
      <c r="O18" s="294"/>
      <c r="P18" s="285"/>
    </row>
    <row r="19" spans="2:16" s="8" customFormat="1" ht="15.75" customHeight="1" x14ac:dyDescent="0.25">
      <c r="B19" s="10"/>
      <c r="C19" s="279"/>
      <c r="D19" s="279"/>
      <c r="E19" s="279" t="s">
        <v>57</v>
      </c>
      <c r="F19" s="279"/>
      <c r="G19" s="286" t="s">
        <v>243</v>
      </c>
      <c r="H19" s="287"/>
      <c r="I19" s="287"/>
      <c r="J19" s="287"/>
      <c r="K19" s="288"/>
      <c r="L19" s="291"/>
      <c r="M19" s="292"/>
      <c r="N19" s="295"/>
      <c r="O19" s="296"/>
      <c r="P19" s="10"/>
    </row>
    <row r="20" spans="2:16" s="8" customFormat="1" ht="15.75" customHeight="1" x14ac:dyDescent="0.25">
      <c r="B20" s="10"/>
      <c r="C20" s="289" t="s">
        <v>59</v>
      </c>
      <c r="D20" s="290"/>
      <c r="E20" s="305" t="s">
        <v>60</v>
      </c>
      <c r="F20" s="306"/>
      <c r="G20" s="307"/>
      <c r="H20" s="314" t="s">
        <v>61</v>
      </c>
      <c r="I20" s="315"/>
      <c r="J20" s="305" t="s">
        <v>62</v>
      </c>
      <c r="K20" s="307"/>
      <c r="L20" s="320" t="s">
        <v>63</v>
      </c>
      <c r="M20" s="321"/>
      <c r="N20" s="321"/>
      <c r="O20" s="322"/>
      <c r="P20" s="10"/>
    </row>
    <row r="21" spans="2:16" s="8" customFormat="1" ht="15.75" customHeight="1" x14ac:dyDescent="0.25">
      <c r="B21" s="10"/>
      <c r="C21" s="303"/>
      <c r="D21" s="304"/>
      <c r="E21" s="308"/>
      <c r="F21" s="309"/>
      <c r="G21" s="310"/>
      <c r="H21" s="316"/>
      <c r="I21" s="317"/>
      <c r="J21" s="308"/>
      <c r="K21" s="310"/>
      <c r="L21" s="32" t="s">
        <v>64</v>
      </c>
      <c r="M21" s="32" t="s">
        <v>65</v>
      </c>
      <c r="N21" s="32" t="s">
        <v>66</v>
      </c>
      <c r="O21" s="32" t="s">
        <v>67</v>
      </c>
      <c r="P21" s="10"/>
    </row>
    <row r="22" spans="2:16" s="8" customFormat="1" ht="15.75" customHeight="1" x14ac:dyDescent="0.25">
      <c r="B22" s="10"/>
      <c r="C22" s="291"/>
      <c r="D22" s="292"/>
      <c r="E22" s="311"/>
      <c r="F22" s="312"/>
      <c r="G22" s="313"/>
      <c r="H22" s="318"/>
      <c r="I22" s="319"/>
      <c r="J22" s="311"/>
      <c r="K22" s="313"/>
      <c r="L22" s="17" t="s">
        <v>244</v>
      </c>
      <c r="M22" s="18" t="s">
        <v>245</v>
      </c>
      <c r="N22" s="19" t="s">
        <v>246</v>
      </c>
      <c r="O22" s="47" t="s">
        <v>247</v>
      </c>
      <c r="P22" s="10"/>
    </row>
    <row r="23" spans="2:16" s="8" customFormat="1" ht="26.25" customHeight="1" x14ac:dyDescent="0.25">
      <c r="B23" s="10"/>
      <c r="C23" s="279" t="s">
        <v>72</v>
      </c>
      <c r="D23" s="279"/>
      <c r="E23" s="324" t="s">
        <v>248</v>
      </c>
      <c r="F23" s="324"/>
      <c r="G23" s="324"/>
      <c r="H23" s="330" t="s">
        <v>74</v>
      </c>
      <c r="I23" s="315"/>
      <c r="J23" s="323" t="s">
        <v>75</v>
      </c>
      <c r="K23" s="323"/>
      <c r="L23" s="279" t="s">
        <v>76</v>
      </c>
      <c r="M23" s="279"/>
      <c r="N23" s="323" t="s">
        <v>77</v>
      </c>
      <c r="O23" s="323"/>
      <c r="P23" s="10"/>
    </row>
    <row r="24" spans="2:16" s="8" customFormat="1" ht="26.25" customHeight="1" x14ac:dyDescent="0.25">
      <c r="B24" s="10"/>
      <c r="C24" s="279" t="s">
        <v>78</v>
      </c>
      <c r="D24" s="279"/>
      <c r="E24" s="324" t="s">
        <v>249</v>
      </c>
      <c r="F24" s="324"/>
      <c r="G24" s="324"/>
      <c r="H24" s="331"/>
      <c r="I24" s="319"/>
      <c r="J24" s="323"/>
      <c r="K24" s="323"/>
      <c r="L24" s="279"/>
      <c r="M24" s="279"/>
      <c r="N24" s="323"/>
      <c r="O24" s="323"/>
      <c r="P24" s="10"/>
    </row>
    <row r="25" spans="2:16" s="8" customFormat="1" ht="15.75" customHeight="1" x14ac:dyDescent="0.25">
      <c r="B25" s="10"/>
      <c r="C25" s="27"/>
      <c r="D25" s="27"/>
      <c r="E25" s="31"/>
      <c r="F25" s="31"/>
      <c r="G25" s="27"/>
      <c r="H25" s="27"/>
      <c r="I25" s="27"/>
      <c r="J25" s="31"/>
      <c r="K25" s="31"/>
      <c r="L25" s="27"/>
      <c r="M25" s="27"/>
      <c r="N25" s="31"/>
      <c r="O25" s="31"/>
      <c r="P25" s="10"/>
    </row>
    <row r="26" spans="2:16" s="8" customFormat="1" ht="15" customHeight="1" x14ac:dyDescent="0.25">
      <c r="B26" s="10"/>
      <c r="C26" s="273" t="s">
        <v>80</v>
      </c>
      <c r="D26" s="273"/>
      <c r="E26" s="273"/>
      <c r="F26" s="273"/>
      <c r="G26" s="273"/>
      <c r="H26" s="273"/>
      <c r="I26" s="273"/>
      <c r="J26" s="325"/>
      <c r="K26" s="325"/>
      <c r="L26" s="325"/>
      <c r="M26" s="325"/>
      <c r="N26" s="325"/>
      <c r="O26" s="325"/>
      <c r="P26" s="10"/>
    </row>
    <row r="27" spans="2:16" s="8" customFormat="1" ht="18.75" customHeight="1" x14ac:dyDescent="0.25">
      <c r="B27" s="10"/>
      <c r="C27" s="283"/>
      <c r="D27" s="283"/>
      <c r="E27" s="283"/>
      <c r="F27" s="283"/>
      <c r="G27" s="283"/>
      <c r="H27" s="283"/>
      <c r="I27" s="284"/>
      <c r="J27" s="326" t="s">
        <v>81</v>
      </c>
      <c r="K27" s="327"/>
      <c r="L27" s="327"/>
      <c r="M27" s="327"/>
      <c r="N27" s="327"/>
      <c r="O27" s="327"/>
      <c r="P27" s="285"/>
    </row>
    <row r="28" spans="2:16" s="8" customFormat="1" ht="82.5" customHeight="1" x14ac:dyDescent="0.25">
      <c r="B28" s="10"/>
      <c r="C28" s="283"/>
      <c r="D28" s="283"/>
      <c r="E28" s="283"/>
      <c r="F28" s="283"/>
      <c r="G28" s="283"/>
      <c r="H28" s="283"/>
      <c r="I28" s="284"/>
      <c r="J28" s="462" t="s">
        <v>250</v>
      </c>
      <c r="K28" s="463"/>
      <c r="L28" s="463"/>
      <c r="M28" s="463"/>
      <c r="N28" s="463"/>
      <c r="O28" s="463"/>
      <c r="P28" s="285"/>
    </row>
    <row r="29" spans="2:16" s="8" customFormat="1" ht="82.5" customHeight="1" x14ac:dyDescent="0.25">
      <c r="B29" s="10"/>
      <c r="C29" s="283"/>
      <c r="D29" s="283"/>
      <c r="E29" s="283"/>
      <c r="F29" s="283"/>
      <c r="G29" s="283"/>
      <c r="H29" s="283"/>
      <c r="I29" s="284"/>
      <c r="J29" s="464"/>
      <c r="K29" s="465"/>
      <c r="L29" s="465"/>
      <c r="M29" s="465"/>
      <c r="N29" s="465"/>
      <c r="O29" s="465"/>
      <c r="P29" s="10"/>
    </row>
    <row r="30" spans="2:16" s="8" customFormat="1" ht="82.5" customHeight="1" x14ac:dyDescent="0.25">
      <c r="B30" s="10"/>
      <c r="C30" s="283"/>
      <c r="D30" s="283"/>
      <c r="E30" s="283"/>
      <c r="F30" s="283"/>
      <c r="G30" s="283"/>
      <c r="H30" s="283"/>
      <c r="I30" s="284"/>
      <c r="J30" s="464"/>
      <c r="K30" s="465"/>
      <c r="L30" s="465"/>
      <c r="M30" s="465"/>
      <c r="N30" s="465"/>
      <c r="O30" s="465"/>
      <c r="P30" s="10"/>
    </row>
    <row r="31" spans="2:16" s="8" customFormat="1" ht="51" customHeight="1" x14ac:dyDescent="0.25">
      <c r="B31" s="10"/>
      <c r="C31" s="283"/>
      <c r="D31" s="283"/>
      <c r="E31" s="283"/>
      <c r="F31" s="283"/>
      <c r="G31" s="283"/>
      <c r="H31" s="283"/>
      <c r="I31" s="284"/>
      <c r="J31" s="464"/>
      <c r="K31" s="465"/>
      <c r="L31" s="465"/>
      <c r="M31" s="465"/>
      <c r="N31" s="465"/>
      <c r="O31" s="465"/>
      <c r="P31" s="10"/>
    </row>
    <row r="32" spans="2:16" s="8" customFormat="1" ht="48.75" customHeight="1" x14ac:dyDescent="0.25">
      <c r="B32" s="10"/>
      <c r="C32" s="283"/>
      <c r="D32" s="283"/>
      <c r="E32" s="283"/>
      <c r="F32" s="283"/>
      <c r="G32" s="283"/>
      <c r="H32" s="283"/>
      <c r="I32" s="284"/>
      <c r="J32" s="464"/>
      <c r="K32" s="465"/>
      <c r="L32" s="465"/>
      <c r="M32" s="465"/>
      <c r="N32" s="465"/>
      <c r="O32" s="465"/>
      <c r="P32" s="10"/>
    </row>
    <row r="33" spans="2:16" s="8" customFormat="1" ht="27" customHeight="1" x14ac:dyDescent="0.25">
      <c r="B33" s="10"/>
      <c r="C33" s="283"/>
      <c r="D33" s="283"/>
      <c r="E33" s="283"/>
      <c r="F33" s="283"/>
      <c r="G33" s="283"/>
      <c r="H33" s="283"/>
      <c r="I33" s="284"/>
      <c r="J33" s="466"/>
      <c r="K33" s="467"/>
      <c r="L33" s="467"/>
      <c r="M33" s="467"/>
      <c r="N33" s="467"/>
      <c r="O33" s="467"/>
      <c r="P33" s="10"/>
    </row>
    <row r="34" spans="2:16" s="8" customFormat="1" ht="22.5" customHeight="1" x14ac:dyDescent="0.25">
      <c r="B34" s="10"/>
      <c r="C34" s="283"/>
      <c r="D34" s="283"/>
      <c r="E34" s="283"/>
      <c r="F34" s="283"/>
      <c r="G34" s="283"/>
      <c r="H34" s="283"/>
      <c r="I34" s="284"/>
      <c r="J34" s="339" t="s">
        <v>82</v>
      </c>
      <c r="K34" s="340"/>
      <c r="L34" s="340"/>
      <c r="M34" s="340"/>
      <c r="N34" s="340"/>
      <c r="O34" s="340"/>
    </row>
    <row r="35" spans="2:16" s="8" customFormat="1" ht="17.25" customHeight="1" x14ac:dyDescent="0.25">
      <c r="B35" s="10"/>
      <c r="C35" s="283"/>
      <c r="D35" s="283"/>
      <c r="E35" s="283"/>
      <c r="F35" s="283"/>
      <c r="G35" s="283"/>
      <c r="H35" s="283"/>
      <c r="I35" s="284"/>
      <c r="J35" s="399"/>
      <c r="K35" s="399"/>
      <c r="L35" s="399"/>
      <c r="M35" s="399"/>
      <c r="N35" s="399"/>
      <c r="O35" s="468"/>
      <c r="P35" s="10"/>
    </row>
    <row r="36" spans="2:16" s="8" customFormat="1" ht="15.75" hidden="1" customHeight="1" x14ac:dyDescent="0.25">
      <c r="B36" s="10"/>
      <c r="C36" s="283"/>
      <c r="D36" s="283"/>
      <c r="E36" s="283"/>
      <c r="F36" s="283"/>
      <c r="G36" s="283"/>
      <c r="H36" s="283"/>
      <c r="I36" s="284"/>
      <c r="J36" s="399"/>
      <c r="K36" s="399"/>
      <c r="L36" s="399"/>
      <c r="M36" s="399"/>
      <c r="N36" s="399"/>
      <c r="O36" s="468"/>
      <c r="P36" s="10"/>
    </row>
    <row r="37" spans="2:16" s="8" customFormat="1" ht="3.75" hidden="1" customHeight="1" x14ac:dyDescent="0.25">
      <c r="B37" s="10"/>
      <c r="C37" s="283"/>
      <c r="D37" s="283"/>
      <c r="E37" s="283"/>
      <c r="F37" s="283"/>
      <c r="G37" s="283"/>
      <c r="H37" s="283"/>
      <c r="I37" s="284"/>
      <c r="J37" s="399"/>
      <c r="K37" s="399"/>
      <c r="L37" s="399"/>
      <c r="M37" s="399"/>
      <c r="N37" s="399"/>
      <c r="O37" s="468"/>
      <c r="P37" s="10"/>
    </row>
    <row r="38" spans="2:16" s="8" customFormat="1" ht="15.75" hidden="1" customHeight="1" x14ac:dyDescent="0.25">
      <c r="B38" s="10"/>
      <c r="C38" s="283"/>
      <c r="D38" s="283"/>
      <c r="E38" s="283"/>
      <c r="F38" s="283"/>
      <c r="G38" s="283"/>
      <c r="H38" s="283"/>
      <c r="I38" s="284"/>
      <c r="J38" s="399"/>
      <c r="K38" s="399"/>
      <c r="L38" s="399"/>
      <c r="M38" s="399"/>
      <c r="N38" s="399"/>
      <c r="O38" s="468"/>
      <c r="P38" s="10"/>
    </row>
    <row r="39" spans="2:16" s="8" customFormat="1" ht="15.75" hidden="1" customHeight="1" x14ac:dyDescent="0.25">
      <c r="B39" s="10"/>
      <c r="C39" s="283"/>
      <c r="D39" s="283"/>
      <c r="E39" s="283"/>
      <c r="F39" s="283"/>
      <c r="G39" s="283"/>
      <c r="H39" s="283"/>
      <c r="I39" s="284"/>
      <c r="J39" s="399"/>
      <c r="K39" s="399"/>
      <c r="L39" s="399"/>
      <c r="M39" s="399"/>
      <c r="N39" s="399"/>
      <c r="O39" s="468"/>
      <c r="P39" s="10"/>
    </row>
    <row r="40" spans="2:16" s="8" customFormat="1" ht="33" customHeight="1" x14ac:dyDescent="0.25">
      <c r="B40" s="10"/>
      <c r="C40" s="283"/>
      <c r="D40" s="283"/>
      <c r="E40" s="283"/>
      <c r="F40" s="283"/>
      <c r="G40" s="283"/>
      <c r="H40" s="283"/>
      <c r="I40" s="284"/>
      <c r="J40" s="399"/>
      <c r="K40" s="399"/>
      <c r="L40" s="399"/>
      <c r="M40" s="399"/>
      <c r="N40" s="399"/>
      <c r="O40" s="468"/>
      <c r="P40" s="10"/>
    </row>
    <row r="41" spans="2:16" s="8" customFormat="1" ht="15.75" customHeight="1" x14ac:dyDescent="0.25">
      <c r="B41" s="10"/>
      <c r="C41" s="283"/>
      <c r="D41" s="283"/>
      <c r="E41" s="283"/>
      <c r="F41" s="283"/>
      <c r="G41" s="283"/>
      <c r="H41" s="283"/>
      <c r="I41" s="284"/>
      <c r="J41" s="339" t="s">
        <v>83</v>
      </c>
      <c r="K41" s="340"/>
      <c r="L41" s="340"/>
      <c r="M41" s="340"/>
      <c r="N41" s="340"/>
      <c r="O41" s="340"/>
      <c r="P41" s="10"/>
    </row>
    <row r="42" spans="2:16" s="8" customFormat="1" ht="15.75" customHeight="1" x14ac:dyDescent="0.25">
      <c r="B42" s="10"/>
      <c r="C42" s="283"/>
      <c r="D42" s="283"/>
      <c r="E42" s="283"/>
      <c r="F42" s="283"/>
      <c r="G42" s="283"/>
      <c r="H42" s="283"/>
      <c r="I42" s="284"/>
      <c r="J42" s="341" t="str">
        <f>E14</f>
        <v>Vicerrectoría Académica</v>
      </c>
      <c r="K42" s="342"/>
      <c r="L42" s="342"/>
      <c r="M42" s="342"/>
      <c r="N42" s="342"/>
      <c r="O42" s="342"/>
      <c r="P42" s="10"/>
    </row>
    <row r="43" spans="2:16" s="8" customFormat="1" ht="16.5" customHeight="1" x14ac:dyDescent="0.25">
      <c r="B43" s="10"/>
      <c r="C43" s="283"/>
      <c r="D43" s="283"/>
      <c r="E43" s="283"/>
      <c r="F43" s="283"/>
      <c r="G43" s="283"/>
      <c r="H43" s="283"/>
      <c r="I43" s="284"/>
      <c r="J43" s="328"/>
      <c r="K43" s="329"/>
      <c r="L43" s="329"/>
      <c r="M43" s="329"/>
      <c r="N43" s="329"/>
      <c r="O43" s="329"/>
      <c r="P43" s="10"/>
    </row>
    <row r="44" spans="2:16" s="8" customFormat="1" ht="16.5" customHeight="1" x14ac:dyDescent="0.25">
      <c r="B44" s="10"/>
      <c r="C44" s="5"/>
      <c r="D44" s="5"/>
      <c r="E44" s="5"/>
      <c r="F44" s="5"/>
      <c r="G44" s="5"/>
      <c r="H44" s="5"/>
      <c r="I44" s="5"/>
      <c r="J44" s="5"/>
      <c r="K44" s="5"/>
      <c r="L44" s="5"/>
      <c r="M44" s="5"/>
      <c r="N44" s="5"/>
      <c r="O44" s="5"/>
      <c r="P44" s="10"/>
    </row>
    <row r="45" spans="2:16" s="12" customFormat="1" ht="15" customHeight="1" x14ac:dyDescent="0.25">
      <c r="B45" s="11"/>
      <c r="C45" s="343" t="s">
        <v>84</v>
      </c>
      <c r="D45" s="344"/>
      <c r="E45" s="344"/>
      <c r="F45" s="344"/>
      <c r="G45" s="344"/>
      <c r="H45" s="344"/>
      <c r="I45" s="344"/>
      <c r="J45" s="344"/>
      <c r="K45" s="344"/>
      <c r="L45" s="344"/>
      <c r="M45" s="344"/>
      <c r="N45" s="344"/>
      <c r="O45" s="345"/>
      <c r="P45" s="11"/>
    </row>
    <row r="46" spans="2:16" s="12" customFormat="1" x14ac:dyDescent="0.25">
      <c r="B46" s="11"/>
      <c r="C46" s="33" t="s">
        <v>9</v>
      </c>
      <c r="D46" s="32" t="str">
        <f ca="1">IF(J23="MENSUAL","ENERO",IF(J23="TRIMESTRAL","MARZO",IF(J23="SEMESTRAL","JUNIO",IF(J23="ANUAL",YEAR(TODAY()),""))))</f>
        <v>JUNIO</v>
      </c>
      <c r="E46" s="32" t="str">
        <f>IF(J23="MENSUAL","FEBRERO",IF(J23="TRIMESTRAL","JUNIO",IF(J23="SEMESTRAL","DICIEMBRE","")))</f>
        <v>DICIEMBRE</v>
      </c>
      <c r="F46" s="32" t="str">
        <f>IF(J23="MENSUAL","MARZO",IF(J23="TRIMESTRAL","SEPTIEMBRE",""))</f>
        <v/>
      </c>
      <c r="G46" s="32" t="str">
        <f>IF(J23="MENSUAL","ABRIL",IF(J23="TRIMESTRAL","DICIEMBRE",""))</f>
        <v/>
      </c>
      <c r="H46" s="32" t="str">
        <f>IF(J23="MENSUAL","MAYO","")</f>
        <v/>
      </c>
      <c r="I46" s="32" t="str">
        <f>IF(J23="MENSUAL","JUNIO","")</f>
        <v/>
      </c>
      <c r="J46" s="32" t="str">
        <f>IF(J23="MENSUAL","JULIO","")</f>
        <v/>
      </c>
      <c r="K46" s="32" t="str">
        <f>IF(J23="MENSUAL","AGOSTO","")</f>
        <v/>
      </c>
      <c r="L46" s="32" t="str">
        <f>IF(J23="MENSUAL","SEPTIEMBRE","")</f>
        <v/>
      </c>
      <c r="M46" s="32" t="str">
        <f>IF(J23="MENSUAL","OCTUBRE","")</f>
        <v/>
      </c>
      <c r="N46" s="32" t="str">
        <f>IF(J23="MENSUAL","NOVIEMBRE","")</f>
        <v/>
      </c>
      <c r="O46" s="32" t="str">
        <f>IF(J23="MENSUAL","DICIEMBRE","")</f>
        <v/>
      </c>
      <c r="P46" s="11"/>
    </row>
    <row r="47" spans="2:16" s="12" customFormat="1" ht="57.75" customHeight="1" x14ac:dyDescent="0.25">
      <c r="B47" s="11"/>
      <c r="C47" s="34" t="str">
        <f>G18</f>
        <v>Estudiantes de 6 a 10 semestre beneficiados de políticas de gestión institucional y bienestar*100</v>
      </c>
      <c r="D47" s="32"/>
      <c r="E47" s="32"/>
      <c r="F47" s="32"/>
      <c r="G47" s="32"/>
      <c r="H47" s="32"/>
      <c r="I47" s="32"/>
      <c r="J47" s="32"/>
      <c r="K47" s="32"/>
      <c r="L47" s="32"/>
      <c r="M47" s="32"/>
      <c r="N47" s="32"/>
      <c r="O47" s="32"/>
      <c r="P47" s="11"/>
    </row>
    <row r="48" spans="2:16" s="12" customFormat="1" ht="38.25" customHeight="1" x14ac:dyDescent="0.25">
      <c r="B48" s="11"/>
      <c r="C48" s="34" t="str">
        <f>G19</f>
        <v xml:space="preserve">Total de estudiantes participantes de 6 a 10 semestre  </v>
      </c>
      <c r="D48" s="32"/>
      <c r="E48" s="32"/>
      <c r="F48" s="32"/>
      <c r="G48" s="32"/>
      <c r="H48" s="32"/>
      <c r="I48" s="32"/>
      <c r="J48" s="32"/>
      <c r="K48" s="32"/>
      <c r="L48" s="32"/>
      <c r="M48" s="32"/>
      <c r="N48" s="32"/>
      <c r="O48" s="32"/>
      <c r="P48" s="13"/>
    </row>
    <row r="49" spans="1:28" s="12" customFormat="1" x14ac:dyDescent="0.25">
      <c r="B49" s="11"/>
      <c r="C49" s="2" t="s">
        <v>85</v>
      </c>
      <c r="D49" s="28" t="str">
        <f t="shared" ref="D49:O49" si="0">IFERROR(IF($E$17=1,D47/D48,IF($E$17=2,D47,"")),"")</f>
        <v/>
      </c>
      <c r="E49" s="28" t="str">
        <f t="shared" si="0"/>
        <v/>
      </c>
      <c r="F49" s="62" t="str">
        <f t="shared" si="0"/>
        <v/>
      </c>
      <c r="G49" s="62" t="str">
        <f t="shared" si="0"/>
        <v/>
      </c>
      <c r="H49" s="62" t="str">
        <f t="shared" si="0"/>
        <v/>
      </c>
      <c r="I49" s="62" t="str">
        <f t="shared" si="0"/>
        <v/>
      </c>
      <c r="J49" s="62" t="str">
        <f t="shared" si="0"/>
        <v/>
      </c>
      <c r="K49" s="62" t="str">
        <f t="shared" si="0"/>
        <v/>
      </c>
      <c r="L49" s="62" t="str">
        <f t="shared" si="0"/>
        <v/>
      </c>
      <c r="M49" s="62" t="str">
        <f t="shared" si="0"/>
        <v/>
      </c>
      <c r="N49" s="62" t="str">
        <f t="shared" si="0"/>
        <v/>
      </c>
      <c r="O49" s="62" t="str">
        <f t="shared" si="0"/>
        <v/>
      </c>
      <c r="P49" s="11"/>
      <c r="R49" s="29"/>
    </row>
    <row r="50" spans="1:28" s="12" customFormat="1" x14ac:dyDescent="0.25">
      <c r="B50" s="11"/>
      <c r="C50" s="3" t="s">
        <v>86</v>
      </c>
      <c r="D50" s="28">
        <f>IF(AND(N23="ANUAL",J23="MENSUAL"),N17/12,IF(AND(N23="ANUAL",J23="TRIMESTRAL"),N17/4,IF(AND(N23="ANUAL",J23="SEMESTRAL"),N17/2,IF(AND(N23="ANUAL",J23="ANUAL"),N17,IF(AND(N23="SEMESTRAL",J23="MENSUAL"),N17/6,IF(AND(N23="SEMESTRAL",J23="TRIMESTRAL"),N17/2,IF(AND(N23="SEMESTRAL",J23="SEMESTRAL"),N17,IF(AND(N23="SEMESTRAL",J23="ANUAL"),"REVISAR FRECUENCIAS",IF(AND(N23="TRIMESTRAL",J23="MENSUAL"),N17/3,IF(AND(N23="TRIMESTRAL",J23="TRIMESTRAL"),N17,IF(AND(N23="TRIMESTRAL",J23="SEMESTRAL"),"REVISAR FRECUENCIAS",IF(AND(N23="TRIMESTRAL",J23="ANUAL"),"REVISAR FRECUENCIAS",IF(AND(N23="MENSUAL",J23="MENSUAL"),N17,IF(AND(N23="MENSUAL",J23="TRIMESTRAL"),"REVISAR FRECUENCIAS",IF(AND(N23="MENSUAL",J23="SEMESTRAL"),"REVISAR FRECUENCIAS",IF(AND(N23="MENSUAL",J23="ANUAL"),"REVISAR FRECUENCIAS",""))))))))))))))))</f>
        <v>0.15</v>
      </c>
      <c r="E50" s="28">
        <f>IF(AND(N23="ANUAL",J23="MENSUAL"),N17/12+D50,IF(AND(N23="ANUAL",J23="TRIMESTRAL"),N17/4+D50,IF(AND(N23="ANUAL",J23="SEMESTRAL"),N17/2+D50,IF(AND(N23="SEMESTRAL",J23="MENSUAL"),N17/6+D50,IF(AND(N23="SEMESTRAL",J23="TRIMESTRAL"),N17/2+D50,IF(AND(N23="SEMESTRAL",J23="SEMESTRAL"),N17,IF(AND(N23="TRIMESTRAL",J23="MENSUAL"),N17/3+D50,IF(AND(N23="TRIMESTRAL",J23="TRIMESTRAL"),N17,IF(AND(N23="MENSUAL",J23="MENSUAL"),N17,"")))))))))</f>
        <v>0.3</v>
      </c>
      <c r="F50" s="62" t="str">
        <f>IF(AND(N23="ANUAL",J23="MENSUAL"),N17/12+E50,IF(AND(N23="ANUAL",J23="TRIMESTRAL"),N17/4+E50,IF(AND(N23="SEMESTRAL",J23="MENSUAL"),N17/6+E50,IF(AND(N23="SEMESTRAL",J23="TRIMESTRAL"),N17/2,IF(AND(N23="TRIMESTRAL",J23="MENSUAL"),N17/3+E50,IF(AND(N23="TRIMESTRAL",J23="TRIMESTRAL"),N17,IF(AND(N23="MENSUAL",J23="MENSUAL"),N17,"")))))))</f>
        <v/>
      </c>
      <c r="G50" s="62" t="str">
        <f>IF(AND(N23="ANUAL",J23="MENSUAL"),N17/12+F50,IF(AND(N23="ANUAL",J23="TRIMESTRAL"),N17/4+F50,IF(AND(N23="SEMESTRAL",J23="MENSUAL"),N17/6+F50,IF(AND(N23="SEMESTRAL",J23="TRIMESTRAL"),N17/2+F50,IF(AND(N23="TRIMESTRAL",J23="MENSUAL"),N17/3,IF(AND(N23="TRIMESTRAL",J23="TRIMESTRAL"),N17,IF(AND(N23="MENSUAL",J23="MENSUAL"),N17,"")))))))</f>
        <v/>
      </c>
      <c r="H50" s="62" t="str">
        <f>IF(AND($N$23="ANUAL",$J$23="MENSUAL"),$N$17/12+G50,IF(AND(N23="SEMESTRAL",J23="MENSUAL"),N17/6+G50,IF(AND(N23="TRIMESTRAL",J23="MENSUAL"),N17/3+G50,IF(AND(N23="MENSUAL",J23="MENSUAL"),N17,""))))</f>
        <v/>
      </c>
      <c r="I50" s="62" t="str">
        <f>IF(AND($N$23="ANUAL",$J$23="MENSUAL"),$N$17/12+H50,IF(AND(N23="SEMESTRAL",J23="MENSUAL"),N17/6+H50,IF(AND(N23="TRIMESTRAL",J23="MENSUAL"),N17/3+H50,IF(AND(N23="MENSUAL",J23="MENSUAL"),N17,""))))</f>
        <v/>
      </c>
      <c r="J50" s="62" t="str">
        <f>IF(AND($N$23="ANUAL",$J$23="MENSUAL"),$N$17/12+I50,IF(AND(N23="SEMESTRAL",J23="MENSUAL"),N17/6,IF(AND(N23="TRIMESTRAL",J23="MENSUAL"),N17/3,IF(AND(N23="MENSUAL",J23="MENSUAL"),N17,""))))</f>
        <v/>
      </c>
      <c r="K50" s="62" t="str">
        <f>IF(AND($N$23="ANUAL",$J$23="MENSUAL"),$N$17/12+J50,IF(AND(N23="SEMESTRAL",J23="MENSUAL"),N17/6+J50,IF(AND(N23="TRIMESTRAL",J23="MENSUAL"),N17/3+J50,IF(AND(N23="MENSUAL",J23="MENSUAL"),N17,""))))</f>
        <v/>
      </c>
      <c r="L50" s="62" t="str">
        <f>IF(AND($N$23="ANUAL",$J$23="MENSUAL"),$N$17/12+K50,IF(AND(N23="SEMESTRAL",J23="MENSUAL"),N17/6+K50,IF(AND(N23="TRIMESTRAL",J23="MENSUAL"),N17/3+K50,IF(AND(N23="MENSUAL",J23="MENSUAL"),N17,""))))</f>
        <v/>
      </c>
      <c r="M50" s="62" t="str">
        <f>IF(AND($N$23="ANUAL",$J$23="MENSUAL"),$N$17/12+L50,IF(AND(N23="SEMESTRAL",J23="MENSUAL"),N17/6+L50,IF(AND(N23="TRIMESTRAL",J23="MENSUAL"),N17/3,IF(AND(N23="MENSUAL",J23="MENSUAL"),N17,""))))</f>
        <v/>
      </c>
      <c r="N50" s="62" t="str">
        <f>IF(AND($N$23="ANUAL",$J$23="MENSUAL"),$N$17/12+M50,IF(AND(N23="SEMESTRAL",J23="MENSUAL"),N17/6+M50,IF(AND(N23="TRIMESTRAL",J23="MENSUAL"),N17/3+M50,IF(AND(N23="MENSUAL",J23="MENSUAL"),N17,""))))</f>
        <v/>
      </c>
      <c r="O50" s="62" t="str">
        <f>IF(AND($N$23="ANUAL",$J$23="MENSUAL"),$N$17/12+N50,IF(AND(N23="SEMESTRAL",J23="MENSUAL"),N17/6+N50,IF(AND(N23="TRIMESTRAL",J23="MENSUAL"),N17/3+N50,IF(AND(N23="MENSUAL",J23="MENSUAL"),N17,""))))</f>
        <v/>
      </c>
      <c r="P50" s="11"/>
    </row>
    <row r="51" spans="1:28" s="12" customFormat="1" x14ac:dyDescent="0.25">
      <c r="B51" s="11"/>
      <c r="C51" s="5"/>
      <c r="D51" s="5"/>
      <c r="E51" s="5"/>
      <c r="F51" s="5"/>
      <c r="G51" s="5"/>
      <c r="H51" s="5"/>
      <c r="I51" s="5"/>
      <c r="J51" s="5"/>
      <c r="K51" s="5"/>
      <c r="L51" s="5"/>
      <c r="M51" s="5"/>
      <c r="N51" s="5"/>
      <c r="O51" s="5"/>
      <c r="P51" s="11"/>
    </row>
    <row r="52" spans="1:28" s="14" customFormat="1" x14ac:dyDescent="0.2">
      <c r="A52" s="16"/>
      <c r="B52" s="1"/>
      <c r="C52" s="346" t="s">
        <v>61</v>
      </c>
      <c r="D52" s="346"/>
      <c r="E52" s="346"/>
      <c r="F52" s="346"/>
      <c r="G52" s="346"/>
      <c r="H52" s="346"/>
      <c r="I52" s="346"/>
      <c r="J52" s="346"/>
      <c r="K52" s="346"/>
      <c r="L52" s="346"/>
      <c r="M52" s="346"/>
      <c r="N52" s="346"/>
      <c r="O52" s="346"/>
      <c r="P52" s="1"/>
      <c r="Q52" s="16"/>
      <c r="R52" s="16"/>
      <c r="S52" s="16"/>
      <c r="T52" s="16"/>
      <c r="U52" s="16"/>
      <c r="V52" s="16"/>
      <c r="W52" s="16"/>
      <c r="X52" s="16"/>
      <c r="Y52" s="16"/>
      <c r="Z52" s="16"/>
      <c r="AA52" s="16"/>
      <c r="AB52" s="16"/>
    </row>
    <row r="53" spans="1:28" s="14" customFormat="1" x14ac:dyDescent="0.2">
      <c r="A53" s="16"/>
      <c r="B53" s="1"/>
      <c r="C53" s="347" t="s">
        <v>87</v>
      </c>
      <c r="D53" s="347"/>
      <c r="E53" s="347"/>
      <c r="F53" s="347"/>
      <c r="G53" s="347" t="s">
        <v>88</v>
      </c>
      <c r="H53" s="347"/>
      <c r="I53" s="347"/>
      <c r="J53" s="347"/>
      <c r="K53" s="347" t="s">
        <v>89</v>
      </c>
      <c r="L53" s="347"/>
      <c r="M53" s="347"/>
      <c r="N53" s="347"/>
      <c r="O53" s="347"/>
      <c r="P53" s="1"/>
      <c r="Q53" s="16"/>
      <c r="R53" s="16"/>
      <c r="S53" s="16"/>
      <c r="T53" s="16"/>
      <c r="U53" s="16"/>
      <c r="V53" s="16"/>
      <c r="W53" s="16"/>
      <c r="X53" s="16"/>
      <c r="Y53" s="16"/>
      <c r="Z53" s="16"/>
      <c r="AA53" s="16"/>
      <c r="AB53" s="16"/>
    </row>
    <row r="54" spans="1:28" s="14" customFormat="1" x14ac:dyDescent="0.2">
      <c r="A54" s="16"/>
      <c r="B54" s="1"/>
      <c r="C54" s="332"/>
      <c r="D54" s="332"/>
      <c r="E54" s="332"/>
      <c r="F54" s="332"/>
      <c r="G54" s="333"/>
      <c r="H54" s="333"/>
      <c r="I54" s="333"/>
      <c r="J54" s="333"/>
      <c r="K54" s="332"/>
      <c r="L54" s="332"/>
      <c r="M54" s="332"/>
      <c r="N54" s="332"/>
      <c r="O54" s="332"/>
      <c r="P54" s="1"/>
      <c r="Q54" s="16"/>
      <c r="R54" s="16"/>
      <c r="S54" s="16"/>
      <c r="T54" s="16"/>
      <c r="U54" s="16"/>
      <c r="V54" s="16"/>
      <c r="W54" s="16"/>
      <c r="X54" s="16"/>
      <c r="Y54" s="16"/>
      <c r="Z54" s="16"/>
      <c r="AA54" s="16"/>
      <c r="AB54" s="16"/>
    </row>
    <row r="55" spans="1:28" s="14" customFormat="1" x14ac:dyDescent="0.2">
      <c r="A55" s="16"/>
      <c r="B55" s="1"/>
      <c r="C55" s="332"/>
      <c r="D55" s="332"/>
      <c r="E55" s="332"/>
      <c r="F55" s="332"/>
      <c r="G55" s="333"/>
      <c r="H55" s="333"/>
      <c r="I55" s="333"/>
      <c r="J55" s="333"/>
      <c r="K55" s="332"/>
      <c r="L55" s="332"/>
      <c r="M55" s="332"/>
      <c r="N55" s="332"/>
      <c r="O55" s="332"/>
      <c r="P55" s="1"/>
      <c r="Q55" s="16"/>
      <c r="R55" s="16"/>
      <c r="S55" s="16"/>
      <c r="T55" s="16"/>
      <c r="U55" s="16"/>
      <c r="V55" s="16"/>
      <c r="W55" s="16"/>
      <c r="X55" s="16"/>
      <c r="Y55" s="16"/>
      <c r="Z55" s="16"/>
      <c r="AA55" s="16"/>
      <c r="AB55" s="16"/>
    </row>
    <row r="56" spans="1:28" s="14" customFormat="1" x14ac:dyDescent="0.2">
      <c r="A56" s="16"/>
      <c r="B56" s="1"/>
      <c r="C56" s="332"/>
      <c r="D56" s="332"/>
      <c r="E56" s="332"/>
      <c r="F56" s="332"/>
      <c r="G56" s="333"/>
      <c r="H56" s="333"/>
      <c r="I56" s="333"/>
      <c r="J56" s="333"/>
      <c r="K56" s="332"/>
      <c r="L56" s="332"/>
      <c r="M56" s="332"/>
      <c r="N56" s="332"/>
      <c r="O56" s="332"/>
      <c r="P56" s="1"/>
      <c r="Q56" s="16"/>
      <c r="R56" s="16"/>
      <c r="S56" s="16"/>
      <c r="T56" s="16"/>
      <c r="U56" s="16"/>
      <c r="V56" s="16"/>
      <c r="W56" s="16"/>
      <c r="X56" s="16"/>
      <c r="Y56" s="16"/>
      <c r="Z56" s="16"/>
      <c r="AA56" s="16"/>
      <c r="AB56" s="16"/>
    </row>
    <row r="57" spans="1:28" s="14" customFormat="1" x14ac:dyDescent="0.2">
      <c r="A57" s="16"/>
      <c r="B57" s="1"/>
      <c r="C57" s="332"/>
      <c r="D57" s="332"/>
      <c r="E57" s="332"/>
      <c r="F57" s="332"/>
      <c r="G57" s="332"/>
      <c r="H57" s="332"/>
      <c r="I57" s="332"/>
      <c r="J57" s="332"/>
      <c r="K57" s="332"/>
      <c r="L57" s="332"/>
      <c r="M57" s="332"/>
      <c r="N57" s="332"/>
      <c r="O57" s="332"/>
      <c r="P57" s="1"/>
      <c r="Q57" s="16"/>
      <c r="R57" s="16"/>
      <c r="S57" s="16"/>
      <c r="T57" s="16"/>
      <c r="U57" s="16"/>
      <c r="V57" s="16"/>
      <c r="W57" s="16"/>
      <c r="X57" s="16"/>
      <c r="Y57" s="16"/>
      <c r="Z57" s="16"/>
      <c r="AA57" s="16"/>
      <c r="AB57" s="16"/>
    </row>
    <row r="58" spans="1:28" s="14" customFormat="1" x14ac:dyDescent="0.2">
      <c r="A58" s="16"/>
      <c r="B58" s="1"/>
      <c r="C58" s="332"/>
      <c r="D58" s="332"/>
      <c r="E58" s="332"/>
      <c r="F58" s="332"/>
      <c r="G58" s="332"/>
      <c r="H58" s="332"/>
      <c r="I58" s="332"/>
      <c r="J58" s="332"/>
      <c r="K58" s="332"/>
      <c r="L58" s="332"/>
      <c r="M58" s="332"/>
      <c r="N58" s="332"/>
      <c r="O58" s="332"/>
      <c r="P58" s="1"/>
      <c r="Q58" s="16"/>
      <c r="R58" s="16"/>
      <c r="S58" s="16"/>
      <c r="T58" s="16"/>
      <c r="U58" s="16"/>
      <c r="V58" s="16"/>
      <c r="W58" s="16"/>
      <c r="X58" s="16"/>
      <c r="Y58" s="16"/>
      <c r="Z58" s="16"/>
      <c r="AA58" s="16"/>
      <c r="AB58" s="16"/>
    </row>
    <row r="59" spans="1:28" s="14" customFormat="1" x14ac:dyDescent="0.2">
      <c r="A59" s="16"/>
      <c r="B59" s="1"/>
      <c r="C59" s="332"/>
      <c r="D59" s="332"/>
      <c r="E59" s="332"/>
      <c r="F59" s="332"/>
      <c r="G59" s="332"/>
      <c r="H59" s="332"/>
      <c r="I59" s="332"/>
      <c r="J59" s="332"/>
      <c r="K59" s="332"/>
      <c r="L59" s="332"/>
      <c r="M59" s="332"/>
      <c r="N59" s="332"/>
      <c r="O59" s="332"/>
      <c r="P59" s="1"/>
      <c r="Q59" s="16"/>
      <c r="R59" s="16"/>
      <c r="S59" s="16"/>
      <c r="T59" s="16"/>
      <c r="U59" s="16"/>
      <c r="V59" s="16"/>
      <c r="W59" s="16"/>
      <c r="X59" s="16"/>
      <c r="Y59" s="16"/>
      <c r="Z59" s="16"/>
      <c r="AA59" s="16"/>
      <c r="AB59" s="16"/>
    </row>
    <row r="60" spans="1:28" s="14" customFormat="1" x14ac:dyDescent="0.2">
      <c r="A60" s="16"/>
      <c r="B60" s="1"/>
      <c r="C60" s="348"/>
      <c r="D60" s="348"/>
      <c r="E60" s="348"/>
      <c r="F60" s="348"/>
      <c r="G60" s="348"/>
      <c r="H60" s="348"/>
      <c r="I60" s="348"/>
      <c r="J60" s="348"/>
      <c r="K60" s="348"/>
      <c r="L60" s="348"/>
      <c r="M60" s="348"/>
      <c r="N60" s="348"/>
      <c r="O60" s="348"/>
      <c r="P60" s="1"/>
      <c r="Q60" s="16"/>
      <c r="R60" s="16"/>
      <c r="S60" s="16"/>
      <c r="T60" s="16"/>
      <c r="U60" s="16"/>
      <c r="V60" s="16"/>
      <c r="W60" s="16"/>
      <c r="X60" s="16"/>
      <c r="Y60" s="16"/>
      <c r="Z60" s="16"/>
      <c r="AA60" s="16"/>
      <c r="AB60" s="16"/>
    </row>
    <row r="61" spans="1:28" s="14" customFormat="1" x14ac:dyDescent="0.2">
      <c r="A61" s="16"/>
      <c r="B61" s="1"/>
      <c r="C61" s="26"/>
      <c r="D61" s="21"/>
      <c r="E61" s="21"/>
      <c r="F61" s="21"/>
      <c r="G61" s="21"/>
      <c r="H61" s="21"/>
      <c r="I61" s="21"/>
      <c r="J61" s="21"/>
      <c r="K61" s="21"/>
      <c r="L61" s="21"/>
      <c r="M61" s="21"/>
      <c r="N61" s="21"/>
      <c r="O61" s="21"/>
      <c r="P61" s="1"/>
      <c r="Q61" s="16"/>
      <c r="R61" s="16"/>
      <c r="S61" s="16"/>
      <c r="T61" s="16"/>
      <c r="U61" s="16"/>
      <c r="V61" s="16"/>
      <c r="W61" s="16"/>
      <c r="X61" s="16"/>
      <c r="Y61" s="16"/>
      <c r="Z61" s="16"/>
      <c r="AA61" s="16"/>
      <c r="AB61" s="16"/>
    </row>
    <row r="62" spans="1:28" s="14" customFormat="1" x14ac:dyDescent="0.2">
      <c r="A62" s="16"/>
      <c r="B62" s="1"/>
      <c r="C62" s="26"/>
      <c r="D62" s="21"/>
      <c r="E62" s="21"/>
      <c r="F62" s="21"/>
      <c r="G62" s="21"/>
      <c r="H62" s="21"/>
      <c r="I62" s="21"/>
      <c r="J62" s="21"/>
      <c r="K62" s="21"/>
      <c r="L62" s="21"/>
      <c r="M62" s="21"/>
      <c r="N62" s="21"/>
      <c r="O62" s="21"/>
      <c r="P62" s="1"/>
      <c r="Q62" s="16"/>
      <c r="R62" s="16"/>
      <c r="S62" s="16"/>
      <c r="T62" s="16"/>
      <c r="U62" s="16"/>
      <c r="V62" s="16"/>
      <c r="W62" s="16"/>
      <c r="X62" s="16"/>
      <c r="Y62" s="16"/>
      <c r="Z62" s="16"/>
      <c r="AA62" s="16"/>
      <c r="AB62" s="16"/>
    </row>
    <row r="63" spans="1:28" s="14" customFormat="1" x14ac:dyDescent="0.2">
      <c r="A63" s="16"/>
      <c r="B63" s="1"/>
      <c r="C63" s="26"/>
      <c r="D63" s="21"/>
      <c r="E63" s="21"/>
      <c r="F63" s="21"/>
      <c r="G63" s="21"/>
      <c r="H63" s="21"/>
      <c r="I63" s="21"/>
      <c r="J63" s="21"/>
      <c r="K63" s="21"/>
      <c r="L63" s="21"/>
      <c r="M63" s="21"/>
      <c r="N63" s="21"/>
      <c r="O63" s="21"/>
      <c r="P63" s="1"/>
      <c r="Q63" s="16"/>
      <c r="R63" s="16"/>
      <c r="S63" s="16"/>
      <c r="T63" s="16"/>
      <c r="U63" s="16"/>
      <c r="V63" s="16"/>
      <c r="W63" s="16"/>
      <c r="X63" s="16"/>
      <c r="Y63" s="16"/>
      <c r="Z63" s="16"/>
      <c r="AA63" s="16"/>
      <c r="AB63" s="16"/>
    </row>
    <row r="64" spans="1:28" x14ac:dyDescent="0.2">
      <c r="B64" s="73"/>
      <c r="C64" s="74"/>
      <c r="D64" s="74"/>
      <c r="E64" s="74"/>
      <c r="F64" s="74"/>
      <c r="G64" s="74"/>
      <c r="H64" s="74"/>
      <c r="I64" s="74"/>
      <c r="J64" s="74"/>
      <c r="K64" s="74"/>
      <c r="L64" s="74"/>
      <c r="M64" s="74"/>
      <c r="N64" s="74"/>
      <c r="O64" s="74"/>
    </row>
    <row r="65" spans="2:15" x14ac:dyDescent="0.2">
      <c r="B65" s="73"/>
      <c r="C65" s="74"/>
      <c r="D65" s="74"/>
      <c r="E65" s="74"/>
      <c r="F65" s="74"/>
      <c r="G65" s="74"/>
      <c r="H65" s="74"/>
      <c r="I65" s="74"/>
      <c r="J65" s="74"/>
      <c r="K65" s="74"/>
      <c r="L65" s="74"/>
      <c r="M65" s="74"/>
      <c r="N65" s="74"/>
      <c r="O65" s="74"/>
    </row>
    <row r="66" spans="2:15" s="23" customFormat="1" x14ac:dyDescent="0.2">
      <c r="B66" s="73"/>
      <c r="C66" s="74"/>
      <c r="D66" s="74"/>
      <c r="E66" s="74"/>
      <c r="F66" s="74"/>
      <c r="G66" s="74"/>
      <c r="H66" s="74"/>
      <c r="I66" s="74"/>
      <c r="J66" s="74"/>
      <c r="K66" s="74"/>
      <c r="L66" s="74"/>
      <c r="M66" s="74"/>
      <c r="N66" s="74"/>
      <c r="O66" s="74"/>
    </row>
    <row r="67" spans="2:15" s="23" customFormat="1" x14ac:dyDescent="0.2">
      <c r="B67" s="73"/>
      <c r="C67" s="74"/>
      <c r="D67" s="74"/>
      <c r="E67" s="74"/>
      <c r="F67" s="74"/>
      <c r="G67" s="74"/>
      <c r="H67" s="74"/>
      <c r="I67" s="74"/>
      <c r="J67" s="74"/>
      <c r="K67" s="74"/>
      <c r="L67" s="74"/>
      <c r="M67" s="74"/>
      <c r="N67" s="74"/>
      <c r="O67" s="74"/>
    </row>
    <row r="68" spans="2:15" s="23" customFormat="1" x14ac:dyDescent="0.2">
      <c r="B68" s="73"/>
      <c r="C68" s="24"/>
      <c r="D68" s="24"/>
      <c r="E68" s="24"/>
      <c r="F68" s="24"/>
      <c r="G68" s="24"/>
      <c r="H68" s="24"/>
      <c r="I68" s="24"/>
      <c r="J68" s="24"/>
      <c r="K68" s="24"/>
      <c r="L68" s="24"/>
      <c r="M68" s="24"/>
      <c r="N68" s="24"/>
      <c r="O68" s="24"/>
    </row>
    <row r="69" spans="2:15" s="23" customFormat="1" x14ac:dyDescent="0.2">
      <c r="B69" s="73"/>
      <c r="C69" s="24"/>
      <c r="D69" s="24"/>
      <c r="E69" s="24"/>
      <c r="F69" s="24"/>
      <c r="G69" s="24"/>
      <c r="H69" s="24"/>
      <c r="I69" s="24"/>
      <c r="J69" s="24"/>
      <c r="K69" s="24"/>
      <c r="L69" s="24"/>
      <c r="M69" s="24"/>
      <c r="N69" s="24"/>
      <c r="O69" s="24"/>
    </row>
    <row r="70" spans="2:15" s="23" customFormat="1" x14ac:dyDescent="0.2">
      <c r="B70" s="73"/>
      <c r="C70" s="24"/>
      <c r="D70" s="24"/>
      <c r="E70" s="24"/>
      <c r="F70" s="24"/>
      <c r="G70" s="24"/>
      <c r="H70" s="24"/>
      <c r="I70" s="24"/>
      <c r="J70" s="24"/>
      <c r="K70" s="24"/>
      <c r="L70" s="24"/>
      <c r="M70" s="24"/>
      <c r="N70" s="24"/>
      <c r="O70" s="24"/>
    </row>
    <row r="71" spans="2:15" s="23" customFormat="1" x14ac:dyDescent="0.2">
      <c r="B71" s="73"/>
      <c r="C71" s="24"/>
      <c r="D71" s="24"/>
      <c r="E71" s="24"/>
      <c r="F71" s="24"/>
      <c r="G71" s="24"/>
      <c r="H71" s="24"/>
      <c r="I71" s="24"/>
      <c r="J71" s="24"/>
      <c r="K71" s="24"/>
      <c r="L71" s="24"/>
      <c r="M71" s="24"/>
      <c r="N71" s="24"/>
      <c r="O71" s="24"/>
    </row>
    <row r="72" spans="2:15" s="23" customFormat="1" x14ac:dyDescent="0.2">
      <c r="B72" s="73"/>
      <c r="C72" s="24"/>
      <c r="D72" s="24"/>
      <c r="E72" s="24"/>
      <c r="F72" s="24"/>
      <c r="G72" s="24" t="s">
        <v>90</v>
      </c>
      <c r="H72" s="24"/>
      <c r="I72" s="24"/>
      <c r="J72" s="24" t="s">
        <v>27</v>
      </c>
      <c r="K72" s="24"/>
      <c r="L72" s="24"/>
      <c r="M72" s="24"/>
      <c r="N72" s="24"/>
      <c r="O72" s="24"/>
    </row>
    <row r="73" spans="2:15" s="23" customFormat="1" x14ac:dyDescent="0.2">
      <c r="B73" s="73"/>
      <c r="C73" s="24"/>
      <c r="D73" s="24"/>
      <c r="E73" s="24"/>
      <c r="F73" s="24"/>
      <c r="G73" s="24" t="s">
        <v>91</v>
      </c>
      <c r="H73" s="24"/>
      <c r="I73" s="24"/>
      <c r="J73" s="24" t="s">
        <v>31</v>
      </c>
      <c r="K73" s="24"/>
      <c r="L73" s="24"/>
      <c r="M73" s="24"/>
      <c r="N73" s="24"/>
      <c r="O73" s="24"/>
    </row>
    <row r="74" spans="2:15" s="23" customFormat="1" x14ac:dyDescent="0.2">
      <c r="B74" s="73"/>
      <c r="C74" s="24"/>
      <c r="D74" s="24"/>
      <c r="E74" s="24"/>
      <c r="F74" s="24"/>
      <c r="G74" s="24" t="s">
        <v>45</v>
      </c>
      <c r="H74" s="24"/>
      <c r="I74" s="24"/>
      <c r="J74" s="24" t="s">
        <v>92</v>
      </c>
      <c r="K74" s="24"/>
      <c r="L74" s="24"/>
      <c r="M74" s="24"/>
      <c r="N74" s="24"/>
      <c r="O74" s="24"/>
    </row>
    <row r="75" spans="2:15" s="23" customFormat="1" x14ac:dyDescent="0.2">
      <c r="B75" s="73"/>
      <c r="C75" s="24"/>
      <c r="D75" s="24"/>
      <c r="E75" s="24"/>
      <c r="F75" s="24"/>
      <c r="G75" s="24" t="s">
        <v>93</v>
      </c>
      <c r="H75" s="24"/>
      <c r="I75" s="24"/>
      <c r="J75" s="24" t="s">
        <v>60</v>
      </c>
      <c r="K75" s="24"/>
      <c r="L75" s="24"/>
      <c r="M75" s="24"/>
      <c r="N75" s="24"/>
      <c r="O75" s="24"/>
    </row>
    <row r="76" spans="2:15" s="23" customFormat="1" x14ac:dyDescent="0.2">
      <c r="B76" s="73"/>
      <c r="C76" s="24"/>
      <c r="D76" s="24"/>
      <c r="E76" s="24"/>
      <c r="F76" s="24"/>
      <c r="G76" s="24" t="s">
        <v>94</v>
      </c>
      <c r="H76" s="24"/>
      <c r="I76" s="24"/>
      <c r="J76" s="24" t="s">
        <v>95</v>
      </c>
      <c r="K76" s="24"/>
      <c r="L76" s="24"/>
      <c r="M76" s="24"/>
      <c r="N76" s="24"/>
      <c r="O76" s="24"/>
    </row>
    <row r="77" spans="2:15" s="23" customFormat="1" x14ac:dyDescent="0.2">
      <c r="B77" s="73"/>
      <c r="C77" s="24"/>
      <c r="D77" s="24"/>
      <c r="E77" s="24"/>
      <c r="F77" s="24"/>
      <c r="G77" s="24" t="s">
        <v>96</v>
      </c>
      <c r="H77" s="24"/>
      <c r="I77" s="24"/>
      <c r="J77" s="24" t="s">
        <v>97</v>
      </c>
      <c r="K77" s="24"/>
      <c r="L77" s="24"/>
      <c r="M77" s="24"/>
      <c r="N77" s="24"/>
      <c r="O77" s="24"/>
    </row>
    <row r="78" spans="2:15" s="23" customFormat="1" x14ac:dyDescent="0.2">
      <c r="B78" s="73"/>
      <c r="C78" s="24"/>
      <c r="D78" s="24"/>
      <c r="E78" s="24"/>
      <c r="F78" s="24"/>
      <c r="G78" s="24" t="s">
        <v>98</v>
      </c>
      <c r="H78" s="24"/>
      <c r="I78" s="24"/>
      <c r="J78" s="24" t="s">
        <v>99</v>
      </c>
      <c r="K78" s="24"/>
      <c r="L78" s="24"/>
      <c r="M78" s="24"/>
      <c r="N78" s="24"/>
      <c r="O78" s="24"/>
    </row>
    <row r="79" spans="2:15" s="23" customFormat="1" x14ac:dyDescent="0.2">
      <c r="B79" s="73"/>
      <c r="C79" s="24"/>
      <c r="D79" s="24"/>
      <c r="E79" s="24"/>
      <c r="F79" s="24"/>
      <c r="G79" s="24" t="s">
        <v>100</v>
      </c>
      <c r="H79" s="24"/>
      <c r="I79" s="24"/>
      <c r="J79" s="24" t="s">
        <v>101</v>
      </c>
      <c r="K79" s="24"/>
      <c r="L79" s="24"/>
      <c r="M79" s="24"/>
      <c r="N79" s="24"/>
      <c r="O79" s="24"/>
    </row>
    <row r="80" spans="2:15" s="23" customFormat="1" x14ac:dyDescent="0.2">
      <c r="B80" s="73"/>
      <c r="C80" s="24"/>
      <c r="D80" s="24"/>
      <c r="E80" s="24"/>
      <c r="F80" s="24"/>
      <c r="G80" s="24" t="s">
        <v>102</v>
      </c>
      <c r="H80" s="24"/>
      <c r="I80" s="24"/>
      <c r="J80" s="24" t="s">
        <v>103</v>
      </c>
      <c r="K80" s="24"/>
      <c r="L80" s="24"/>
      <c r="M80" s="24"/>
      <c r="N80" s="24"/>
      <c r="O80" s="24"/>
    </row>
    <row r="81" spans="2:15" s="23" customFormat="1" x14ac:dyDescent="0.2">
      <c r="B81" s="73"/>
      <c r="C81" s="24"/>
      <c r="D81" s="24"/>
      <c r="E81" s="24"/>
      <c r="F81" s="24"/>
      <c r="G81" s="24" t="s">
        <v>104</v>
      </c>
      <c r="H81" s="24"/>
      <c r="I81" s="24"/>
      <c r="J81" s="24" t="s">
        <v>105</v>
      </c>
      <c r="K81" s="24"/>
      <c r="L81" s="24"/>
      <c r="M81" s="24"/>
      <c r="N81" s="24"/>
      <c r="O81" s="24"/>
    </row>
    <row r="82" spans="2:15" s="23" customFormat="1" x14ac:dyDescent="0.2">
      <c r="B82" s="73"/>
      <c r="C82" s="24"/>
      <c r="D82" s="24"/>
      <c r="E82" s="24"/>
      <c r="F82" s="24"/>
      <c r="G82" s="24" t="s">
        <v>106</v>
      </c>
      <c r="H82" s="24"/>
      <c r="I82" s="24"/>
      <c r="J82" s="24" t="s">
        <v>107</v>
      </c>
      <c r="K82" s="24"/>
      <c r="L82" s="24"/>
      <c r="M82" s="24"/>
      <c r="N82" s="24"/>
      <c r="O82" s="24"/>
    </row>
    <row r="83" spans="2:15" s="23" customFormat="1" x14ac:dyDescent="0.2">
      <c r="B83" s="73"/>
      <c r="C83" s="24"/>
      <c r="D83" s="24"/>
      <c r="E83" s="24"/>
      <c r="F83" s="24"/>
      <c r="G83" s="24" t="s">
        <v>35</v>
      </c>
      <c r="H83" s="24"/>
      <c r="I83" s="24"/>
      <c r="J83" s="24" t="s">
        <v>62</v>
      </c>
      <c r="K83" s="24"/>
      <c r="L83" s="24"/>
      <c r="M83" s="24"/>
      <c r="N83" s="24"/>
      <c r="O83" s="24"/>
    </row>
    <row r="84" spans="2:15" x14ac:dyDescent="0.2">
      <c r="B84" s="73"/>
      <c r="C84" s="24"/>
      <c r="D84" s="24"/>
      <c r="E84" s="24"/>
      <c r="F84" s="24"/>
      <c r="G84" s="24" t="s">
        <v>108</v>
      </c>
      <c r="H84" s="24"/>
      <c r="I84" s="24"/>
      <c r="J84" s="24"/>
      <c r="K84" s="24"/>
      <c r="L84" s="24"/>
      <c r="M84" s="24"/>
      <c r="N84" s="24"/>
      <c r="O84" s="24"/>
    </row>
    <row r="85" spans="2:15" x14ac:dyDescent="0.2">
      <c r="B85" s="73"/>
      <c r="C85" s="24"/>
      <c r="D85" s="24"/>
      <c r="E85" s="24"/>
      <c r="F85" s="24"/>
      <c r="G85" s="24" t="s">
        <v>109</v>
      </c>
      <c r="H85" s="24"/>
      <c r="I85" s="24"/>
      <c r="J85" s="24"/>
      <c r="K85" s="24"/>
      <c r="L85" s="24"/>
      <c r="M85" s="24"/>
      <c r="N85" s="24"/>
      <c r="O85" s="24"/>
    </row>
    <row r="86" spans="2:15" x14ac:dyDescent="0.2">
      <c r="B86" s="73"/>
      <c r="C86" s="24"/>
      <c r="D86" s="24"/>
      <c r="E86" s="24"/>
      <c r="F86" s="24"/>
      <c r="G86" s="24" t="s">
        <v>110</v>
      </c>
      <c r="H86" s="24"/>
      <c r="I86" s="24"/>
      <c r="J86" s="24"/>
      <c r="K86" s="24"/>
      <c r="L86" s="24"/>
      <c r="M86" s="24"/>
      <c r="N86" s="24"/>
      <c r="O86" s="24"/>
    </row>
    <row r="87" spans="2:15" x14ac:dyDescent="0.2">
      <c r="B87" s="73"/>
      <c r="C87" s="24"/>
      <c r="D87" s="24"/>
      <c r="E87" s="24"/>
      <c r="F87" s="24"/>
      <c r="G87" s="24" t="s">
        <v>111</v>
      </c>
      <c r="H87" s="24"/>
      <c r="I87" s="24"/>
      <c r="J87" s="24"/>
      <c r="K87" s="24"/>
      <c r="L87" s="24"/>
      <c r="M87" s="24"/>
      <c r="N87" s="24"/>
      <c r="O87" s="24"/>
    </row>
    <row r="88" spans="2:15" x14ac:dyDescent="0.2">
      <c r="B88" s="73"/>
      <c r="C88" s="24"/>
      <c r="D88" s="24"/>
      <c r="E88" s="24"/>
      <c r="F88" s="24"/>
      <c r="G88" s="24" t="s">
        <v>40</v>
      </c>
      <c r="H88" s="24"/>
      <c r="I88" s="24"/>
      <c r="J88" s="24"/>
      <c r="K88" s="24"/>
      <c r="L88" s="24"/>
      <c r="M88" s="24"/>
      <c r="N88" s="24"/>
      <c r="O88" s="24"/>
    </row>
    <row r="89" spans="2:15" x14ac:dyDescent="0.2">
      <c r="B89" s="73"/>
      <c r="C89" s="24"/>
      <c r="D89" s="24"/>
      <c r="E89" s="24"/>
      <c r="F89" s="24"/>
      <c r="G89" s="24" t="s">
        <v>26</v>
      </c>
      <c r="H89" s="24"/>
      <c r="I89" s="24"/>
      <c r="J89" s="24"/>
      <c r="K89" s="24"/>
      <c r="L89" s="24"/>
      <c r="M89" s="24"/>
      <c r="N89" s="24"/>
      <c r="O89" s="24"/>
    </row>
    <row r="90" spans="2:15" x14ac:dyDescent="0.2">
      <c r="B90" s="73"/>
      <c r="C90" s="24"/>
      <c r="D90" s="24"/>
      <c r="E90" s="24"/>
      <c r="F90" s="24"/>
      <c r="G90" s="24" t="s">
        <v>112</v>
      </c>
      <c r="H90" s="24"/>
      <c r="I90" s="24"/>
      <c r="J90" s="24"/>
      <c r="K90" s="24"/>
      <c r="L90" s="24"/>
      <c r="M90" s="24"/>
      <c r="N90" s="24"/>
      <c r="O90" s="24"/>
    </row>
    <row r="91" spans="2:15" x14ac:dyDescent="0.2">
      <c r="B91" s="73"/>
      <c r="C91" s="24"/>
      <c r="D91" s="24"/>
      <c r="E91" s="24"/>
      <c r="F91" s="24"/>
      <c r="G91" s="24" t="s">
        <v>29</v>
      </c>
      <c r="H91" s="24"/>
      <c r="I91" s="24"/>
      <c r="J91" s="24"/>
      <c r="K91" s="24"/>
      <c r="L91" s="24"/>
      <c r="M91" s="24"/>
      <c r="N91" s="24"/>
      <c r="O91" s="24"/>
    </row>
    <row r="92" spans="2:15" x14ac:dyDescent="0.2">
      <c r="B92" s="73"/>
      <c r="C92" s="24"/>
      <c r="D92" s="24"/>
      <c r="E92" s="24"/>
      <c r="F92" s="24"/>
      <c r="G92" s="24" t="s">
        <v>113</v>
      </c>
      <c r="H92" s="24"/>
      <c r="I92" s="24"/>
      <c r="J92" s="24"/>
      <c r="K92" s="24"/>
      <c r="L92" s="24"/>
      <c r="M92" s="24"/>
      <c r="N92" s="24"/>
      <c r="O92" s="24"/>
    </row>
    <row r="93" spans="2:15" x14ac:dyDescent="0.2">
      <c r="B93" s="73"/>
      <c r="C93" s="24"/>
      <c r="D93" s="24"/>
      <c r="E93" s="24"/>
      <c r="F93" s="24"/>
      <c r="G93" s="24" t="s">
        <v>114</v>
      </c>
      <c r="H93" s="24"/>
      <c r="I93" s="24"/>
      <c r="J93" s="24"/>
      <c r="K93" s="24"/>
      <c r="L93" s="24"/>
      <c r="M93" s="24"/>
      <c r="N93" s="24"/>
      <c r="O93" s="24"/>
    </row>
    <row r="94" spans="2:15" x14ac:dyDescent="0.2">
      <c r="B94" s="73"/>
      <c r="C94" s="24"/>
      <c r="D94" s="24"/>
      <c r="E94" s="24"/>
      <c r="F94" s="24"/>
      <c r="G94" s="24" t="s">
        <v>115</v>
      </c>
      <c r="H94" s="24"/>
      <c r="I94" s="24"/>
      <c r="J94" s="24"/>
      <c r="K94" s="24"/>
      <c r="L94" s="24"/>
      <c r="M94" s="24"/>
      <c r="N94" s="24"/>
      <c r="O94" s="24"/>
    </row>
    <row r="95" spans="2:15" x14ac:dyDescent="0.2">
      <c r="B95" s="73"/>
      <c r="C95" s="24"/>
      <c r="D95" s="24"/>
      <c r="E95" s="24"/>
      <c r="F95" s="24"/>
      <c r="G95" s="24" t="s">
        <v>116</v>
      </c>
      <c r="H95" s="24"/>
      <c r="I95" s="24"/>
      <c r="J95" s="24"/>
      <c r="K95" s="24"/>
      <c r="L95" s="24"/>
      <c r="M95" s="24"/>
      <c r="N95" s="24"/>
      <c r="O95" s="24"/>
    </row>
    <row r="96" spans="2:15" x14ac:dyDescent="0.2">
      <c r="B96" s="73"/>
      <c r="C96" s="24"/>
      <c r="D96" s="24"/>
      <c r="E96" s="24"/>
      <c r="F96" s="24"/>
      <c r="G96" s="24" t="s">
        <v>117</v>
      </c>
      <c r="H96" s="24"/>
      <c r="I96" s="24"/>
      <c r="J96" s="24"/>
      <c r="K96" s="24"/>
      <c r="L96" s="24"/>
      <c r="M96" s="24"/>
      <c r="N96" s="24"/>
      <c r="O96" s="24"/>
    </row>
    <row r="97" spans="2:15" x14ac:dyDescent="0.2">
      <c r="B97" s="73"/>
      <c r="C97" s="24"/>
      <c r="D97" s="24"/>
      <c r="E97" s="24"/>
      <c r="F97" s="24"/>
      <c r="G97" s="24" t="s">
        <v>118</v>
      </c>
      <c r="H97" s="24"/>
      <c r="I97" s="24"/>
      <c r="J97" s="24"/>
      <c r="K97" s="24"/>
      <c r="L97" s="24"/>
      <c r="M97" s="24"/>
      <c r="N97" s="24"/>
      <c r="O97" s="24"/>
    </row>
    <row r="98" spans="2:15" x14ac:dyDescent="0.2">
      <c r="B98" s="73"/>
      <c r="C98" s="24"/>
      <c r="D98" s="24"/>
      <c r="E98" s="24"/>
      <c r="F98" s="24"/>
      <c r="G98" s="24" t="s">
        <v>119</v>
      </c>
      <c r="H98" s="24"/>
      <c r="I98" s="24"/>
      <c r="J98" s="24"/>
      <c r="K98" s="24"/>
      <c r="L98" s="24"/>
      <c r="M98" s="24"/>
      <c r="N98" s="24"/>
      <c r="O98" s="24"/>
    </row>
    <row r="99" spans="2:15" x14ac:dyDescent="0.2">
      <c r="B99" s="73"/>
      <c r="C99" s="24"/>
      <c r="D99" s="24"/>
      <c r="E99" s="24"/>
      <c r="F99" s="24"/>
      <c r="G99" s="24"/>
      <c r="H99" s="24"/>
      <c r="I99" s="24"/>
      <c r="J99" s="24"/>
      <c r="K99" s="24"/>
      <c r="L99" s="24"/>
      <c r="M99" s="24"/>
      <c r="N99" s="24"/>
      <c r="O99" s="24"/>
    </row>
    <row r="100" spans="2:15" x14ac:dyDescent="0.2">
      <c r="B100" s="73"/>
      <c r="C100" s="24"/>
      <c r="D100" s="24"/>
      <c r="E100" s="24"/>
      <c r="F100" s="24"/>
      <c r="G100" s="24"/>
      <c r="H100" s="24"/>
      <c r="I100" s="24"/>
      <c r="J100" s="24"/>
      <c r="K100" s="24"/>
      <c r="L100" s="24"/>
      <c r="M100" s="24"/>
      <c r="N100" s="24"/>
      <c r="O100" s="24"/>
    </row>
    <row r="101" spans="2:15" x14ac:dyDescent="0.2">
      <c r="B101" s="73"/>
      <c r="C101" s="74"/>
      <c r="D101" s="74"/>
      <c r="E101" s="74"/>
      <c r="F101" s="74"/>
      <c r="G101" s="74"/>
      <c r="H101" s="74"/>
      <c r="I101" s="74"/>
      <c r="J101" s="74"/>
      <c r="K101" s="74"/>
      <c r="L101" s="74"/>
      <c r="M101" s="74"/>
      <c r="N101" s="74"/>
      <c r="O101" s="74"/>
    </row>
    <row r="102" spans="2:15" x14ac:dyDescent="0.2">
      <c r="B102" s="73"/>
      <c r="C102" s="74"/>
      <c r="D102" s="74"/>
      <c r="E102" s="74"/>
      <c r="F102" s="74"/>
      <c r="G102" s="74"/>
      <c r="H102" s="74"/>
      <c r="I102" s="74"/>
      <c r="J102" s="74"/>
      <c r="K102" s="74"/>
      <c r="L102" s="74"/>
      <c r="M102" s="74"/>
      <c r="N102" s="74"/>
      <c r="O102" s="74"/>
    </row>
    <row r="103" spans="2:15" x14ac:dyDescent="0.2">
      <c r="B103" s="14"/>
      <c r="C103" s="16"/>
      <c r="D103" s="16"/>
      <c r="E103" s="16"/>
      <c r="F103" s="16"/>
      <c r="G103" s="16"/>
      <c r="H103" s="16"/>
      <c r="I103" s="16"/>
      <c r="J103" s="16"/>
      <c r="K103" s="16"/>
      <c r="L103" s="16"/>
      <c r="M103" s="16"/>
      <c r="N103" s="16"/>
      <c r="O103" s="16"/>
    </row>
    <row r="104" spans="2:15" x14ac:dyDescent="0.2">
      <c r="B104" s="14"/>
      <c r="C104" s="16"/>
      <c r="D104" s="16"/>
      <c r="E104" s="16"/>
      <c r="F104" s="16"/>
      <c r="G104" s="16"/>
      <c r="H104" s="16"/>
      <c r="I104" s="16"/>
      <c r="J104" s="16"/>
      <c r="K104" s="16"/>
      <c r="L104" s="16"/>
      <c r="M104" s="16"/>
      <c r="N104" s="16"/>
      <c r="O104" s="16"/>
    </row>
  </sheetData>
  <mergeCells count="84">
    <mergeCell ref="B2:C4"/>
    <mergeCell ref="C5:D8"/>
    <mergeCell ref="E5:L5"/>
    <mergeCell ref="M5:O5"/>
    <mergeCell ref="E6:L6"/>
    <mergeCell ref="M6:O6"/>
    <mergeCell ref="E7:L8"/>
    <mergeCell ref="M7:O7"/>
    <mergeCell ref="M8:O8"/>
    <mergeCell ref="C16:O16"/>
    <mergeCell ref="C9:O9"/>
    <mergeCell ref="C10:O11"/>
    <mergeCell ref="C12:D12"/>
    <mergeCell ref="E12:H12"/>
    <mergeCell ref="I12:J12"/>
    <mergeCell ref="K12:O12"/>
    <mergeCell ref="C13:D13"/>
    <mergeCell ref="E13:O13"/>
    <mergeCell ref="C14:D14"/>
    <mergeCell ref="E14:O14"/>
    <mergeCell ref="C15:O15"/>
    <mergeCell ref="P17:P18"/>
    <mergeCell ref="C18:D19"/>
    <mergeCell ref="E18:F18"/>
    <mergeCell ref="G18:K18"/>
    <mergeCell ref="L18:M19"/>
    <mergeCell ref="N18:O19"/>
    <mergeCell ref="E19:F19"/>
    <mergeCell ref="G19:K19"/>
    <mergeCell ref="C17:D17"/>
    <mergeCell ref="E17:G17"/>
    <mergeCell ref="H17:I17"/>
    <mergeCell ref="J17:K17"/>
    <mergeCell ref="L17:M17"/>
    <mergeCell ref="N17:O17"/>
    <mergeCell ref="C20:D22"/>
    <mergeCell ref="E20:G22"/>
    <mergeCell ref="H20:I22"/>
    <mergeCell ref="J20:K22"/>
    <mergeCell ref="L20:O20"/>
    <mergeCell ref="N23:O24"/>
    <mergeCell ref="C24:D24"/>
    <mergeCell ref="E24:G24"/>
    <mergeCell ref="C26:O26"/>
    <mergeCell ref="C27:I43"/>
    <mergeCell ref="J27:O27"/>
    <mergeCell ref="J43:O43"/>
    <mergeCell ref="C23:D23"/>
    <mergeCell ref="E23:G23"/>
    <mergeCell ref="H23:I24"/>
    <mergeCell ref="J23:K24"/>
    <mergeCell ref="L23:M24"/>
    <mergeCell ref="C54:F54"/>
    <mergeCell ref="G54:J54"/>
    <mergeCell ref="K54:O54"/>
    <mergeCell ref="P27:P28"/>
    <mergeCell ref="J28:O33"/>
    <mergeCell ref="J34:O34"/>
    <mergeCell ref="J35:O40"/>
    <mergeCell ref="J41:O41"/>
    <mergeCell ref="J42:O42"/>
    <mergeCell ref="C45:O45"/>
    <mergeCell ref="C52:O52"/>
    <mergeCell ref="C53:F53"/>
    <mergeCell ref="G53:J53"/>
    <mergeCell ref="K53:O53"/>
    <mergeCell ref="C55:F55"/>
    <mergeCell ref="G55:J55"/>
    <mergeCell ref="K55:O55"/>
    <mergeCell ref="C56:F56"/>
    <mergeCell ref="G56:J56"/>
    <mergeCell ref="K56:O56"/>
    <mergeCell ref="C57:F57"/>
    <mergeCell ref="G57:J57"/>
    <mergeCell ref="K57:O57"/>
    <mergeCell ref="C58:F58"/>
    <mergeCell ref="G58:J58"/>
    <mergeCell ref="K58:O58"/>
    <mergeCell ref="C59:F59"/>
    <mergeCell ref="G59:J59"/>
    <mergeCell ref="K59:O59"/>
    <mergeCell ref="C60:F60"/>
    <mergeCell ref="G60:J60"/>
    <mergeCell ref="K60:O60"/>
  </mergeCells>
  <dataValidations count="5">
    <dataValidation type="list" allowBlank="1" showInputMessage="1" showErrorMessage="1" sqref="J17:K17" xr:uid="{00000000-0002-0000-0C00-000000000000}">
      <formula1>$J$72:$J$74</formula1>
    </dataValidation>
    <dataValidation type="list" allowBlank="1" showInputMessage="1" showErrorMessage="1" sqref="J20:K22" xr:uid="{00000000-0002-0000-0C00-000001000000}">
      <formula1>$J$77:$J$83</formula1>
    </dataValidation>
    <dataValidation type="list" allowBlank="1" showInputMessage="1" showErrorMessage="1" sqref="E20:G22" xr:uid="{00000000-0002-0000-0C00-000002000000}">
      <formula1>$J$75:$J$76</formula1>
    </dataValidation>
    <dataValidation type="list" allowBlank="1" showInputMessage="1" showErrorMessage="1" sqref="E12:H12" xr:uid="{00000000-0002-0000-0C00-000003000000}">
      <formula1>$G$73:$G$76</formula1>
    </dataValidation>
    <dataValidation type="list" allowBlank="1" showInputMessage="1" showErrorMessage="1" sqref="E13:O13" xr:uid="{00000000-0002-0000-0C00-000004000000}">
      <formula1>$G$77:$G$99</formula1>
    </dataValidation>
  </dataValidations>
  <hyperlinks>
    <hyperlink ref="B2:C4" location="'MATRIZ DE INDICADORES'!A1" display="    REGRESAR" xr:uid="{00000000-0004-0000-0C00-000000000000}"/>
  </hyperlinks>
  <pageMargins left="0.7" right="0.7" top="0.75" bottom="0.75" header="0.3" footer="0.3"/>
  <pageSetup paperSize="9" orientation="portrait" horizontalDpi="0"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409601" r:id="rId4" name="Option Button 1">
              <controlPr defaultSize="0" autoFill="0" autoLine="0" autoPict="0" macro="[12]!PORCENTAJE">
                <anchor moveWithCells="1">
                  <from>
                    <xdr:col>5</xdr:col>
                    <xdr:colOff>28575</xdr:colOff>
                    <xdr:row>16</xdr:row>
                    <xdr:rowOff>142875</xdr:rowOff>
                  </from>
                  <to>
                    <xdr:col>5</xdr:col>
                    <xdr:colOff>895350</xdr:colOff>
                    <xdr:row>17</xdr:row>
                    <xdr:rowOff>152400</xdr:rowOff>
                  </to>
                </anchor>
              </controlPr>
            </control>
          </mc:Choice>
        </mc:AlternateContent>
        <mc:AlternateContent xmlns:mc="http://schemas.openxmlformats.org/markup-compatibility/2006">
          <mc:Choice Requires="x14">
            <control shapeId="409602" r:id="rId5" name="Option Button 2">
              <controlPr defaultSize="0" autoFill="0" autoLine="0" autoPict="0" macro="[12]!RELATIVO">
                <anchor moveWithCells="1">
                  <from>
                    <xdr:col>4</xdr:col>
                    <xdr:colOff>171450</xdr:colOff>
                    <xdr:row>16</xdr:row>
                    <xdr:rowOff>123825</xdr:rowOff>
                  </from>
                  <to>
                    <xdr:col>5</xdr:col>
                    <xdr:colOff>38100</xdr:colOff>
                    <xdr:row>17</xdr:row>
                    <xdr:rowOff>152400</xdr:rowOff>
                  </to>
                </anchor>
              </controlPr>
            </control>
          </mc:Choice>
        </mc:AlternateContent>
        <mc:AlternateContent xmlns:mc="http://schemas.openxmlformats.org/markup-compatibility/2006">
          <mc:Choice Requires="x14">
            <control shapeId="409603" r:id="rId6" name="Option Button 3">
              <controlPr defaultSize="0" autoFill="0" autoLine="0" autoPict="0" macro="[12]!RELATIVO">
                <anchor moveWithCells="1">
                  <from>
                    <xdr:col>5</xdr:col>
                    <xdr:colOff>895350</xdr:colOff>
                    <xdr:row>16</xdr:row>
                    <xdr:rowOff>123825</xdr:rowOff>
                  </from>
                  <to>
                    <xdr:col>7</xdr:col>
                    <xdr:colOff>95250</xdr:colOff>
                    <xdr:row>17</xdr:row>
                    <xdr:rowOff>152400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2">
    <tabColor rgb="FFEDE394"/>
  </sheetPr>
  <dimension ref="A1:AD130"/>
  <sheetViews>
    <sheetView topLeftCell="A11" zoomScale="80" zoomScaleNormal="80" workbookViewId="0">
      <selection activeCell="J28" sqref="C27:O42"/>
    </sheetView>
  </sheetViews>
  <sheetFormatPr baseColWidth="10" defaultColWidth="11.42578125" defaultRowHeight="15" x14ac:dyDescent="0.2"/>
  <cols>
    <col min="1" max="1" width="4" style="16" customWidth="1"/>
    <col min="2" max="2" width="6.42578125" style="16" customWidth="1"/>
    <col min="3" max="3" width="25.140625" style="16" customWidth="1"/>
    <col min="4" max="4" width="15.140625" style="16" customWidth="1"/>
    <col min="5" max="5" width="12.7109375" style="16" customWidth="1"/>
    <col min="6" max="6" width="15.140625" style="16" customWidth="1"/>
    <col min="7" max="7" width="14" style="16" customWidth="1"/>
    <col min="8" max="8" width="11.42578125" style="16"/>
    <col min="9" max="9" width="12.85546875" style="16" customWidth="1"/>
    <col min="10" max="10" width="15.5703125" style="16" customWidth="1"/>
    <col min="11" max="11" width="14.42578125" style="16" customWidth="1"/>
    <col min="12" max="14" width="15.28515625" style="16" customWidth="1"/>
    <col min="15" max="15" width="17.42578125" style="16" customWidth="1"/>
    <col min="16" max="16" width="6.42578125" style="16" customWidth="1"/>
    <col min="17" max="28" width="11.42578125" style="63"/>
    <col min="29" max="30" width="11.42578125" style="64"/>
    <col min="31" max="16384" width="11.42578125" style="14"/>
  </cols>
  <sheetData>
    <row r="1" spans="1:30" ht="10.5" customHeight="1" x14ac:dyDescent="0.2"/>
    <row r="2" spans="1:30" x14ac:dyDescent="0.2">
      <c r="B2" s="258" t="s">
        <v>41</v>
      </c>
      <c r="C2" s="258"/>
      <c r="D2" s="1"/>
      <c r="E2" s="1"/>
      <c r="F2" s="1"/>
      <c r="G2" s="1"/>
      <c r="H2" s="1"/>
      <c r="I2" s="1"/>
      <c r="J2" s="1"/>
      <c r="K2" s="1"/>
      <c r="L2" s="1"/>
      <c r="M2" s="1"/>
      <c r="N2" s="1"/>
      <c r="O2" s="1"/>
      <c r="P2" s="1"/>
    </row>
    <row r="3" spans="1:30" x14ac:dyDescent="0.2">
      <c r="B3" s="258"/>
      <c r="C3" s="258"/>
      <c r="D3" s="1"/>
      <c r="E3" s="1"/>
      <c r="F3" s="1"/>
      <c r="G3" s="1"/>
      <c r="H3" s="1"/>
      <c r="I3" s="1"/>
      <c r="J3" s="1"/>
      <c r="K3" s="1"/>
      <c r="L3" s="1"/>
      <c r="M3" s="1"/>
      <c r="N3" s="1"/>
      <c r="O3" s="1"/>
      <c r="P3" s="1"/>
    </row>
    <row r="4" spans="1:30" ht="15.75" customHeight="1" x14ac:dyDescent="0.2">
      <c r="B4" s="258"/>
      <c r="C4" s="258"/>
      <c r="D4" s="1"/>
      <c r="E4" s="1"/>
      <c r="F4" s="1"/>
      <c r="G4" s="1"/>
      <c r="H4" s="1"/>
      <c r="I4" s="1"/>
      <c r="J4" s="1"/>
      <c r="K4" s="1"/>
      <c r="L4" s="1"/>
      <c r="M4" s="1"/>
      <c r="N4" s="1"/>
      <c r="O4" s="1"/>
      <c r="P4" s="1"/>
    </row>
    <row r="5" spans="1:30" ht="15.75" customHeight="1" x14ac:dyDescent="0.2">
      <c r="B5" s="1"/>
      <c r="C5" s="259"/>
      <c r="D5" s="260"/>
      <c r="E5" s="265" t="s">
        <v>0</v>
      </c>
      <c r="F5" s="212"/>
      <c r="G5" s="212"/>
      <c r="H5" s="212"/>
      <c r="I5" s="212"/>
      <c r="J5" s="212"/>
      <c r="K5" s="212"/>
      <c r="L5" s="213"/>
      <c r="M5" s="266" t="s">
        <v>1</v>
      </c>
      <c r="N5" s="266"/>
      <c r="O5" s="266"/>
      <c r="P5" s="1"/>
    </row>
    <row r="6" spans="1:30" ht="15.75" customHeight="1" x14ac:dyDescent="0.2">
      <c r="B6" s="1"/>
      <c r="C6" s="261"/>
      <c r="D6" s="262"/>
      <c r="E6" s="265" t="s">
        <v>2</v>
      </c>
      <c r="F6" s="212"/>
      <c r="G6" s="212"/>
      <c r="H6" s="212"/>
      <c r="I6" s="212"/>
      <c r="J6" s="212"/>
      <c r="K6" s="212"/>
      <c r="L6" s="213"/>
      <c r="M6" s="266" t="s">
        <v>3</v>
      </c>
      <c r="N6" s="266"/>
      <c r="O6" s="266"/>
      <c r="P6" s="1"/>
    </row>
    <row r="7" spans="1:30" ht="15" customHeight="1" x14ac:dyDescent="0.2">
      <c r="B7" s="1"/>
      <c r="C7" s="261"/>
      <c r="D7" s="262"/>
      <c r="E7" s="267" t="s">
        <v>4</v>
      </c>
      <c r="F7" s="268"/>
      <c r="G7" s="268"/>
      <c r="H7" s="268"/>
      <c r="I7" s="268"/>
      <c r="J7" s="268"/>
      <c r="K7" s="268"/>
      <c r="L7" s="269"/>
      <c r="M7" s="266" t="s">
        <v>42</v>
      </c>
      <c r="N7" s="266"/>
      <c r="O7" s="266"/>
      <c r="P7" s="1"/>
    </row>
    <row r="8" spans="1:30" ht="15.75" customHeight="1" x14ac:dyDescent="0.2">
      <c r="B8" s="1"/>
      <c r="C8" s="263"/>
      <c r="D8" s="264"/>
      <c r="E8" s="270"/>
      <c r="F8" s="271"/>
      <c r="G8" s="271"/>
      <c r="H8" s="271"/>
      <c r="I8" s="271"/>
      <c r="J8" s="271"/>
      <c r="K8" s="271"/>
      <c r="L8" s="272"/>
      <c r="M8" s="266" t="s">
        <v>6</v>
      </c>
      <c r="N8" s="266"/>
      <c r="O8" s="266"/>
      <c r="P8" s="1"/>
    </row>
    <row r="9" spans="1:30" ht="15.75" customHeight="1" x14ac:dyDescent="0.2">
      <c r="B9" s="1"/>
      <c r="C9" s="5"/>
      <c r="D9" s="5"/>
      <c r="E9" s="15"/>
      <c r="F9" s="15"/>
      <c r="G9" s="15"/>
      <c r="H9" s="15"/>
      <c r="I9" s="15"/>
      <c r="J9" s="15"/>
      <c r="K9" s="15"/>
      <c r="L9" s="15"/>
      <c r="M9" s="31"/>
      <c r="N9" s="31"/>
      <c r="O9" s="31"/>
      <c r="P9" s="1"/>
    </row>
    <row r="10" spans="1:30" s="43" customFormat="1" ht="15.75" customHeight="1" x14ac:dyDescent="0.25">
      <c r="A10" s="45"/>
      <c r="B10" s="44"/>
      <c r="C10" s="275" t="s">
        <v>43</v>
      </c>
      <c r="D10" s="275"/>
      <c r="E10" s="275"/>
      <c r="F10" s="275"/>
      <c r="G10" s="275"/>
      <c r="H10" s="275"/>
      <c r="I10" s="275"/>
      <c r="J10" s="275"/>
      <c r="K10" s="275"/>
      <c r="L10" s="275"/>
      <c r="M10" s="275"/>
      <c r="N10" s="275"/>
      <c r="O10" s="275"/>
      <c r="P10" s="44"/>
      <c r="Q10" s="76"/>
      <c r="R10" s="76"/>
      <c r="S10" s="76"/>
      <c r="T10" s="76"/>
      <c r="U10" s="76"/>
      <c r="V10" s="76"/>
      <c r="W10" s="76"/>
      <c r="X10" s="76"/>
      <c r="Y10" s="76"/>
      <c r="Z10" s="76"/>
      <c r="AA10" s="76"/>
      <c r="AB10" s="76"/>
      <c r="AC10" s="75"/>
      <c r="AD10" s="75"/>
    </row>
    <row r="11" spans="1:30" s="43" customFormat="1" ht="15.75" customHeight="1" x14ac:dyDescent="0.25">
      <c r="A11" s="45"/>
      <c r="B11" s="44"/>
      <c r="C11" s="275"/>
      <c r="D11" s="275"/>
      <c r="E11" s="275"/>
      <c r="F11" s="275"/>
      <c r="G11" s="275"/>
      <c r="H11" s="275"/>
      <c r="I11" s="275"/>
      <c r="J11" s="275"/>
      <c r="K11" s="275"/>
      <c r="L11" s="275"/>
      <c r="M11" s="275"/>
      <c r="N11" s="275"/>
      <c r="O11" s="275"/>
      <c r="P11" s="44"/>
      <c r="Q11" s="76"/>
      <c r="R11" s="76"/>
      <c r="S11" s="76"/>
      <c r="T11" s="76"/>
      <c r="U11" s="76"/>
      <c r="V11" s="76"/>
      <c r="W11" s="76"/>
      <c r="X11" s="76"/>
      <c r="Y11" s="76"/>
      <c r="Z11" s="76"/>
      <c r="AA11" s="76"/>
      <c r="AB11" s="76"/>
      <c r="AC11" s="75"/>
      <c r="AD11" s="75"/>
    </row>
    <row r="12" spans="1:30" s="43" customFormat="1" ht="63" customHeight="1" x14ac:dyDescent="0.25">
      <c r="A12" s="45"/>
      <c r="B12" s="44"/>
      <c r="C12" s="429" t="s">
        <v>44</v>
      </c>
      <c r="D12" s="429"/>
      <c r="E12" s="469" t="s">
        <v>91</v>
      </c>
      <c r="F12" s="469"/>
      <c r="G12" s="469"/>
      <c r="H12" s="469"/>
      <c r="I12" s="429" t="s">
        <v>46</v>
      </c>
      <c r="J12" s="429"/>
      <c r="K12" s="470" t="s">
        <v>251</v>
      </c>
      <c r="L12" s="470"/>
      <c r="M12" s="470"/>
      <c r="N12" s="470"/>
      <c r="O12" s="470"/>
      <c r="P12" s="44"/>
      <c r="Q12" s="76"/>
      <c r="R12" s="76"/>
      <c r="S12" s="76"/>
      <c r="T12" s="76"/>
      <c r="U12" s="76"/>
      <c r="V12" s="76"/>
      <c r="W12" s="76"/>
      <c r="X12" s="76"/>
      <c r="Y12" s="76"/>
      <c r="Z12" s="76"/>
      <c r="AA12" s="76"/>
      <c r="AB12" s="76"/>
      <c r="AC12" s="75"/>
      <c r="AD12" s="75"/>
    </row>
    <row r="13" spans="1:30" s="43" customFormat="1" ht="15.75" x14ac:dyDescent="0.25">
      <c r="A13" s="45"/>
      <c r="B13" s="44"/>
      <c r="C13" s="279" t="s">
        <v>15</v>
      </c>
      <c r="D13" s="279"/>
      <c r="E13" s="425" t="s">
        <v>40</v>
      </c>
      <c r="F13" s="425"/>
      <c r="G13" s="425"/>
      <c r="H13" s="425"/>
      <c r="I13" s="425"/>
      <c r="J13" s="425"/>
      <c r="K13" s="425"/>
      <c r="L13" s="425"/>
      <c r="M13" s="425"/>
      <c r="N13" s="425"/>
      <c r="O13" s="425"/>
      <c r="P13" s="44"/>
      <c r="Q13" s="76"/>
      <c r="R13" s="76"/>
      <c r="S13" s="76"/>
      <c r="T13" s="76"/>
      <c r="U13" s="76"/>
      <c r="V13" s="76"/>
      <c r="W13" s="76"/>
      <c r="X13" s="76"/>
      <c r="Y13" s="76"/>
      <c r="Z13" s="76"/>
      <c r="AA13" s="76"/>
      <c r="AB13" s="76"/>
      <c r="AC13" s="75"/>
      <c r="AD13" s="75"/>
    </row>
    <row r="14" spans="1:30" s="43" customFormat="1" ht="15.75" customHeight="1" x14ac:dyDescent="0.25">
      <c r="A14" s="45"/>
      <c r="B14" s="44"/>
      <c r="C14" s="279" t="s">
        <v>48</v>
      </c>
      <c r="D14" s="279"/>
      <c r="E14" s="350" t="s">
        <v>241</v>
      </c>
      <c r="F14" s="350"/>
      <c r="G14" s="350"/>
      <c r="H14" s="350"/>
      <c r="I14" s="350"/>
      <c r="J14" s="350"/>
      <c r="K14" s="350"/>
      <c r="L14" s="350"/>
      <c r="M14" s="350"/>
      <c r="N14" s="350"/>
      <c r="O14" s="350"/>
      <c r="P14" s="44"/>
      <c r="Q14" s="76"/>
      <c r="R14" s="76"/>
      <c r="S14" s="76"/>
      <c r="T14" s="76"/>
      <c r="U14" s="76"/>
      <c r="V14" s="76"/>
      <c r="W14" s="76"/>
      <c r="X14" s="76"/>
      <c r="Y14" s="76"/>
      <c r="Z14" s="76"/>
      <c r="AA14" s="76"/>
      <c r="AB14" s="76"/>
      <c r="AC14" s="75"/>
      <c r="AD14" s="75"/>
    </row>
    <row r="15" spans="1:30" s="43" customFormat="1" ht="15.75" x14ac:dyDescent="0.25">
      <c r="A15" s="45"/>
      <c r="B15" s="44"/>
      <c r="C15" s="426"/>
      <c r="D15" s="426"/>
      <c r="E15" s="426"/>
      <c r="F15" s="426"/>
      <c r="G15" s="426"/>
      <c r="H15" s="426"/>
      <c r="I15" s="426"/>
      <c r="J15" s="426"/>
      <c r="K15" s="426"/>
      <c r="L15" s="426"/>
      <c r="M15" s="426"/>
      <c r="N15" s="426"/>
      <c r="O15" s="426"/>
      <c r="P15" s="44"/>
      <c r="Q15" s="76"/>
      <c r="R15" s="76"/>
      <c r="S15" s="76"/>
      <c r="T15" s="76"/>
      <c r="U15" s="76"/>
      <c r="V15" s="76"/>
      <c r="W15" s="76"/>
      <c r="X15" s="76"/>
      <c r="Y15" s="76"/>
      <c r="Z15" s="76"/>
      <c r="AA15" s="76"/>
      <c r="AB15" s="76"/>
      <c r="AC15" s="75"/>
      <c r="AD15" s="75"/>
    </row>
    <row r="16" spans="1:30" s="43" customFormat="1" ht="15.75" x14ac:dyDescent="0.25">
      <c r="A16" s="45"/>
      <c r="B16" s="44"/>
      <c r="C16" s="427" t="s">
        <v>50</v>
      </c>
      <c r="D16" s="427"/>
      <c r="E16" s="427"/>
      <c r="F16" s="427"/>
      <c r="G16" s="427"/>
      <c r="H16" s="427"/>
      <c r="I16" s="427"/>
      <c r="J16" s="427"/>
      <c r="K16" s="427"/>
      <c r="L16" s="427"/>
      <c r="M16" s="427"/>
      <c r="N16" s="427"/>
      <c r="O16" s="427"/>
      <c r="P16" s="44"/>
      <c r="Q16" s="76"/>
      <c r="R16" s="76"/>
      <c r="S16" s="76"/>
      <c r="T16" s="76"/>
      <c r="U16" s="76"/>
      <c r="V16" s="76"/>
      <c r="W16" s="76"/>
      <c r="X16" s="76"/>
      <c r="Y16" s="76"/>
      <c r="Z16" s="76"/>
      <c r="AA16" s="76"/>
      <c r="AB16" s="76"/>
      <c r="AC16" s="75"/>
      <c r="AD16" s="75"/>
    </row>
    <row r="17" spans="1:30" s="43" customFormat="1" ht="36" customHeight="1" x14ac:dyDescent="0.25">
      <c r="A17" s="45"/>
      <c r="B17" s="44"/>
      <c r="C17" s="279" t="s">
        <v>169</v>
      </c>
      <c r="D17" s="279"/>
      <c r="E17" s="297">
        <v>3</v>
      </c>
      <c r="F17" s="298"/>
      <c r="G17" s="299"/>
      <c r="H17" s="279" t="s">
        <v>20</v>
      </c>
      <c r="I17" s="279"/>
      <c r="J17" s="300" t="s">
        <v>27</v>
      </c>
      <c r="K17" s="301"/>
      <c r="L17" s="279" t="s">
        <v>22</v>
      </c>
      <c r="M17" s="279"/>
      <c r="N17" s="428">
        <v>1000</v>
      </c>
      <c r="O17" s="428"/>
      <c r="P17" s="309"/>
      <c r="Q17" s="475"/>
      <c r="R17" s="476"/>
      <c r="S17" s="475"/>
      <c r="T17" s="475"/>
      <c r="U17" s="475"/>
      <c r="V17" s="475"/>
      <c r="W17" s="76"/>
      <c r="X17" s="76"/>
      <c r="Y17" s="76"/>
      <c r="Z17" s="76"/>
      <c r="AA17" s="76"/>
      <c r="AB17" s="76"/>
      <c r="AC17" s="75"/>
      <c r="AD17" s="75"/>
    </row>
    <row r="18" spans="1:30" s="43" customFormat="1" ht="27" customHeight="1" x14ac:dyDescent="0.25">
      <c r="A18" s="45"/>
      <c r="B18" s="44"/>
      <c r="C18" s="279" t="s">
        <v>19</v>
      </c>
      <c r="D18" s="279"/>
      <c r="E18" s="434" t="s">
        <v>252</v>
      </c>
      <c r="F18" s="435"/>
      <c r="G18" s="435"/>
      <c r="H18" s="435"/>
      <c r="I18" s="435"/>
      <c r="J18" s="435"/>
      <c r="K18" s="436"/>
      <c r="L18" s="289" t="s">
        <v>55</v>
      </c>
      <c r="M18" s="290"/>
      <c r="N18" s="477" t="s">
        <v>253</v>
      </c>
      <c r="O18" s="478"/>
      <c r="P18" s="309"/>
      <c r="Q18" s="475"/>
      <c r="R18" s="476"/>
      <c r="S18" s="475"/>
      <c r="T18" s="475"/>
      <c r="U18" s="475"/>
      <c r="V18" s="475"/>
      <c r="W18" s="76"/>
      <c r="X18" s="76"/>
      <c r="Y18" s="76"/>
      <c r="Z18" s="76"/>
      <c r="AA18" s="76"/>
      <c r="AB18" s="76"/>
      <c r="AC18" s="75"/>
      <c r="AD18" s="75"/>
    </row>
    <row r="19" spans="1:30" s="43" customFormat="1" ht="15.75" customHeight="1" x14ac:dyDescent="0.25">
      <c r="A19" s="45"/>
      <c r="B19" s="44"/>
      <c r="C19" s="279"/>
      <c r="D19" s="279"/>
      <c r="E19" s="437"/>
      <c r="F19" s="438"/>
      <c r="G19" s="438"/>
      <c r="H19" s="438"/>
      <c r="I19" s="438"/>
      <c r="J19" s="438"/>
      <c r="K19" s="439"/>
      <c r="L19" s="291"/>
      <c r="M19" s="292"/>
      <c r="N19" s="479"/>
      <c r="O19" s="480"/>
      <c r="P19" s="15"/>
      <c r="Q19" s="77"/>
      <c r="R19" s="472"/>
      <c r="S19" s="473"/>
      <c r="T19" s="473"/>
      <c r="U19" s="474"/>
      <c r="V19" s="473"/>
      <c r="W19" s="76"/>
      <c r="X19" s="76"/>
      <c r="Y19" s="76"/>
      <c r="Z19" s="76"/>
      <c r="AA19" s="76"/>
      <c r="AB19" s="76"/>
      <c r="AC19" s="75"/>
      <c r="AD19" s="75"/>
    </row>
    <row r="20" spans="1:30" s="43" customFormat="1" ht="15.75" customHeight="1" x14ac:dyDescent="0.25">
      <c r="A20" s="45"/>
      <c r="B20" s="44"/>
      <c r="C20" s="289" t="s">
        <v>59</v>
      </c>
      <c r="D20" s="290"/>
      <c r="E20" s="305" t="s">
        <v>60</v>
      </c>
      <c r="F20" s="306"/>
      <c r="G20" s="307"/>
      <c r="H20" s="314" t="s">
        <v>61</v>
      </c>
      <c r="I20" s="315"/>
      <c r="J20" s="305" t="s">
        <v>62</v>
      </c>
      <c r="K20" s="307"/>
      <c r="L20" s="320" t="s">
        <v>63</v>
      </c>
      <c r="M20" s="321"/>
      <c r="N20" s="321"/>
      <c r="O20" s="322"/>
      <c r="P20" s="15"/>
      <c r="Q20" s="77"/>
      <c r="R20" s="472"/>
      <c r="S20" s="473"/>
      <c r="T20" s="473"/>
      <c r="U20" s="474"/>
      <c r="V20" s="473"/>
      <c r="W20" s="76"/>
      <c r="X20" s="76"/>
      <c r="Y20" s="76"/>
      <c r="Z20" s="76"/>
      <c r="AA20" s="76"/>
      <c r="AB20" s="76"/>
      <c r="AC20" s="75"/>
      <c r="AD20" s="75"/>
    </row>
    <row r="21" spans="1:30" s="43" customFormat="1" ht="15.75" customHeight="1" x14ac:dyDescent="0.25">
      <c r="A21" s="45"/>
      <c r="B21" s="44"/>
      <c r="C21" s="303"/>
      <c r="D21" s="304"/>
      <c r="E21" s="308"/>
      <c r="F21" s="309"/>
      <c r="G21" s="310"/>
      <c r="H21" s="316"/>
      <c r="I21" s="317"/>
      <c r="J21" s="308"/>
      <c r="K21" s="310"/>
      <c r="L21" s="32" t="s">
        <v>64</v>
      </c>
      <c r="M21" s="32" t="s">
        <v>65</v>
      </c>
      <c r="N21" s="32" t="s">
        <v>66</v>
      </c>
      <c r="O21" s="32" t="s">
        <v>67</v>
      </c>
      <c r="P21" s="15"/>
      <c r="Q21" s="77"/>
      <c r="R21" s="472"/>
      <c r="S21" s="473"/>
      <c r="T21" s="473"/>
      <c r="U21" s="474"/>
      <c r="V21" s="473"/>
      <c r="W21" s="76"/>
      <c r="X21" s="76"/>
      <c r="Y21" s="76"/>
      <c r="Z21" s="76"/>
      <c r="AA21" s="76"/>
      <c r="AB21" s="76"/>
      <c r="AC21" s="75"/>
      <c r="AD21" s="75"/>
    </row>
    <row r="22" spans="1:30" s="43" customFormat="1" ht="15.75" customHeight="1" x14ac:dyDescent="0.25">
      <c r="A22" s="45"/>
      <c r="B22" s="44"/>
      <c r="C22" s="291"/>
      <c r="D22" s="292"/>
      <c r="E22" s="311"/>
      <c r="F22" s="312"/>
      <c r="G22" s="313"/>
      <c r="H22" s="318"/>
      <c r="I22" s="319"/>
      <c r="J22" s="311"/>
      <c r="K22" s="313"/>
      <c r="L22" s="78" t="s">
        <v>254</v>
      </c>
      <c r="M22" s="18" t="s">
        <v>255</v>
      </c>
      <c r="N22" s="19" t="s">
        <v>256</v>
      </c>
      <c r="O22" s="20" t="s">
        <v>257</v>
      </c>
      <c r="P22" s="15"/>
      <c r="Q22" s="77"/>
      <c r="R22" s="472"/>
      <c r="S22" s="473"/>
      <c r="T22" s="473"/>
      <c r="U22" s="474"/>
      <c r="V22" s="473"/>
      <c r="W22" s="76"/>
      <c r="X22" s="76"/>
      <c r="Y22" s="76"/>
      <c r="Z22" s="76"/>
      <c r="AA22" s="76"/>
      <c r="AB22" s="76"/>
      <c r="AC22" s="75"/>
      <c r="AD22" s="75"/>
    </row>
    <row r="23" spans="1:30" s="43" customFormat="1" ht="15.75" customHeight="1" x14ac:dyDescent="0.25">
      <c r="A23" s="45"/>
      <c r="B23" s="44"/>
      <c r="C23" s="279" t="s">
        <v>176</v>
      </c>
      <c r="D23" s="279"/>
      <c r="E23" s="481" t="s">
        <v>258</v>
      </c>
      <c r="F23" s="482"/>
      <c r="G23" s="483"/>
      <c r="H23" s="314" t="s">
        <v>74</v>
      </c>
      <c r="I23" s="315"/>
      <c r="J23" s="323" t="s">
        <v>75</v>
      </c>
      <c r="K23" s="323"/>
      <c r="L23" s="276" t="s">
        <v>76</v>
      </c>
      <c r="M23" s="276"/>
      <c r="N23" s="323" t="s">
        <v>77</v>
      </c>
      <c r="O23" s="323"/>
      <c r="P23" s="15"/>
      <c r="Q23" s="77"/>
      <c r="R23" s="472"/>
      <c r="S23" s="473"/>
      <c r="T23" s="473"/>
      <c r="U23" s="474"/>
      <c r="V23" s="473"/>
      <c r="W23" s="76"/>
      <c r="X23" s="76"/>
      <c r="Y23" s="76"/>
      <c r="Z23" s="76"/>
      <c r="AA23" s="76"/>
      <c r="AB23" s="76"/>
      <c r="AC23" s="75"/>
      <c r="AD23" s="75"/>
    </row>
    <row r="24" spans="1:30" s="43" customFormat="1" ht="15.75" customHeight="1" x14ac:dyDescent="0.25">
      <c r="A24" s="45"/>
      <c r="B24" s="44"/>
      <c r="C24" s="279"/>
      <c r="D24" s="279"/>
      <c r="E24" s="484"/>
      <c r="F24" s="485"/>
      <c r="G24" s="486"/>
      <c r="H24" s="318"/>
      <c r="I24" s="319"/>
      <c r="J24" s="323"/>
      <c r="K24" s="323"/>
      <c r="L24" s="276"/>
      <c r="M24" s="276"/>
      <c r="N24" s="323"/>
      <c r="O24" s="323"/>
      <c r="P24" s="15"/>
      <c r="Q24" s="77"/>
      <c r="R24" s="472"/>
      <c r="S24" s="473"/>
      <c r="T24" s="473"/>
      <c r="U24" s="474"/>
      <c r="V24" s="473"/>
      <c r="W24" s="76"/>
      <c r="X24" s="76"/>
      <c r="Y24" s="76"/>
      <c r="Z24" s="76"/>
      <c r="AA24" s="76"/>
      <c r="AB24" s="76"/>
      <c r="AC24" s="75"/>
      <c r="AD24" s="75"/>
    </row>
    <row r="25" spans="1:30" ht="15.75" customHeight="1" x14ac:dyDescent="0.2">
      <c r="B25" s="1"/>
      <c r="C25" s="27"/>
      <c r="D25" s="27"/>
      <c r="E25" s="50"/>
      <c r="F25" s="50"/>
      <c r="G25" s="27"/>
      <c r="H25" s="27"/>
      <c r="I25" s="27"/>
      <c r="J25" s="31"/>
      <c r="K25" s="31"/>
      <c r="L25" s="27"/>
      <c r="M25" s="27"/>
      <c r="N25" s="31"/>
      <c r="O25" s="31"/>
      <c r="P25" s="48"/>
      <c r="Q25" s="79"/>
      <c r="R25" s="472"/>
      <c r="S25" s="473"/>
      <c r="T25" s="473"/>
      <c r="U25" s="474"/>
      <c r="V25" s="473"/>
    </row>
    <row r="26" spans="1:30" x14ac:dyDescent="0.2">
      <c r="B26" s="1"/>
      <c r="C26" s="404" t="s">
        <v>80</v>
      </c>
      <c r="D26" s="405"/>
      <c r="E26" s="405"/>
      <c r="F26" s="405"/>
      <c r="G26" s="405"/>
      <c r="H26" s="405"/>
      <c r="I26" s="405"/>
      <c r="J26" s="405"/>
      <c r="K26" s="405"/>
      <c r="L26" s="405"/>
      <c r="M26" s="405"/>
      <c r="N26" s="405"/>
      <c r="O26" s="406"/>
      <c r="P26" s="48"/>
      <c r="Q26" s="79"/>
      <c r="R26" s="472"/>
      <c r="S26" s="473"/>
      <c r="T26" s="473"/>
      <c r="U26" s="474"/>
      <c r="V26" s="473"/>
    </row>
    <row r="27" spans="1:30" ht="15" customHeight="1" x14ac:dyDescent="0.2">
      <c r="B27" s="1"/>
      <c r="C27" s="207"/>
      <c r="D27" s="208"/>
      <c r="E27" s="208"/>
      <c r="F27" s="208"/>
      <c r="G27" s="208"/>
      <c r="H27" s="208"/>
      <c r="I27" s="208"/>
      <c r="J27" s="402" t="s">
        <v>178</v>
      </c>
      <c r="K27" s="402"/>
      <c r="L27" s="402"/>
      <c r="M27" s="402"/>
      <c r="N27" s="402"/>
      <c r="O27" s="403"/>
      <c r="P27" s="48"/>
      <c r="Q27" s="79"/>
      <c r="R27" s="472"/>
      <c r="S27" s="471"/>
      <c r="T27" s="471"/>
      <c r="U27" s="472"/>
      <c r="V27" s="473"/>
    </row>
    <row r="28" spans="1:30" ht="47.25" customHeight="1" x14ac:dyDescent="0.2">
      <c r="B28" s="1"/>
      <c r="C28" s="207"/>
      <c r="D28" s="208"/>
      <c r="E28" s="208"/>
      <c r="F28" s="208"/>
      <c r="G28" s="208"/>
      <c r="H28" s="208"/>
      <c r="I28" s="208"/>
      <c r="J28" s="389" t="s">
        <v>259</v>
      </c>
      <c r="K28" s="389"/>
      <c r="L28" s="389"/>
      <c r="M28" s="389"/>
      <c r="N28" s="389"/>
      <c r="O28" s="390"/>
      <c r="P28" s="48"/>
      <c r="Q28" s="79"/>
      <c r="R28" s="472"/>
      <c r="S28" s="471"/>
      <c r="T28" s="471"/>
      <c r="U28" s="472"/>
      <c r="V28" s="473"/>
    </row>
    <row r="29" spans="1:30" ht="62.25" customHeight="1" x14ac:dyDescent="0.2">
      <c r="B29" s="1"/>
      <c r="C29" s="207"/>
      <c r="D29" s="208"/>
      <c r="E29" s="208"/>
      <c r="F29" s="208"/>
      <c r="G29" s="208"/>
      <c r="H29" s="208"/>
      <c r="I29" s="208"/>
      <c r="J29" s="389"/>
      <c r="K29" s="389"/>
      <c r="L29" s="389"/>
      <c r="M29" s="389"/>
      <c r="N29" s="389"/>
      <c r="O29" s="390"/>
      <c r="P29" s="48"/>
      <c r="Q29" s="79"/>
    </row>
    <row r="30" spans="1:30" ht="43.5" customHeight="1" x14ac:dyDescent="0.2">
      <c r="B30" s="1"/>
      <c r="C30" s="207"/>
      <c r="D30" s="208"/>
      <c r="E30" s="208"/>
      <c r="F30" s="208"/>
      <c r="G30" s="208"/>
      <c r="H30" s="208"/>
      <c r="I30" s="208"/>
      <c r="J30" s="389"/>
      <c r="K30" s="389"/>
      <c r="L30" s="389"/>
      <c r="M30" s="389"/>
      <c r="N30" s="389"/>
      <c r="O30" s="390"/>
      <c r="P30" s="48"/>
      <c r="Q30" s="79"/>
    </row>
    <row r="31" spans="1:30" ht="63" customHeight="1" x14ac:dyDescent="0.2">
      <c r="B31" s="1"/>
      <c r="C31" s="207"/>
      <c r="D31" s="208"/>
      <c r="E31" s="208"/>
      <c r="F31" s="208"/>
      <c r="G31" s="208"/>
      <c r="H31" s="208"/>
      <c r="I31" s="208"/>
      <c r="J31" s="389"/>
      <c r="K31" s="389"/>
      <c r="L31" s="389"/>
      <c r="M31" s="389"/>
      <c r="N31" s="389"/>
      <c r="O31" s="390"/>
      <c r="P31" s="48"/>
      <c r="Q31" s="79"/>
    </row>
    <row r="32" spans="1:30" ht="51.75" customHeight="1" x14ac:dyDescent="0.2">
      <c r="B32" s="1"/>
      <c r="C32" s="207"/>
      <c r="D32" s="208"/>
      <c r="E32" s="208"/>
      <c r="F32" s="208"/>
      <c r="G32" s="208"/>
      <c r="H32" s="208"/>
      <c r="I32" s="208"/>
      <c r="J32" s="389"/>
      <c r="K32" s="389"/>
      <c r="L32" s="389"/>
      <c r="M32" s="389"/>
      <c r="N32" s="389"/>
      <c r="O32" s="390"/>
      <c r="P32" s="48"/>
      <c r="Q32" s="79"/>
    </row>
    <row r="33" spans="2:16" ht="24.75" customHeight="1" x14ac:dyDescent="0.2">
      <c r="B33" s="1"/>
      <c r="C33" s="207"/>
      <c r="D33" s="208"/>
      <c r="E33" s="208"/>
      <c r="F33" s="208"/>
      <c r="G33" s="208"/>
      <c r="H33" s="208"/>
      <c r="I33" s="208"/>
      <c r="J33" s="389"/>
      <c r="K33" s="389"/>
      <c r="L33" s="389"/>
      <c r="M33" s="389"/>
      <c r="N33" s="389"/>
      <c r="O33" s="390"/>
      <c r="P33" s="1"/>
    </row>
    <row r="34" spans="2:16" ht="15" customHeight="1" x14ac:dyDescent="0.2">
      <c r="B34" s="1"/>
      <c r="C34" s="207"/>
      <c r="D34" s="208"/>
      <c r="E34" s="208"/>
      <c r="F34" s="208"/>
      <c r="G34" s="208"/>
      <c r="H34" s="208"/>
      <c r="I34" s="208"/>
      <c r="J34" s="339" t="s">
        <v>82</v>
      </c>
      <c r="K34" s="340"/>
      <c r="L34" s="340"/>
      <c r="M34" s="340"/>
      <c r="N34" s="340"/>
      <c r="O34" s="340"/>
      <c r="P34" s="1"/>
    </row>
    <row r="35" spans="2:16" x14ac:dyDescent="0.2">
      <c r="B35" s="1"/>
      <c r="C35" s="207"/>
      <c r="D35" s="208"/>
      <c r="E35" s="208"/>
      <c r="F35" s="208"/>
      <c r="G35" s="208"/>
      <c r="H35" s="208"/>
      <c r="I35" s="208"/>
      <c r="J35" s="386" t="s">
        <v>260</v>
      </c>
      <c r="K35" s="386"/>
      <c r="L35" s="386"/>
      <c r="M35" s="386"/>
      <c r="N35" s="386"/>
      <c r="O35" s="387"/>
      <c r="P35" s="1"/>
    </row>
    <row r="36" spans="2:16" x14ac:dyDescent="0.2">
      <c r="B36" s="1"/>
      <c r="C36" s="207"/>
      <c r="D36" s="208"/>
      <c r="E36" s="208"/>
      <c r="F36" s="208"/>
      <c r="G36" s="208"/>
      <c r="H36" s="208"/>
      <c r="I36" s="208"/>
      <c r="J36" s="386"/>
      <c r="K36" s="386"/>
      <c r="L36" s="386"/>
      <c r="M36" s="386"/>
      <c r="N36" s="386"/>
      <c r="O36" s="387"/>
      <c r="P36" s="1"/>
    </row>
    <row r="37" spans="2:16" ht="29.25" customHeight="1" x14ac:dyDescent="0.2">
      <c r="B37" s="1"/>
      <c r="C37" s="207"/>
      <c r="D37" s="208"/>
      <c r="E37" s="208"/>
      <c r="F37" s="208"/>
      <c r="G37" s="208"/>
      <c r="H37" s="208"/>
      <c r="I37" s="208"/>
      <c r="J37" s="386"/>
      <c r="K37" s="386"/>
      <c r="L37" s="386"/>
      <c r="M37" s="386"/>
      <c r="N37" s="386"/>
      <c r="O37" s="387"/>
      <c r="P37" s="1"/>
    </row>
    <row r="38" spans="2:16" ht="9.75" customHeight="1" x14ac:dyDescent="0.2">
      <c r="B38" s="1"/>
      <c r="C38" s="207"/>
      <c r="D38" s="208"/>
      <c r="E38" s="208"/>
      <c r="F38" s="208"/>
      <c r="G38" s="208"/>
      <c r="H38" s="208"/>
      <c r="I38" s="208"/>
      <c r="J38" s="386"/>
      <c r="K38" s="386"/>
      <c r="L38" s="386"/>
      <c r="M38" s="386"/>
      <c r="N38" s="386"/>
      <c r="O38" s="387"/>
      <c r="P38" s="1"/>
    </row>
    <row r="39" spans="2:16" ht="3.75" customHeight="1" x14ac:dyDescent="0.2">
      <c r="B39" s="1"/>
      <c r="C39" s="207"/>
      <c r="D39" s="208"/>
      <c r="E39" s="208"/>
      <c r="F39" s="208"/>
      <c r="G39" s="208"/>
      <c r="H39" s="208"/>
      <c r="I39" s="208"/>
      <c r="J39" s="386"/>
      <c r="K39" s="386"/>
      <c r="L39" s="386"/>
      <c r="M39" s="386"/>
      <c r="N39" s="386"/>
      <c r="O39" s="387"/>
      <c r="P39" s="1"/>
    </row>
    <row r="40" spans="2:16" ht="3.75" customHeight="1" x14ac:dyDescent="0.2">
      <c r="B40" s="1"/>
      <c r="C40" s="207"/>
      <c r="D40" s="208"/>
      <c r="E40" s="208"/>
      <c r="F40" s="208"/>
      <c r="G40" s="208"/>
      <c r="H40" s="208"/>
      <c r="I40" s="208"/>
      <c r="J40" s="386"/>
      <c r="K40" s="386"/>
      <c r="L40" s="386"/>
      <c r="M40" s="386"/>
      <c r="N40" s="386"/>
      <c r="O40" s="387"/>
      <c r="P40" s="1"/>
    </row>
    <row r="41" spans="2:16" x14ac:dyDescent="0.2">
      <c r="B41" s="1"/>
      <c r="C41" s="207"/>
      <c r="D41" s="208"/>
      <c r="E41" s="208"/>
      <c r="F41" s="208"/>
      <c r="G41" s="208"/>
      <c r="H41" s="208"/>
      <c r="I41" s="208"/>
      <c r="J41" s="339" t="s">
        <v>83</v>
      </c>
      <c r="K41" s="340"/>
      <c r="L41" s="340"/>
      <c r="M41" s="340"/>
      <c r="N41" s="340"/>
      <c r="O41" s="340"/>
      <c r="P41" s="1"/>
    </row>
    <row r="42" spans="2:16" ht="15" customHeight="1" x14ac:dyDescent="0.2">
      <c r="B42" s="1"/>
      <c r="C42" s="207"/>
      <c r="D42" s="208"/>
      <c r="E42" s="208"/>
      <c r="F42" s="208"/>
      <c r="G42" s="208"/>
      <c r="H42" s="208"/>
      <c r="I42" s="208"/>
      <c r="J42" s="341" t="str">
        <f>E14</f>
        <v>Vicerrectoría Académica</v>
      </c>
      <c r="K42" s="342"/>
      <c r="L42" s="342"/>
      <c r="M42" s="342"/>
      <c r="N42" s="342"/>
      <c r="O42" s="342"/>
      <c r="P42" s="1"/>
    </row>
    <row r="43" spans="2:16" x14ac:dyDescent="0.2">
      <c r="B43" s="1"/>
      <c r="C43" s="209"/>
      <c r="D43" s="210"/>
      <c r="E43" s="210"/>
      <c r="F43" s="210"/>
      <c r="G43" s="210"/>
      <c r="H43" s="210"/>
      <c r="I43" s="210"/>
      <c r="J43" s="51"/>
      <c r="K43" s="51"/>
      <c r="L43" s="51"/>
      <c r="M43" s="51"/>
      <c r="N43" s="51"/>
      <c r="O43" s="52"/>
      <c r="P43" s="1"/>
    </row>
    <row r="44" spans="2:16" x14ac:dyDescent="0.2">
      <c r="B44" s="1"/>
      <c r="C44" s="50"/>
      <c r="D44" s="50"/>
      <c r="E44" s="50"/>
      <c r="F44" s="50"/>
      <c r="G44" s="50"/>
      <c r="H44" s="50"/>
      <c r="I44" s="50"/>
      <c r="J44" s="53"/>
      <c r="K44" s="53"/>
      <c r="L44" s="53"/>
      <c r="M44" s="53"/>
      <c r="N44" s="53"/>
      <c r="O44" s="53"/>
      <c r="P44" s="1"/>
    </row>
    <row r="45" spans="2:16" ht="15" customHeight="1" x14ac:dyDescent="0.2">
      <c r="B45" s="1"/>
      <c r="C45" s="396" t="s">
        <v>84</v>
      </c>
      <c r="D45" s="396"/>
      <c r="E45" s="396"/>
      <c r="F45" s="396"/>
      <c r="G45" s="396"/>
      <c r="H45" s="396"/>
      <c r="I45" s="396"/>
      <c r="J45" s="396"/>
      <c r="K45" s="396"/>
      <c r="L45" s="396"/>
      <c r="M45" s="396"/>
      <c r="N45" s="396"/>
      <c r="O45" s="396"/>
      <c r="P45" s="1"/>
    </row>
    <row r="46" spans="2:16" ht="15.75" x14ac:dyDescent="0.25">
      <c r="B46" s="1"/>
      <c r="C46" s="54" t="s">
        <v>9</v>
      </c>
      <c r="D46" s="55" t="str">
        <f ca="1">IF(J23="MENSUAL","ENERO",IF(J23="TRIMESTRAL","MARZO",IF(J23="SEMESTRAL","JUNIO",IF(J23="ANUAL",YEAR(TODAY()),""))))</f>
        <v>JUNIO</v>
      </c>
      <c r="E46" s="55" t="str">
        <f>IF(J23="MENSUAL","FEBRERO",IF(J23="TRIMESTRAL","JUNIO",IF(J23="SEMESTRAL","DICIEMBRE","")))</f>
        <v>DICIEMBRE</v>
      </c>
      <c r="F46" s="55" t="str">
        <f>IF(J23="MENSUAL","MARZO",IF(J23="TRIMESTRAL","SEPTIEMBRE",""))</f>
        <v/>
      </c>
      <c r="G46" s="55" t="str">
        <f>IF(J23="MENSUAL","ABRIL",IF(J23="TRIMESTRAL","DICIEMBRE",""))</f>
        <v/>
      </c>
      <c r="H46" s="55" t="str">
        <f>IF(J23="MENSUAL","MAYO","")</f>
        <v/>
      </c>
      <c r="I46" s="55" t="str">
        <f>IF(J23="MENSUAL","JUNIO","")</f>
        <v/>
      </c>
      <c r="J46" s="55" t="str">
        <f>IF(J23="MENSUAL","JULIO","")</f>
        <v/>
      </c>
      <c r="K46" s="55" t="str">
        <f>IF(J23="MENSUAL","AGOSTO","")</f>
        <v/>
      </c>
      <c r="L46" s="55" t="str">
        <f>IF(J23="MENSUAL","SEPTIEMBRE","")</f>
        <v/>
      </c>
      <c r="M46" s="55" t="str">
        <f>IF(J23="MENSUAL","OCTUBRE","")</f>
        <v/>
      </c>
      <c r="N46" s="55" t="str">
        <f>IF(J23="MENSUAL","NOVIEMBRE","")</f>
        <v/>
      </c>
      <c r="O46" s="55" t="str">
        <f>IF(J23="MENSUAL","DICIEMBRE","")</f>
        <v/>
      </c>
      <c r="P46" s="1"/>
    </row>
    <row r="47" spans="2:16" ht="102" x14ac:dyDescent="0.2">
      <c r="B47" s="1"/>
      <c r="C47" s="56" t="str">
        <f>E18</f>
        <v>Estrategias de internacionalización de los programas académicos donde  participan estudiantes de 1 a 10 semestre / Participación de  estudiantes de 1 a 10 semestre .</v>
      </c>
      <c r="D47" s="39">
        <v>500</v>
      </c>
      <c r="E47" s="2"/>
      <c r="F47" s="32"/>
      <c r="G47" s="32"/>
      <c r="H47" s="32"/>
      <c r="I47" s="32"/>
      <c r="J47" s="32"/>
      <c r="K47" s="32"/>
      <c r="L47" s="32"/>
      <c r="M47" s="32"/>
      <c r="N47" s="32"/>
      <c r="O47" s="32"/>
      <c r="P47" s="1"/>
    </row>
    <row r="48" spans="2:16" ht="15.75" x14ac:dyDescent="0.25">
      <c r="B48" s="1"/>
      <c r="C48" s="66">
        <f>G19</f>
        <v>0</v>
      </c>
      <c r="D48" s="58"/>
      <c r="E48" s="58"/>
      <c r="F48" s="58"/>
      <c r="G48" s="58"/>
      <c r="H48" s="58"/>
      <c r="I48" s="58"/>
      <c r="J48" s="58"/>
      <c r="K48" s="58"/>
      <c r="L48" s="58"/>
      <c r="M48" s="58"/>
      <c r="N48" s="58"/>
      <c r="O48" s="59"/>
      <c r="P48" s="1"/>
    </row>
    <row r="49" spans="2:17" x14ac:dyDescent="0.2">
      <c r="B49" s="1"/>
      <c r="C49" s="2" t="s">
        <v>85</v>
      </c>
      <c r="D49" s="60">
        <f>IFERROR(IF($E$17=1,D47/D48,IF($E$17=3,D47,"")),"")</f>
        <v>500</v>
      </c>
      <c r="E49" s="60">
        <f>IFERROR(IF($E$17=1,E47/E48,IF($E$17=3,E47,"")),"")</f>
        <v>0</v>
      </c>
      <c r="F49" s="60" t="str">
        <f t="shared" ref="F49:O49" si="0">IFERROR(IF($E$17=1,F47/F48,IF($E$17=2,F47,"")),"")</f>
        <v/>
      </c>
      <c r="G49" s="60" t="str">
        <f t="shared" si="0"/>
        <v/>
      </c>
      <c r="H49" s="61" t="str">
        <f t="shared" si="0"/>
        <v/>
      </c>
      <c r="I49" s="61" t="str">
        <f t="shared" si="0"/>
        <v/>
      </c>
      <c r="J49" s="61" t="str">
        <f t="shared" si="0"/>
        <v/>
      </c>
      <c r="K49" s="61" t="str">
        <f t="shared" si="0"/>
        <v/>
      </c>
      <c r="L49" s="61" t="str">
        <f t="shared" si="0"/>
        <v/>
      </c>
      <c r="M49" s="61" t="str">
        <f t="shared" si="0"/>
        <v/>
      </c>
      <c r="N49" s="61" t="str">
        <f t="shared" si="0"/>
        <v/>
      </c>
      <c r="O49" s="61" t="str">
        <f t="shared" si="0"/>
        <v/>
      </c>
      <c r="P49" s="1"/>
      <c r="Q49" s="80"/>
    </row>
    <row r="50" spans="2:17" x14ac:dyDescent="0.2">
      <c r="B50" s="1"/>
      <c r="C50" s="3" t="s">
        <v>86</v>
      </c>
      <c r="D50" s="62">
        <f>IF(AND(N23="ANUAL",J23="MENSUAL"),N17/12,IF(AND(N23="ANUAL",J23="TRIMESTRAL"),N17/4,IF(AND(N23="ANUAL",J23="SEMESTRAL"),N17/2,IF(AND(N23="ANUAL",J23="ANUAL"),N17,IF(AND(N23="SEMESTRAL",J23="MENSUAL"),N17/6,IF(AND(N23="SEMESTRAL",J23="TRIMESTRAL"),N17/2,IF(AND(N23="SEMESTRAL",J23="SEMESTRAL"),N17,IF(AND(N23="SEMESTRAL",J23="ANUAL"),"REVISAR FRECUENCIAS",IF(AND(N23="TRIMESTRAL",J23="MENSUAL"),N17/3,IF(AND(N23="TRIMESTRAL",J23="TRIMESTRAL"),N17,IF(AND(N23="TRIMESTRAL",J23="SEMESTRAL"),"REVISAR FRECUENCIAS",IF(AND(N23="TRIMESTRAL",J23="ANUAL"),"REVISAR FRECUENCIAS",IF(AND(N23="MENSUAL",J23="MENSUAL"),N17,IF(AND(N23="MENSUAL",J23="TRIMESTRAL"),"REVISAR FRECUENCIAS",IF(AND(N23="MENSUAL",J23="SEMESTRAL"),"REVISAR FRECUENCIAS",IF(AND(N23="MENSUAL",J23="ANUAL"),"REVISAR FRECUENCIAS",""))))))))))))))))</f>
        <v>500</v>
      </c>
      <c r="E50" s="62">
        <f>IF(AND(N23="ANUAL",J23="MENSUAL"),N17/12+D50,IF(AND(N23="ANUAL",J23="TRIMESTRAL"),N17/4+D50,IF(AND(N23="ANUAL",J23="SEMESTRAL"),N17/2+D50,IF(AND(N23="SEMESTRAL",J23="MENSUAL"),N17/6+D50,IF(AND(N23="SEMESTRAL",J23="TRIMESTRAL"),N17/2+D50,IF(AND(N23="SEMESTRAL",J23="SEMESTRAL"),N17,IF(AND(N23="TRIMESTRAL",J23="MENSUAL"),N17/3+D50,IF(AND(N23="TRIMESTRAL",J23="TRIMESTRAL"),N17,IF(AND(N23="MENSUAL",J23="MENSUAL"),N17,"")))))))))</f>
        <v>1000</v>
      </c>
      <c r="F50" s="62"/>
      <c r="G50" s="62" t="str">
        <f>IF(AND(N23="ANUAL",J23="MENSUAL"),N17/12+F50,IF(AND(N23="ANUAL",J23="TRIMESTRAL"),N17/4+F50,IF(AND(N23="SEMESTRAL",J23="MENSUAL"),N17/6+F50,IF(AND(N23="SEMESTRAL",J23="TRIMESTRAL"),N17/2+F50,IF(AND(N23="TRIMESTRAL",J23="MENSUAL"),N17/3,IF(AND(N23="TRIMESTRAL",J23="TRIMESTRAL"),N17,IF(AND(N23="MENSUAL",J23="MENSUAL"),N17,"")))))))</f>
        <v/>
      </c>
      <c r="H50" s="62" t="str">
        <f>IF(AND($N$23="ANUAL",$J$23="MENSUAL"),$N$17/12+G50,IF(AND(N23="SEMESTRAL",J23="MENSUAL"),N17/6+G50,IF(AND(N23="TRIMESTRAL",J23="MENSUAL"),N17/3+G50,IF(AND(N23="MENSUAL",J23="MENSUAL"),N17,""))))</f>
        <v/>
      </c>
      <c r="I50" s="62" t="str">
        <f>IF(AND($N$23="ANUAL",$J$23="MENSUAL"),$N$17/12+H50,IF(AND(N23="SEMESTRAL",J23="MENSUAL"),N17/6+H50,IF(AND(N23="TRIMESTRAL",J23="MENSUAL"),N17/3+H50,IF(AND(N23="MENSUAL",J23="MENSUAL"),N17,""))))</f>
        <v/>
      </c>
      <c r="J50" s="62" t="str">
        <f>IF(AND($N$23="ANUAL",$J$23="MENSUAL"),$N$17/12+I50,IF(AND(N23="SEMESTRAL",J23="MENSUAL"),N17/6,IF(AND(N23="TRIMESTRAL",J23="MENSUAL"),N17/3,IF(AND(N23="MENSUAL",J23="MENSUAL"),N17,""))))</f>
        <v/>
      </c>
      <c r="K50" s="62" t="str">
        <f>IF(AND($N$23="ANUAL",$J$23="MENSUAL"),$N$17/12+J50,IF(AND(N23="SEMESTRAL",J23="MENSUAL"),N17/6+J50,IF(AND(N23="TRIMESTRAL",J23="MENSUAL"),N17/3+J50,IF(AND(N23="MENSUAL",J23="MENSUAL"),N17,""))))</f>
        <v/>
      </c>
      <c r="L50" s="62" t="str">
        <f>IF(AND($N$23="ANUAL",$J$23="MENSUAL"),$N$17/12+K50,IF(AND(N23="SEMESTRAL",J23="MENSUAL"),N17/6+K50,IF(AND(N23="TRIMESTRAL",J23="MENSUAL"),N17/3+K50,IF(AND(N23="MENSUAL",J23="MENSUAL"),N17,""))))</f>
        <v/>
      </c>
      <c r="M50" s="62" t="str">
        <f>IF(AND($N$23="ANUAL",$J$23="MENSUAL"),$N$17/12+L50,IF(AND(N23="SEMESTRAL",J23="MENSUAL"),N17/6+L50,IF(AND(N23="TRIMESTRAL",J23="MENSUAL"),N17/3,IF(AND(N23="MENSUAL",J23="MENSUAL"),N17,""))))</f>
        <v/>
      </c>
      <c r="N50" s="62" t="str">
        <f>IF(AND($N$23="ANUAL",$J$23="MENSUAL"),$N$17/12+M50,IF(AND(N23="SEMESTRAL",J23="MENSUAL"),N17/6+M50,IF(AND(N23="TRIMESTRAL",J23="MENSUAL"),N17/3+M50,IF(AND(N23="MENSUAL",J23="MENSUAL"),N17,""))))</f>
        <v/>
      </c>
      <c r="O50" s="62" t="str">
        <f>IF(AND($N$23="ANUAL",$J$23="MENSUAL"),$N$17/12+N50,IF(AND(N23="SEMESTRAL",J23="MENSUAL"),N17/6+N50,IF(AND(N23="TRIMESTRAL",J23="MENSUAL"),N17/3+N50,IF(AND(N23="MENSUAL",J23="MENSUAL"),N17,""))))</f>
        <v/>
      </c>
      <c r="P50" s="1"/>
    </row>
    <row r="51" spans="2:17" x14ac:dyDescent="0.2">
      <c r="B51" s="1"/>
      <c r="C51" s="26"/>
      <c r="D51" s="21"/>
      <c r="E51" s="21"/>
      <c r="F51" s="21"/>
      <c r="G51" s="21"/>
      <c r="H51" s="21"/>
      <c r="I51" s="21"/>
      <c r="J51" s="21"/>
      <c r="K51" s="21"/>
      <c r="L51" s="21"/>
      <c r="M51" s="21"/>
      <c r="N51" s="21"/>
      <c r="O51" s="21"/>
      <c r="P51" s="1"/>
    </row>
    <row r="52" spans="2:17" x14ac:dyDescent="0.2">
      <c r="B52" s="1"/>
      <c r="C52" s="346" t="s">
        <v>61</v>
      </c>
      <c r="D52" s="346"/>
      <c r="E52" s="346"/>
      <c r="F52" s="346"/>
      <c r="G52" s="346"/>
      <c r="H52" s="346"/>
      <c r="I52" s="346"/>
      <c r="J52" s="346"/>
      <c r="K52" s="346"/>
      <c r="L52" s="346"/>
      <c r="M52" s="346"/>
      <c r="N52" s="346"/>
      <c r="O52" s="346"/>
      <c r="P52" s="1"/>
    </row>
    <row r="53" spans="2:17" x14ac:dyDescent="0.2">
      <c r="B53" s="1"/>
      <c r="C53" s="347" t="s">
        <v>87</v>
      </c>
      <c r="D53" s="347"/>
      <c r="E53" s="347"/>
      <c r="F53" s="347"/>
      <c r="G53" s="347" t="s">
        <v>88</v>
      </c>
      <c r="H53" s="347"/>
      <c r="I53" s="347"/>
      <c r="J53" s="347"/>
      <c r="K53" s="347" t="s">
        <v>89</v>
      </c>
      <c r="L53" s="347"/>
      <c r="M53" s="347"/>
      <c r="N53" s="347"/>
      <c r="O53" s="347"/>
      <c r="P53" s="1"/>
    </row>
    <row r="54" spans="2:17" x14ac:dyDescent="0.2">
      <c r="B54" s="1"/>
      <c r="C54" s="332"/>
      <c r="D54" s="332"/>
      <c r="E54" s="332"/>
      <c r="F54" s="332"/>
      <c r="G54" s="332"/>
      <c r="H54" s="332"/>
      <c r="I54" s="332"/>
      <c r="J54" s="332"/>
      <c r="K54" s="332"/>
      <c r="L54" s="332"/>
      <c r="M54" s="332"/>
      <c r="N54" s="332"/>
      <c r="O54" s="332"/>
      <c r="P54" s="1"/>
    </row>
    <row r="55" spans="2:17" x14ac:dyDescent="0.2">
      <c r="B55" s="1"/>
      <c r="C55" s="332"/>
      <c r="D55" s="332"/>
      <c r="E55" s="332"/>
      <c r="F55" s="332"/>
      <c r="G55" s="332"/>
      <c r="H55" s="332"/>
      <c r="I55" s="332"/>
      <c r="J55" s="332"/>
      <c r="K55" s="332"/>
      <c r="L55" s="332"/>
      <c r="M55" s="332"/>
      <c r="N55" s="332"/>
      <c r="O55" s="332"/>
      <c r="P55" s="1"/>
    </row>
    <row r="56" spans="2:17" x14ac:dyDescent="0.2">
      <c r="B56" s="1"/>
      <c r="C56" s="332"/>
      <c r="D56" s="332"/>
      <c r="E56" s="332"/>
      <c r="F56" s="332"/>
      <c r="G56" s="332"/>
      <c r="H56" s="332"/>
      <c r="I56" s="332"/>
      <c r="J56" s="332"/>
      <c r="K56" s="332"/>
      <c r="L56" s="332"/>
      <c r="M56" s="332"/>
      <c r="N56" s="332"/>
      <c r="O56" s="332"/>
      <c r="P56" s="1"/>
    </row>
    <row r="57" spans="2:17" x14ac:dyDescent="0.2">
      <c r="B57" s="1"/>
      <c r="C57" s="332"/>
      <c r="D57" s="332"/>
      <c r="E57" s="332"/>
      <c r="F57" s="332"/>
      <c r="G57" s="332"/>
      <c r="H57" s="332"/>
      <c r="I57" s="332"/>
      <c r="J57" s="332"/>
      <c r="K57" s="332"/>
      <c r="L57" s="332"/>
      <c r="M57" s="332"/>
      <c r="N57" s="332"/>
      <c r="O57" s="332"/>
      <c r="P57" s="1"/>
    </row>
    <row r="58" spans="2:17" x14ac:dyDescent="0.2">
      <c r="B58" s="1"/>
      <c r="C58" s="332"/>
      <c r="D58" s="332"/>
      <c r="E58" s="332"/>
      <c r="F58" s="332"/>
      <c r="G58" s="332"/>
      <c r="H58" s="332"/>
      <c r="I58" s="332"/>
      <c r="J58" s="332"/>
      <c r="K58" s="332"/>
      <c r="L58" s="332"/>
      <c r="M58" s="332"/>
      <c r="N58" s="332"/>
      <c r="O58" s="332"/>
      <c r="P58" s="1"/>
    </row>
    <row r="59" spans="2:17" x14ac:dyDescent="0.2">
      <c r="B59" s="1"/>
      <c r="C59" s="332"/>
      <c r="D59" s="332"/>
      <c r="E59" s="332"/>
      <c r="F59" s="332"/>
      <c r="G59" s="332"/>
      <c r="H59" s="332"/>
      <c r="I59" s="332"/>
      <c r="J59" s="332"/>
      <c r="K59" s="332"/>
      <c r="L59" s="332"/>
      <c r="M59" s="332"/>
      <c r="N59" s="332"/>
      <c r="O59" s="332"/>
      <c r="P59" s="1"/>
    </row>
    <row r="60" spans="2:17" x14ac:dyDescent="0.2">
      <c r="B60" s="1"/>
      <c r="C60" s="348"/>
      <c r="D60" s="348"/>
      <c r="E60" s="348"/>
      <c r="F60" s="348"/>
      <c r="G60" s="348"/>
      <c r="H60" s="348"/>
      <c r="I60" s="348"/>
      <c r="J60" s="348"/>
      <c r="K60" s="348"/>
      <c r="L60" s="348"/>
      <c r="M60" s="348"/>
      <c r="N60" s="348"/>
      <c r="O60" s="348"/>
      <c r="P60" s="1"/>
    </row>
    <row r="61" spans="2:17" x14ac:dyDescent="0.2">
      <c r="B61" s="1"/>
      <c r="C61" s="26"/>
      <c r="D61" s="21"/>
      <c r="E61" s="21"/>
      <c r="F61" s="21"/>
      <c r="G61" s="21"/>
      <c r="H61" s="21"/>
      <c r="I61" s="21"/>
      <c r="J61" s="21"/>
      <c r="K61" s="21"/>
      <c r="L61" s="21"/>
      <c r="M61" s="21"/>
      <c r="N61" s="21"/>
      <c r="O61" s="21"/>
      <c r="P61" s="1"/>
    </row>
    <row r="62" spans="2:17" x14ac:dyDescent="0.2">
      <c r="B62" s="1"/>
      <c r="C62" s="26"/>
      <c r="D62" s="21"/>
      <c r="E62" s="21"/>
      <c r="F62" s="21"/>
      <c r="G62" s="21"/>
      <c r="H62" s="21"/>
      <c r="I62" s="21"/>
      <c r="J62" s="21"/>
      <c r="K62" s="21"/>
      <c r="L62" s="21"/>
      <c r="M62" s="21"/>
      <c r="N62" s="21"/>
      <c r="O62" s="21"/>
      <c r="P62" s="1"/>
    </row>
    <row r="63" spans="2:17" x14ac:dyDescent="0.2">
      <c r="B63" s="1"/>
      <c r="C63" s="26"/>
      <c r="D63" s="21"/>
      <c r="E63" s="21"/>
      <c r="F63" s="21"/>
      <c r="G63" s="21"/>
      <c r="H63" s="21"/>
      <c r="I63" s="21"/>
      <c r="J63" s="21"/>
      <c r="K63" s="21"/>
      <c r="L63" s="21"/>
      <c r="M63" s="21"/>
      <c r="N63" s="21"/>
      <c r="O63" s="21"/>
      <c r="P63" s="1"/>
    </row>
    <row r="64" spans="2:17" x14ac:dyDescent="0.2">
      <c r="B64" s="1"/>
      <c r="C64" s="1"/>
      <c r="D64" s="1"/>
      <c r="E64" s="1"/>
      <c r="F64" s="1"/>
      <c r="G64" s="1"/>
      <c r="H64" s="1"/>
      <c r="I64" s="1"/>
      <c r="J64" s="1"/>
      <c r="K64" s="1"/>
      <c r="L64" s="1"/>
      <c r="M64" s="1"/>
      <c r="N64" s="1"/>
      <c r="O64" s="1"/>
      <c r="P64" s="1"/>
    </row>
    <row r="65" spans="1:28" s="64" customFormat="1" x14ac:dyDescent="0.2">
      <c r="A65" s="63"/>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row>
    <row r="66" spans="1:28" s="64" customFormat="1" x14ac:dyDescent="0.2">
      <c r="A66" s="63"/>
      <c r="B66" s="63"/>
      <c r="C66" s="63"/>
      <c r="D66" s="63"/>
      <c r="E66" s="63"/>
      <c r="F66" s="63"/>
      <c r="G66" s="63"/>
      <c r="H66" s="63"/>
      <c r="I66" s="63"/>
      <c r="J66" s="63"/>
      <c r="K66" s="63"/>
      <c r="L66" s="63"/>
      <c r="M66" s="63"/>
      <c r="N66" s="63"/>
      <c r="O66" s="63"/>
      <c r="P66" s="63"/>
      <c r="Q66" s="63"/>
      <c r="R66" s="63"/>
      <c r="S66" s="63"/>
      <c r="T66" s="63"/>
      <c r="U66" s="63"/>
      <c r="V66" s="63"/>
      <c r="W66" s="63"/>
      <c r="X66" s="63"/>
      <c r="Y66" s="63"/>
      <c r="Z66" s="63"/>
      <c r="AA66" s="63"/>
      <c r="AB66" s="63"/>
    </row>
    <row r="67" spans="1:28" s="64" customFormat="1" x14ac:dyDescent="0.2">
      <c r="A67" s="63"/>
      <c r="B67" s="63"/>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row>
    <row r="68" spans="1:28" s="64" customFormat="1" x14ac:dyDescent="0.2">
      <c r="A68" s="63"/>
      <c r="B68" s="63"/>
      <c r="C68" s="63"/>
      <c r="D68" s="63"/>
      <c r="E68" s="63"/>
      <c r="F68" s="63"/>
      <c r="G68" s="63"/>
      <c r="H68" s="63"/>
      <c r="I68" s="63"/>
      <c r="J68" s="63"/>
      <c r="K68" s="63"/>
      <c r="L68" s="63"/>
      <c r="M68" s="63"/>
      <c r="N68" s="63"/>
      <c r="O68" s="63"/>
      <c r="P68" s="63"/>
      <c r="Q68" s="63"/>
      <c r="R68" s="63"/>
      <c r="S68" s="63"/>
      <c r="T68" s="63"/>
      <c r="U68" s="63"/>
      <c r="V68" s="63"/>
      <c r="W68" s="63"/>
      <c r="X68" s="63"/>
      <c r="Y68" s="63"/>
      <c r="Z68" s="63"/>
      <c r="AA68" s="63"/>
      <c r="AB68" s="63"/>
    </row>
    <row r="69" spans="1:28" s="64" customFormat="1" x14ac:dyDescent="0.2">
      <c r="A69" s="63"/>
      <c r="B69" s="63"/>
      <c r="C69" s="63"/>
      <c r="D69" s="63"/>
      <c r="E69" s="63"/>
      <c r="F69" s="63"/>
      <c r="G69" s="63"/>
      <c r="H69" s="63"/>
      <c r="I69" s="63"/>
      <c r="J69" s="63"/>
      <c r="K69" s="63"/>
      <c r="L69" s="63"/>
      <c r="M69" s="63"/>
      <c r="N69" s="63"/>
      <c r="O69" s="63"/>
      <c r="P69" s="63"/>
      <c r="Q69" s="63"/>
      <c r="R69" s="63"/>
      <c r="S69" s="63"/>
      <c r="T69" s="63"/>
      <c r="U69" s="63"/>
      <c r="V69" s="63"/>
      <c r="W69" s="63"/>
      <c r="X69" s="63"/>
      <c r="Y69" s="63"/>
      <c r="Z69" s="63"/>
      <c r="AA69" s="63"/>
      <c r="AB69" s="63"/>
    </row>
    <row r="70" spans="1:28" s="64" customFormat="1" x14ac:dyDescent="0.2">
      <c r="A70" s="63"/>
      <c r="B70" s="63"/>
      <c r="C70" s="63"/>
      <c r="D70" s="63"/>
      <c r="E70" s="63"/>
      <c r="F70" s="24"/>
      <c r="G70" s="24"/>
      <c r="H70" s="24"/>
      <c r="I70" s="24"/>
      <c r="J70" s="24"/>
      <c r="K70" s="24"/>
      <c r="L70" s="24"/>
      <c r="M70" s="63"/>
      <c r="N70" s="63"/>
      <c r="O70" s="63"/>
      <c r="P70" s="63"/>
      <c r="Q70" s="63"/>
      <c r="R70" s="63"/>
      <c r="S70" s="63"/>
      <c r="T70" s="63"/>
      <c r="U70" s="63"/>
      <c r="V70" s="63"/>
      <c r="W70" s="63"/>
      <c r="X70" s="63"/>
      <c r="Y70" s="63"/>
      <c r="Z70" s="63"/>
      <c r="AA70" s="63"/>
      <c r="AB70" s="63"/>
    </row>
    <row r="71" spans="1:28" s="64" customFormat="1" x14ac:dyDescent="0.2">
      <c r="A71" s="63"/>
      <c r="B71" s="63"/>
      <c r="C71" s="63"/>
      <c r="D71" s="63"/>
      <c r="E71" s="63"/>
      <c r="F71" s="24"/>
      <c r="G71" s="24"/>
      <c r="H71" s="24"/>
      <c r="I71" s="24"/>
      <c r="J71" s="24"/>
      <c r="K71" s="24"/>
      <c r="L71" s="24"/>
      <c r="M71" s="63"/>
      <c r="N71" s="63"/>
      <c r="O71" s="63"/>
      <c r="P71" s="63"/>
      <c r="Q71" s="63"/>
      <c r="R71" s="63"/>
      <c r="S71" s="63"/>
      <c r="T71" s="63"/>
      <c r="U71" s="63"/>
      <c r="V71" s="63"/>
      <c r="W71" s="63"/>
      <c r="X71" s="63"/>
      <c r="Y71" s="63"/>
      <c r="Z71" s="63"/>
      <c r="AA71" s="63"/>
      <c r="AB71" s="63"/>
    </row>
    <row r="72" spans="1:28" s="64" customFormat="1" x14ac:dyDescent="0.2">
      <c r="A72" s="63"/>
      <c r="B72" s="63"/>
      <c r="C72" s="63"/>
      <c r="D72" s="63"/>
      <c r="E72" s="63"/>
      <c r="F72" s="24"/>
      <c r="G72" s="24"/>
      <c r="H72" s="24"/>
      <c r="I72" s="24"/>
      <c r="J72" s="24"/>
      <c r="K72" s="24"/>
      <c r="L72" s="24"/>
      <c r="M72" s="63"/>
      <c r="N72" s="63"/>
      <c r="O72" s="63"/>
      <c r="P72" s="63"/>
      <c r="Q72" s="63"/>
      <c r="R72" s="63"/>
      <c r="S72" s="63"/>
      <c r="T72" s="63"/>
      <c r="U72" s="63"/>
      <c r="V72" s="63"/>
      <c r="W72" s="63"/>
      <c r="X72" s="63"/>
      <c r="Y72" s="63"/>
      <c r="Z72" s="63"/>
      <c r="AA72" s="63"/>
      <c r="AB72" s="63"/>
    </row>
    <row r="73" spans="1:28" s="64" customFormat="1" x14ac:dyDescent="0.2">
      <c r="A73" s="63"/>
      <c r="B73" s="63"/>
      <c r="C73" s="63"/>
      <c r="D73" s="63"/>
      <c r="E73" s="63"/>
      <c r="F73" s="24"/>
      <c r="G73" s="24" t="s">
        <v>90</v>
      </c>
      <c r="H73" s="24"/>
      <c r="I73" s="24"/>
      <c r="J73" s="24" t="s">
        <v>27</v>
      </c>
      <c r="K73" s="24"/>
      <c r="L73" s="24"/>
      <c r="M73" s="63"/>
      <c r="N73" s="63"/>
      <c r="O73" s="63"/>
      <c r="P73" s="63"/>
      <c r="Q73" s="63"/>
      <c r="R73" s="63"/>
      <c r="S73" s="63"/>
      <c r="T73" s="63"/>
      <c r="U73" s="63"/>
      <c r="V73" s="63"/>
      <c r="W73" s="63"/>
      <c r="X73" s="63"/>
      <c r="Y73" s="63"/>
      <c r="Z73" s="63"/>
      <c r="AA73" s="63"/>
      <c r="AB73" s="63"/>
    </row>
    <row r="74" spans="1:28" s="64" customFormat="1" x14ac:dyDescent="0.2">
      <c r="A74" s="63"/>
      <c r="B74" s="63"/>
      <c r="C74" s="63"/>
      <c r="D74" s="63"/>
      <c r="E74" s="63"/>
      <c r="F74" s="24"/>
      <c r="G74" s="24" t="s">
        <v>91</v>
      </c>
      <c r="H74" s="24"/>
      <c r="I74" s="24"/>
      <c r="J74" s="24" t="s">
        <v>31</v>
      </c>
      <c r="K74" s="24"/>
      <c r="L74" s="24"/>
      <c r="M74" s="63"/>
      <c r="N74" s="63"/>
      <c r="O74" s="63"/>
      <c r="P74" s="63"/>
      <c r="Q74" s="63"/>
      <c r="R74" s="63"/>
      <c r="S74" s="63"/>
      <c r="T74" s="63"/>
      <c r="U74" s="63"/>
      <c r="V74" s="63"/>
      <c r="W74" s="63"/>
      <c r="X74" s="63"/>
      <c r="Y74" s="63"/>
      <c r="Z74" s="63"/>
      <c r="AA74" s="63"/>
      <c r="AB74" s="63"/>
    </row>
    <row r="75" spans="1:28" s="64" customFormat="1" x14ac:dyDescent="0.2">
      <c r="A75" s="63"/>
      <c r="B75" s="63"/>
      <c r="C75" s="63"/>
      <c r="D75" s="63"/>
      <c r="E75" s="63"/>
      <c r="F75" s="24"/>
      <c r="G75" s="24" t="s">
        <v>45</v>
      </c>
      <c r="H75" s="24"/>
      <c r="I75" s="24"/>
      <c r="J75" s="24" t="s">
        <v>92</v>
      </c>
      <c r="K75" s="24"/>
      <c r="L75" s="24"/>
      <c r="M75" s="63"/>
      <c r="N75" s="63"/>
      <c r="O75" s="63"/>
      <c r="P75" s="63"/>
      <c r="Q75" s="63"/>
      <c r="R75" s="63"/>
      <c r="S75" s="63"/>
      <c r="T75" s="63"/>
      <c r="U75" s="63"/>
      <c r="V75" s="63"/>
      <c r="W75" s="63"/>
      <c r="X75" s="63"/>
      <c r="Y75" s="63"/>
      <c r="Z75" s="63"/>
      <c r="AA75" s="63"/>
      <c r="AB75" s="63"/>
    </row>
    <row r="76" spans="1:28" s="64" customFormat="1" x14ac:dyDescent="0.2">
      <c r="A76" s="63"/>
      <c r="B76" s="63"/>
      <c r="C76" s="63"/>
      <c r="D76" s="63"/>
      <c r="E76" s="63"/>
      <c r="F76" s="24"/>
      <c r="G76" s="24" t="s">
        <v>93</v>
      </c>
      <c r="H76" s="24"/>
      <c r="I76" s="24"/>
      <c r="J76" s="24" t="s">
        <v>60</v>
      </c>
      <c r="K76" s="24"/>
      <c r="L76" s="24"/>
      <c r="M76" s="63"/>
      <c r="N76" s="63"/>
      <c r="O76" s="63"/>
      <c r="P76" s="63"/>
      <c r="Q76" s="63"/>
      <c r="R76" s="63"/>
      <c r="S76" s="63"/>
      <c r="T76" s="63"/>
      <c r="U76" s="63"/>
      <c r="V76" s="63"/>
      <c r="W76" s="63"/>
      <c r="X76" s="63"/>
      <c r="Y76" s="63"/>
      <c r="Z76" s="63"/>
      <c r="AA76" s="63"/>
      <c r="AB76" s="63"/>
    </row>
    <row r="77" spans="1:28" s="64" customFormat="1" x14ac:dyDescent="0.2">
      <c r="A77" s="63"/>
      <c r="B77" s="63"/>
      <c r="C77" s="63"/>
      <c r="D77" s="63"/>
      <c r="E77" s="63"/>
      <c r="F77" s="24"/>
      <c r="G77" s="24" t="s">
        <v>94</v>
      </c>
      <c r="H77" s="24"/>
      <c r="I77" s="24"/>
      <c r="J77" s="24" t="s">
        <v>95</v>
      </c>
      <c r="K77" s="24"/>
      <c r="L77" s="24"/>
      <c r="M77" s="63"/>
      <c r="N77" s="63"/>
      <c r="O77" s="63"/>
      <c r="P77" s="63"/>
      <c r="Q77" s="63"/>
      <c r="R77" s="63"/>
      <c r="S77" s="63"/>
      <c r="T77" s="63"/>
      <c r="U77" s="63"/>
      <c r="V77" s="63"/>
      <c r="W77" s="63"/>
      <c r="X77" s="63"/>
      <c r="Y77" s="63"/>
      <c r="Z77" s="63"/>
      <c r="AA77" s="63"/>
      <c r="AB77" s="63"/>
    </row>
    <row r="78" spans="1:28" s="64" customFormat="1" x14ac:dyDescent="0.2">
      <c r="A78" s="63"/>
      <c r="B78" s="63"/>
      <c r="C78" s="63"/>
      <c r="D78" s="63"/>
      <c r="E78" s="63"/>
      <c r="F78" s="24"/>
      <c r="G78" s="24" t="s">
        <v>96</v>
      </c>
      <c r="H78" s="24"/>
      <c r="I78" s="24"/>
      <c r="J78" s="24" t="s">
        <v>97</v>
      </c>
      <c r="K78" s="24"/>
      <c r="L78" s="24"/>
      <c r="M78" s="63"/>
      <c r="N78" s="63"/>
      <c r="O78" s="63"/>
      <c r="P78" s="63"/>
      <c r="Q78" s="63"/>
      <c r="R78" s="63"/>
      <c r="S78" s="63"/>
      <c r="T78" s="63"/>
      <c r="U78" s="63"/>
      <c r="V78" s="63"/>
      <c r="W78" s="63"/>
      <c r="X78" s="63"/>
      <c r="Y78" s="63"/>
      <c r="Z78" s="63"/>
      <c r="AA78" s="63"/>
      <c r="AB78" s="63"/>
    </row>
    <row r="79" spans="1:28" s="64" customFormat="1" x14ac:dyDescent="0.2">
      <c r="A79" s="63"/>
      <c r="B79" s="63"/>
      <c r="C79" s="63"/>
      <c r="D79" s="63"/>
      <c r="E79" s="63"/>
      <c r="F79" s="24"/>
      <c r="G79" s="24" t="s">
        <v>98</v>
      </c>
      <c r="H79" s="24"/>
      <c r="I79" s="24"/>
      <c r="J79" s="24" t="s">
        <v>99</v>
      </c>
      <c r="K79" s="24"/>
      <c r="L79" s="24"/>
      <c r="M79" s="63"/>
      <c r="N79" s="63"/>
      <c r="O79" s="63"/>
      <c r="P79" s="63"/>
      <c r="Q79" s="63"/>
      <c r="R79" s="63"/>
      <c r="S79" s="63"/>
      <c r="T79" s="63"/>
      <c r="U79" s="63"/>
      <c r="V79" s="63"/>
      <c r="W79" s="63"/>
      <c r="X79" s="63"/>
      <c r="Y79" s="63"/>
      <c r="Z79" s="63"/>
      <c r="AA79" s="63"/>
      <c r="AB79" s="63"/>
    </row>
    <row r="80" spans="1:28" s="64" customFormat="1" x14ac:dyDescent="0.2">
      <c r="A80" s="63"/>
      <c r="B80" s="63"/>
      <c r="C80" s="63"/>
      <c r="D80" s="63"/>
      <c r="E80" s="63"/>
      <c r="F80" s="24"/>
      <c r="G80" s="24" t="s">
        <v>100</v>
      </c>
      <c r="H80" s="24"/>
      <c r="I80" s="24"/>
      <c r="J80" s="24" t="s">
        <v>101</v>
      </c>
      <c r="K80" s="24"/>
      <c r="L80" s="24"/>
      <c r="M80" s="63"/>
      <c r="N80" s="63"/>
      <c r="O80" s="63"/>
      <c r="P80" s="63"/>
      <c r="Q80" s="63"/>
      <c r="R80" s="63"/>
      <c r="S80" s="63"/>
      <c r="T80" s="63"/>
      <c r="U80" s="63"/>
      <c r="V80" s="63"/>
      <c r="W80" s="63"/>
      <c r="X80" s="63"/>
      <c r="Y80" s="63"/>
      <c r="Z80" s="63"/>
      <c r="AA80" s="63"/>
      <c r="AB80" s="63"/>
    </row>
    <row r="81" spans="1:28" s="64" customFormat="1" x14ac:dyDescent="0.2">
      <c r="A81" s="63"/>
      <c r="B81" s="63"/>
      <c r="C81" s="63"/>
      <c r="D81" s="63"/>
      <c r="E81" s="63"/>
      <c r="F81" s="24"/>
      <c r="G81" s="24" t="s">
        <v>102</v>
      </c>
      <c r="H81" s="24"/>
      <c r="I81" s="24"/>
      <c r="J81" s="24" t="s">
        <v>103</v>
      </c>
      <c r="K81" s="24"/>
      <c r="L81" s="24"/>
      <c r="M81" s="63"/>
      <c r="N81" s="63"/>
      <c r="O81" s="63"/>
      <c r="P81" s="63"/>
      <c r="Q81" s="63"/>
      <c r="R81" s="63"/>
      <c r="S81" s="63"/>
      <c r="T81" s="63"/>
      <c r="U81" s="63"/>
      <c r="V81" s="63"/>
      <c r="W81" s="63"/>
      <c r="X81" s="63"/>
      <c r="Y81" s="63"/>
      <c r="Z81" s="63"/>
      <c r="AA81" s="63"/>
      <c r="AB81" s="63"/>
    </row>
    <row r="82" spans="1:28" s="64" customFormat="1" x14ac:dyDescent="0.2">
      <c r="A82" s="63"/>
      <c r="B82" s="63"/>
      <c r="C82" s="63"/>
      <c r="D82" s="63"/>
      <c r="E82" s="63"/>
      <c r="F82" s="24"/>
      <c r="G82" s="24" t="s">
        <v>104</v>
      </c>
      <c r="H82" s="24"/>
      <c r="I82" s="24"/>
      <c r="J82" s="24" t="s">
        <v>105</v>
      </c>
      <c r="K82" s="24"/>
      <c r="L82" s="24"/>
      <c r="M82" s="63"/>
      <c r="N82" s="63"/>
      <c r="O82" s="63"/>
      <c r="P82" s="63"/>
      <c r="Q82" s="63"/>
      <c r="R82" s="63"/>
      <c r="S82" s="63"/>
      <c r="T82" s="63"/>
      <c r="U82" s="63"/>
      <c r="V82" s="63"/>
      <c r="W82" s="63"/>
      <c r="X82" s="63"/>
      <c r="Y82" s="63"/>
      <c r="Z82" s="63"/>
      <c r="AA82" s="63"/>
      <c r="AB82" s="63"/>
    </row>
    <row r="83" spans="1:28" x14ac:dyDescent="0.2">
      <c r="A83" s="63"/>
      <c r="B83" s="63"/>
      <c r="C83" s="63"/>
      <c r="D83" s="63"/>
      <c r="E83" s="63"/>
      <c r="F83" s="24"/>
      <c r="G83" s="24" t="s">
        <v>106</v>
      </c>
      <c r="H83" s="24"/>
      <c r="I83" s="24"/>
      <c r="J83" s="24" t="s">
        <v>107</v>
      </c>
      <c r="K83" s="24"/>
      <c r="L83" s="24"/>
      <c r="M83" s="63"/>
      <c r="N83" s="63"/>
      <c r="O83" s="63"/>
      <c r="P83" s="63"/>
    </row>
    <row r="84" spans="1:28" x14ac:dyDescent="0.2">
      <c r="A84" s="63"/>
      <c r="B84" s="63"/>
      <c r="C84" s="63"/>
      <c r="D84" s="63"/>
      <c r="E84" s="63"/>
      <c r="F84" s="24"/>
      <c r="G84" s="24" t="s">
        <v>35</v>
      </c>
      <c r="H84" s="24"/>
      <c r="I84" s="24"/>
      <c r="J84" s="24" t="s">
        <v>62</v>
      </c>
      <c r="K84" s="24"/>
      <c r="L84" s="24"/>
      <c r="M84" s="63"/>
      <c r="N84" s="63"/>
      <c r="O84" s="63"/>
      <c r="P84" s="63"/>
    </row>
    <row r="85" spans="1:28" x14ac:dyDescent="0.2">
      <c r="A85" s="63"/>
      <c r="B85" s="63"/>
      <c r="C85" s="63"/>
      <c r="D85" s="63"/>
      <c r="E85" s="63"/>
      <c r="F85" s="24"/>
      <c r="G85" s="24" t="s">
        <v>108</v>
      </c>
      <c r="H85" s="24"/>
      <c r="I85" s="24"/>
      <c r="J85" s="24"/>
      <c r="K85" s="24"/>
      <c r="L85" s="24"/>
      <c r="M85" s="63"/>
      <c r="N85" s="63"/>
      <c r="O85" s="63"/>
      <c r="P85" s="63"/>
    </row>
    <row r="86" spans="1:28" x14ac:dyDescent="0.2">
      <c r="A86" s="63"/>
      <c r="B86" s="63"/>
      <c r="C86" s="63"/>
      <c r="D86" s="63"/>
      <c r="E86" s="63"/>
      <c r="F86" s="24"/>
      <c r="G86" s="24" t="s">
        <v>109</v>
      </c>
      <c r="H86" s="24"/>
      <c r="I86" s="24"/>
      <c r="J86" s="24"/>
      <c r="K86" s="24"/>
      <c r="L86" s="24"/>
      <c r="M86" s="63"/>
      <c r="N86" s="63"/>
      <c r="O86" s="63"/>
      <c r="P86" s="63"/>
    </row>
    <row r="87" spans="1:28" x14ac:dyDescent="0.2">
      <c r="A87" s="63"/>
      <c r="B87" s="63"/>
      <c r="C87" s="63"/>
      <c r="D87" s="63"/>
      <c r="E87" s="63"/>
      <c r="F87" s="24"/>
      <c r="G87" s="24" t="s">
        <v>110</v>
      </c>
      <c r="H87" s="24"/>
      <c r="I87" s="24"/>
      <c r="J87" s="24"/>
      <c r="K87" s="24"/>
      <c r="L87" s="24"/>
      <c r="M87" s="63"/>
      <c r="N87" s="63"/>
      <c r="O87" s="63"/>
      <c r="P87" s="63"/>
    </row>
    <row r="88" spans="1:28" x14ac:dyDescent="0.2">
      <c r="A88" s="63"/>
      <c r="B88" s="63"/>
      <c r="C88" s="63"/>
      <c r="D88" s="63"/>
      <c r="E88" s="63"/>
      <c r="F88" s="24"/>
      <c r="G88" s="24" t="s">
        <v>111</v>
      </c>
      <c r="H88" s="24"/>
      <c r="I88" s="24"/>
      <c r="J88" s="24"/>
      <c r="K88" s="24"/>
      <c r="L88" s="24"/>
      <c r="M88" s="63"/>
      <c r="N88" s="63"/>
      <c r="O88" s="63"/>
      <c r="P88" s="63"/>
    </row>
    <row r="89" spans="1:28" x14ac:dyDescent="0.2">
      <c r="A89" s="63"/>
      <c r="B89" s="63"/>
      <c r="C89" s="63"/>
      <c r="D89" s="63"/>
      <c r="E89" s="63"/>
      <c r="F89" s="24"/>
      <c r="G89" s="24" t="s">
        <v>40</v>
      </c>
      <c r="H89" s="24"/>
      <c r="I89" s="24"/>
      <c r="J89" s="24"/>
      <c r="K89" s="24"/>
      <c r="L89" s="24"/>
      <c r="M89" s="63"/>
      <c r="N89" s="63"/>
      <c r="O89" s="63"/>
      <c r="P89" s="63"/>
    </row>
    <row r="90" spans="1:28" x14ac:dyDescent="0.2">
      <c r="A90" s="63"/>
      <c r="B90" s="63"/>
      <c r="C90" s="63"/>
      <c r="D90" s="63"/>
      <c r="E90" s="63"/>
      <c r="F90" s="24"/>
      <c r="G90" s="24" t="s">
        <v>26</v>
      </c>
      <c r="H90" s="24"/>
      <c r="I90" s="24"/>
      <c r="J90" s="24"/>
      <c r="K90" s="24"/>
      <c r="L90" s="24"/>
      <c r="M90" s="63"/>
      <c r="N90" s="63"/>
      <c r="O90" s="63"/>
      <c r="P90" s="63"/>
    </row>
    <row r="91" spans="1:28" x14ac:dyDescent="0.2">
      <c r="A91" s="63"/>
      <c r="B91" s="63"/>
      <c r="C91" s="63"/>
      <c r="D91" s="63"/>
      <c r="E91" s="63"/>
      <c r="F91" s="24"/>
      <c r="G91" s="24" t="s">
        <v>112</v>
      </c>
      <c r="H91" s="24"/>
      <c r="I91" s="24"/>
      <c r="J91" s="24"/>
      <c r="K91" s="24"/>
      <c r="L91" s="24"/>
      <c r="M91" s="63"/>
      <c r="N91" s="63"/>
      <c r="O91" s="63"/>
      <c r="P91" s="63"/>
    </row>
    <row r="92" spans="1:28" x14ac:dyDescent="0.2">
      <c r="A92" s="63"/>
      <c r="B92" s="63"/>
      <c r="C92" s="63"/>
      <c r="D92" s="63"/>
      <c r="E92" s="63"/>
      <c r="F92" s="24"/>
      <c r="G92" s="24" t="s">
        <v>29</v>
      </c>
      <c r="H92" s="24"/>
      <c r="I92" s="24"/>
      <c r="J92" s="24"/>
      <c r="K92" s="24"/>
      <c r="L92" s="24"/>
      <c r="M92" s="63"/>
      <c r="N92" s="63"/>
      <c r="O92" s="63"/>
      <c r="P92" s="63"/>
    </row>
    <row r="93" spans="1:28" x14ac:dyDescent="0.2">
      <c r="A93" s="63"/>
      <c r="B93" s="63"/>
      <c r="C93" s="63"/>
      <c r="D93" s="63"/>
      <c r="E93" s="63"/>
      <c r="F93" s="24"/>
      <c r="G93" s="24" t="s">
        <v>113</v>
      </c>
      <c r="H93" s="24"/>
      <c r="I93" s="24"/>
      <c r="J93" s="24"/>
      <c r="K93" s="24"/>
      <c r="L93" s="24"/>
      <c r="M93" s="63"/>
      <c r="N93" s="63"/>
      <c r="O93" s="63"/>
      <c r="P93" s="63"/>
    </row>
    <row r="94" spans="1:28" x14ac:dyDescent="0.2">
      <c r="A94" s="63"/>
      <c r="B94" s="63"/>
      <c r="C94" s="63"/>
      <c r="D94" s="63"/>
      <c r="E94" s="63"/>
      <c r="F94" s="24"/>
      <c r="G94" s="24" t="s">
        <v>114</v>
      </c>
      <c r="H94" s="24"/>
      <c r="I94" s="24"/>
      <c r="J94" s="24"/>
      <c r="K94" s="24"/>
      <c r="L94" s="24"/>
      <c r="M94" s="63"/>
      <c r="N94" s="63"/>
      <c r="O94" s="63"/>
      <c r="P94" s="63"/>
    </row>
    <row r="95" spans="1:28" x14ac:dyDescent="0.2">
      <c r="A95" s="63"/>
      <c r="B95" s="63"/>
      <c r="C95" s="63"/>
      <c r="D95" s="63"/>
      <c r="E95" s="63"/>
      <c r="F95" s="24"/>
      <c r="G95" s="24" t="s">
        <v>115</v>
      </c>
      <c r="H95" s="24"/>
      <c r="I95" s="24"/>
      <c r="J95" s="24"/>
      <c r="K95" s="24"/>
      <c r="L95" s="24"/>
      <c r="M95" s="63"/>
      <c r="N95" s="63"/>
      <c r="O95" s="63"/>
      <c r="P95" s="63"/>
    </row>
    <row r="96" spans="1:28" x14ac:dyDescent="0.2">
      <c r="A96" s="63"/>
      <c r="B96" s="63"/>
      <c r="C96" s="63"/>
      <c r="D96" s="63"/>
      <c r="E96" s="63"/>
      <c r="F96" s="24"/>
      <c r="G96" s="24" t="s">
        <v>116</v>
      </c>
      <c r="H96" s="24"/>
      <c r="I96" s="24"/>
      <c r="J96" s="24"/>
      <c r="K96" s="24"/>
      <c r="L96" s="24"/>
      <c r="M96" s="63"/>
      <c r="N96" s="63"/>
      <c r="O96" s="63"/>
      <c r="P96" s="63"/>
    </row>
    <row r="97" spans="1:16" x14ac:dyDescent="0.2">
      <c r="A97" s="63"/>
      <c r="B97" s="63"/>
      <c r="C97" s="63"/>
      <c r="D97" s="63"/>
      <c r="E97" s="63"/>
      <c r="F97" s="24"/>
      <c r="G97" s="24" t="s">
        <v>117</v>
      </c>
      <c r="H97" s="24"/>
      <c r="I97" s="24"/>
      <c r="J97" s="24"/>
      <c r="K97" s="24"/>
      <c r="L97" s="24"/>
      <c r="M97" s="63"/>
      <c r="N97" s="63"/>
      <c r="O97" s="63"/>
      <c r="P97" s="63"/>
    </row>
    <row r="98" spans="1:16" x14ac:dyDescent="0.2">
      <c r="A98" s="63"/>
      <c r="B98" s="63"/>
      <c r="C98" s="63"/>
      <c r="D98" s="63"/>
      <c r="E98" s="63"/>
      <c r="F98" s="24"/>
      <c r="G98" s="24" t="s">
        <v>118</v>
      </c>
      <c r="H98" s="24"/>
      <c r="I98" s="24"/>
      <c r="J98" s="24"/>
      <c r="K98" s="24"/>
      <c r="L98" s="24"/>
      <c r="M98" s="63"/>
      <c r="N98" s="63"/>
      <c r="O98" s="63"/>
      <c r="P98" s="63"/>
    </row>
    <row r="99" spans="1:16" x14ac:dyDescent="0.2">
      <c r="A99" s="63"/>
      <c r="B99" s="63"/>
      <c r="C99" s="63"/>
      <c r="D99" s="63"/>
      <c r="E99" s="63"/>
      <c r="F99" s="24"/>
      <c r="G99" s="24" t="s">
        <v>119</v>
      </c>
      <c r="H99" s="24"/>
      <c r="I99" s="24"/>
      <c r="J99" s="24"/>
      <c r="K99" s="24"/>
      <c r="L99" s="24"/>
      <c r="M99" s="63"/>
      <c r="N99" s="63"/>
      <c r="O99" s="63"/>
      <c r="P99" s="63"/>
    </row>
    <row r="100" spans="1:16" x14ac:dyDescent="0.2">
      <c r="A100" s="63"/>
      <c r="B100" s="63"/>
      <c r="C100" s="63"/>
      <c r="D100" s="63"/>
      <c r="E100" s="63"/>
      <c r="F100" s="24"/>
      <c r="G100" s="24"/>
      <c r="H100" s="24"/>
      <c r="I100" s="24"/>
      <c r="J100" s="24"/>
      <c r="K100" s="24"/>
      <c r="L100" s="24"/>
      <c r="M100" s="63"/>
      <c r="N100" s="63"/>
      <c r="O100" s="63"/>
      <c r="P100" s="63"/>
    </row>
    <row r="101" spans="1:16" x14ac:dyDescent="0.2">
      <c r="A101" s="63"/>
      <c r="B101" s="63"/>
      <c r="C101" s="63"/>
      <c r="D101" s="63"/>
      <c r="E101" s="63"/>
      <c r="F101" s="24"/>
      <c r="G101" s="24"/>
      <c r="H101" s="24"/>
      <c r="I101" s="24"/>
      <c r="J101" s="24"/>
      <c r="K101" s="24"/>
      <c r="L101" s="24"/>
      <c r="M101" s="63"/>
      <c r="N101" s="63"/>
      <c r="O101" s="63"/>
      <c r="P101" s="63"/>
    </row>
    <row r="102" spans="1:16" x14ac:dyDescent="0.2">
      <c r="A102" s="63"/>
      <c r="B102" s="63"/>
      <c r="C102" s="63"/>
      <c r="D102" s="63"/>
      <c r="E102" s="63"/>
      <c r="F102" s="24"/>
      <c r="G102" s="24"/>
      <c r="H102" s="24"/>
      <c r="I102" s="24"/>
      <c r="J102" s="24"/>
      <c r="K102" s="24"/>
      <c r="L102" s="24"/>
      <c r="M102" s="63"/>
      <c r="N102" s="63"/>
      <c r="O102" s="63"/>
      <c r="P102" s="63"/>
    </row>
    <row r="103" spans="1:16" x14ac:dyDescent="0.2">
      <c r="A103" s="63"/>
      <c r="B103" s="63"/>
      <c r="C103" s="63"/>
      <c r="D103" s="63"/>
      <c r="E103" s="63"/>
      <c r="F103" s="24"/>
      <c r="G103" s="24"/>
      <c r="H103" s="24"/>
      <c r="I103" s="24"/>
      <c r="J103" s="24"/>
      <c r="K103" s="24"/>
      <c r="L103" s="24"/>
      <c r="M103" s="63"/>
      <c r="N103" s="63"/>
      <c r="O103" s="63"/>
      <c r="P103" s="63"/>
    </row>
    <row r="104" spans="1:16" x14ac:dyDescent="0.2">
      <c r="C104" s="63"/>
      <c r="D104" s="63"/>
      <c r="E104" s="63"/>
      <c r="F104" s="24"/>
      <c r="G104" s="24"/>
      <c r="H104" s="24"/>
      <c r="I104" s="24"/>
      <c r="J104" s="24"/>
      <c r="K104" s="24"/>
      <c r="L104" s="24"/>
      <c r="M104" s="63"/>
      <c r="N104" s="63"/>
      <c r="O104" s="63"/>
      <c r="P104" s="63"/>
    </row>
    <row r="105" spans="1:16" x14ac:dyDescent="0.2">
      <c r="F105" s="24"/>
      <c r="G105" s="24"/>
      <c r="H105" s="24"/>
      <c r="I105" s="24"/>
      <c r="J105" s="24"/>
      <c r="K105" s="24"/>
      <c r="L105" s="24"/>
    </row>
    <row r="106" spans="1:16" x14ac:dyDescent="0.2">
      <c r="F106" s="24"/>
      <c r="G106" s="24"/>
      <c r="H106" s="24"/>
      <c r="I106" s="24"/>
      <c r="J106" s="24"/>
      <c r="K106" s="24"/>
      <c r="L106" s="24"/>
    </row>
    <row r="107" spans="1:16" x14ac:dyDescent="0.2">
      <c r="F107" s="24"/>
      <c r="G107" s="24"/>
      <c r="H107" s="24"/>
      <c r="I107" s="24"/>
      <c r="J107" s="24"/>
      <c r="K107" s="24"/>
      <c r="L107" s="24"/>
    </row>
    <row r="108" spans="1:16" x14ac:dyDescent="0.2">
      <c r="F108" s="24"/>
      <c r="G108" s="24"/>
      <c r="H108" s="24"/>
      <c r="I108" s="24"/>
      <c r="J108" s="24"/>
      <c r="K108" s="24"/>
      <c r="L108" s="24"/>
    </row>
    <row r="109" spans="1:16" x14ac:dyDescent="0.2">
      <c r="F109" s="24"/>
      <c r="G109" s="24"/>
      <c r="H109" s="24"/>
      <c r="I109" s="24"/>
      <c r="J109" s="24"/>
      <c r="K109" s="24"/>
      <c r="L109" s="24"/>
    </row>
    <row r="110" spans="1:16" x14ac:dyDescent="0.2">
      <c r="F110" s="24"/>
      <c r="G110" s="24"/>
      <c r="H110" s="24"/>
      <c r="I110" s="24"/>
      <c r="J110" s="24"/>
      <c r="K110" s="24"/>
      <c r="L110" s="24"/>
    </row>
    <row r="111" spans="1:16" x14ac:dyDescent="0.2">
      <c r="F111" s="24"/>
      <c r="G111" s="24"/>
      <c r="H111" s="24"/>
      <c r="I111" s="24"/>
      <c r="J111" s="24"/>
      <c r="K111" s="24"/>
      <c r="L111" s="24"/>
    </row>
    <row r="112" spans="1:16" x14ac:dyDescent="0.2">
      <c r="F112" s="24"/>
      <c r="G112" s="24"/>
      <c r="H112" s="24"/>
      <c r="I112" s="24"/>
      <c r="J112" s="24"/>
      <c r="K112" s="24"/>
      <c r="L112" s="24"/>
    </row>
    <row r="113" spans="6:12" x14ac:dyDescent="0.2">
      <c r="F113" s="24"/>
      <c r="G113" s="24"/>
      <c r="H113" s="24"/>
      <c r="I113" s="24"/>
      <c r="J113" s="24"/>
      <c r="K113" s="24"/>
      <c r="L113" s="24"/>
    </row>
    <row r="114" spans="6:12" x14ac:dyDescent="0.2">
      <c r="F114" s="24"/>
      <c r="G114" s="24"/>
      <c r="H114" s="24"/>
      <c r="I114" s="24"/>
      <c r="J114" s="24"/>
      <c r="K114" s="24"/>
      <c r="L114" s="24"/>
    </row>
    <row r="115" spans="6:12" x14ac:dyDescent="0.2">
      <c r="F115" s="24"/>
      <c r="G115" s="24"/>
      <c r="H115" s="24"/>
      <c r="I115" s="24"/>
      <c r="J115" s="24"/>
      <c r="K115" s="24"/>
      <c r="L115" s="24"/>
    </row>
    <row r="116" spans="6:12" x14ac:dyDescent="0.2">
      <c r="F116" s="24"/>
      <c r="G116" s="24"/>
      <c r="H116" s="24"/>
      <c r="I116" s="24"/>
      <c r="J116" s="24"/>
      <c r="K116" s="24"/>
      <c r="L116" s="24"/>
    </row>
    <row r="117" spans="6:12" x14ac:dyDescent="0.2">
      <c r="F117" s="24"/>
      <c r="G117" s="24"/>
      <c r="H117" s="24"/>
      <c r="I117" s="24"/>
      <c r="J117" s="24"/>
      <c r="K117" s="24"/>
      <c r="L117" s="24"/>
    </row>
    <row r="118" spans="6:12" x14ac:dyDescent="0.2">
      <c r="F118" s="24"/>
      <c r="G118" s="24"/>
      <c r="H118" s="24"/>
      <c r="I118" s="24"/>
      <c r="J118" s="24"/>
      <c r="K118" s="24"/>
      <c r="L118" s="24"/>
    </row>
    <row r="119" spans="6:12" x14ac:dyDescent="0.2">
      <c r="F119" s="24"/>
      <c r="G119" s="24"/>
      <c r="H119" s="24"/>
      <c r="I119" s="24"/>
      <c r="J119" s="24"/>
      <c r="K119" s="24"/>
      <c r="L119" s="24"/>
    </row>
    <row r="120" spans="6:12" x14ac:dyDescent="0.2">
      <c r="F120" s="24"/>
      <c r="G120" s="24"/>
      <c r="H120" s="24"/>
      <c r="I120" s="24"/>
      <c r="J120" s="24"/>
      <c r="K120" s="24"/>
      <c r="L120" s="24"/>
    </row>
    <row r="121" spans="6:12" x14ac:dyDescent="0.2">
      <c r="F121" s="24"/>
      <c r="G121" s="24"/>
      <c r="H121" s="24"/>
      <c r="I121" s="24"/>
      <c r="J121" s="24"/>
      <c r="K121" s="24"/>
      <c r="L121" s="24"/>
    </row>
    <row r="122" spans="6:12" x14ac:dyDescent="0.2">
      <c r="F122" s="24"/>
      <c r="G122" s="24"/>
      <c r="H122" s="24"/>
      <c r="I122" s="24"/>
      <c r="J122" s="24"/>
      <c r="K122" s="24"/>
      <c r="L122" s="24"/>
    </row>
    <row r="123" spans="6:12" x14ac:dyDescent="0.2">
      <c r="F123" s="24"/>
      <c r="G123" s="24"/>
      <c r="H123" s="24"/>
      <c r="I123" s="24"/>
      <c r="J123" s="24"/>
      <c r="K123" s="24"/>
      <c r="L123" s="24"/>
    </row>
    <row r="124" spans="6:12" x14ac:dyDescent="0.2">
      <c r="F124" s="24"/>
      <c r="G124" s="24"/>
      <c r="H124" s="24"/>
      <c r="I124" s="24"/>
      <c r="J124" s="24"/>
      <c r="K124" s="24"/>
      <c r="L124" s="24"/>
    </row>
    <row r="125" spans="6:12" x14ac:dyDescent="0.2">
      <c r="F125" s="24"/>
      <c r="G125" s="24"/>
      <c r="H125" s="24"/>
      <c r="I125" s="24"/>
      <c r="J125" s="24"/>
      <c r="K125" s="24"/>
      <c r="L125" s="24"/>
    </row>
    <row r="126" spans="6:12" x14ac:dyDescent="0.2">
      <c r="F126" s="24"/>
      <c r="G126" s="24"/>
      <c r="H126" s="24"/>
      <c r="I126" s="24"/>
      <c r="J126" s="24"/>
      <c r="K126" s="24"/>
      <c r="L126" s="24"/>
    </row>
    <row r="127" spans="6:12" x14ac:dyDescent="0.2">
      <c r="F127" s="24"/>
      <c r="G127" s="24"/>
      <c r="H127" s="24"/>
      <c r="I127" s="24"/>
      <c r="J127" s="24"/>
      <c r="K127" s="24"/>
      <c r="L127" s="24"/>
    </row>
    <row r="128" spans="6:12" x14ac:dyDescent="0.2">
      <c r="F128" s="24"/>
      <c r="G128" s="24"/>
      <c r="H128" s="24"/>
      <c r="I128" s="24"/>
      <c r="J128" s="24"/>
      <c r="K128" s="24"/>
      <c r="L128" s="24"/>
    </row>
    <row r="129" spans="6:12" x14ac:dyDescent="0.2">
      <c r="F129" s="24"/>
      <c r="G129" s="24"/>
      <c r="H129" s="24"/>
      <c r="I129" s="24"/>
      <c r="J129" s="24"/>
      <c r="K129" s="24"/>
      <c r="L129" s="24"/>
    </row>
    <row r="130" spans="6:12" x14ac:dyDescent="0.2">
      <c r="F130" s="24"/>
      <c r="G130" s="24"/>
      <c r="H130" s="24"/>
      <c r="I130" s="24"/>
      <c r="J130" s="24"/>
      <c r="K130" s="24"/>
      <c r="L130" s="24"/>
    </row>
  </sheetData>
  <mergeCells count="87">
    <mergeCell ref="C13:D13"/>
    <mergeCell ref="E13:O13"/>
    <mergeCell ref="B2:C4"/>
    <mergeCell ref="C5:D8"/>
    <mergeCell ref="E5:L5"/>
    <mergeCell ref="M5:O5"/>
    <mergeCell ref="E6:L6"/>
    <mergeCell ref="M6:O6"/>
    <mergeCell ref="E7:L8"/>
    <mergeCell ref="M7:O7"/>
    <mergeCell ref="M8:O8"/>
    <mergeCell ref="C10:O11"/>
    <mergeCell ref="C12:D12"/>
    <mergeCell ref="E12:H12"/>
    <mergeCell ref="I12:J12"/>
    <mergeCell ref="K12:O12"/>
    <mergeCell ref="C14:D14"/>
    <mergeCell ref="E14:O14"/>
    <mergeCell ref="C15:O15"/>
    <mergeCell ref="C16:O16"/>
    <mergeCell ref="C17:D17"/>
    <mergeCell ref="E17:G17"/>
    <mergeCell ref="H17:I17"/>
    <mergeCell ref="J17:K17"/>
    <mergeCell ref="L17:M17"/>
    <mergeCell ref="N17:O17"/>
    <mergeCell ref="P17:P18"/>
    <mergeCell ref="Q17:Q18"/>
    <mergeCell ref="R17:R18"/>
    <mergeCell ref="S17:V18"/>
    <mergeCell ref="C18:D19"/>
    <mergeCell ref="E18:K19"/>
    <mergeCell ref="L18:M19"/>
    <mergeCell ref="N18:O19"/>
    <mergeCell ref="R19:R26"/>
    <mergeCell ref="S19:T26"/>
    <mergeCell ref="E20:G22"/>
    <mergeCell ref="H20:I22"/>
    <mergeCell ref="J20:K22"/>
    <mergeCell ref="L20:O20"/>
    <mergeCell ref="C23:D24"/>
    <mergeCell ref="E23:G24"/>
    <mergeCell ref="U27:U28"/>
    <mergeCell ref="V27:V28"/>
    <mergeCell ref="J28:O33"/>
    <mergeCell ref="J34:O34"/>
    <mergeCell ref="J23:K24"/>
    <mergeCell ref="L23:M24"/>
    <mergeCell ref="N23:O24"/>
    <mergeCell ref="C26:O26"/>
    <mergeCell ref="C27:I43"/>
    <mergeCell ref="J27:O27"/>
    <mergeCell ref="J35:O40"/>
    <mergeCell ref="J41:O41"/>
    <mergeCell ref="J42:O42"/>
    <mergeCell ref="U19:U26"/>
    <mergeCell ref="V19:V26"/>
    <mergeCell ref="C20:D22"/>
    <mergeCell ref="C54:F54"/>
    <mergeCell ref="G54:J54"/>
    <mergeCell ref="K54:O54"/>
    <mergeCell ref="R27:R28"/>
    <mergeCell ref="H23:I24"/>
    <mergeCell ref="S27:T28"/>
    <mergeCell ref="C45:O45"/>
    <mergeCell ref="C52:O52"/>
    <mergeCell ref="C53:F53"/>
    <mergeCell ref="G53:J53"/>
    <mergeCell ref="K53:O53"/>
    <mergeCell ref="C55:F55"/>
    <mergeCell ref="G55:J55"/>
    <mergeCell ref="K55:O55"/>
    <mergeCell ref="C56:F56"/>
    <mergeCell ref="G56:J56"/>
    <mergeCell ref="K56:O56"/>
    <mergeCell ref="C57:F57"/>
    <mergeCell ref="G57:J57"/>
    <mergeCell ref="K57:O57"/>
    <mergeCell ref="C58:F58"/>
    <mergeCell ref="G58:J58"/>
    <mergeCell ref="K58:O58"/>
    <mergeCell ref="C59:F59"/>
    <mergeCell ref="G59:J59"/>
    <mergeCell ref="K59:O59"/>
    <mergeCell ref="C60:F60"/>
    <mergeCell ref="G60:J60"/>
    <mergeCell ref="K60:O60"/>
  </mergeCells>
  <dataValidations count="5">
    <dataValidation type="list" allowBlank="1" showInputMessage="1" showErrorMessage="1" sqref="E13:O13" xr:uid="{00000000-0002-0000-0D00-000000000000}">
      <formula1>$G$77:$G$99</formula1>
    </dataValidation>
    <dataValidation type="list" allowBlank="1" showInputMessage="1" showErrorMessage="1" sqref="E12:H12" xr:uid="{00000000-0002-0000-0D00-000001000000}">
      <formula1>$G$73:$G$76</formula1>
    </dataValidation>
    <dataValidation type="list" allowBlank="1" showInputMessage="1" showErrorMessage="1" sqref="J20:K22" xr:uid="{00000000-0002-0000-0D00-000002000000}">
      <formula1>$J$78:$J$84</formula1>
    </dataValidation>
    <dataValidation type="list" allowBlank="1" showInputMessage="1" showErrorMessage="1" sqref="E20:G22" xr:uid="{00000000-0002-0000-0D00-000003000000}">
      <formula1>$J$76:$J$77</formula1>
    </dataValidation>
    <dataValidation type="list" allowBlank="1" showInputMessage="1" showErrorMessage="1" sqref="J17:K17" xr:uid="{00000000-0002-0000-0D00-000004000000}">
      <formula1>$J$72:$J$74</formula1>
    </dataValidation>
  </dataValidations>
  <hyperlinks>
    <hyperlink ref="B2:C4" location="'MATRIZ DE INDICADORES'!A1" display="    REGRESAR" xr:uid="{00000000-0004-0000-0D00-000000000000}"/>
  </hyperlink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410625" r:id="rId3" name="Option Button 1">
              <controlPr defaultSize="0" autoFill="0" autoLine="0" autoPict="0" macro="[9]!PORCENTAJE">
                <anchor moveWithCells="1">
                  <from>
                    <xdr:col>5</xdr:col>
                    <xdr:colOff>28575</xdr:colOff>
                    <xdr:row>16</xdr:row>
                    <xdr:rowOff>142875</xdr:rowOff>
                  </from>
                  <to>
                    <xdr:col>5</xdr:col>
                    <xdr:colOff>895350</xdr:colOff>
                    <xdr:row>17</xdr:row>
                    <xdr:rowOff>152400</xdr:rowOff>
                  </to>
                </anchor>
              </controlPr>
            </control>
          </mc:Choice>
        </mc:AlternateContent>
        <mc:AlternateContent xmlns:mc="http://schemas.openxmlformats.org/markup-compatibility/2006">
          <mc:Choice Requires="x14">
            <control shapeId="410626" r:id="rId4" name="Option Button 2">
              <controlPr defaultSize="0" autoFill="0" autoLine="0" autoPict="0" macro="[9]!RELATIVO">
                <anchor moveWithCells="1">
                  <from>
                    <xdr:col>4</xdr:col>
                    <xdr:colOff>171450</xdr:colOff>
                    <xdr:row>16</xdr:row>
                    <xdr:rowOff>123825</xdr:rowOff>
                  </from>
                  <to>
                    <xdr:col>5</xdr:col>
                    <xdr:colOff>38100</xdr:colOff>
                    <xdr:row>17</xdr:row>
                    <xdr:rowOff>152400</xdr:rowOff>
                  </to>
                </anchor>
              </controlPr>
            </control>
          </mc:Choice>
        </mc:AlternateContent>
        <mc:AlternateContent xmlns:mc="http://schemas.openxmlformats.org/markup-compatibility/2006">
          <mc:Choice Requires="x14">
            <control shapeId="410627" r:id="rId5" name="Option Button 3">
              <controlPr defaultSize="0" autoFill="0" autoLine="0" autoPict="0" macro="[9]!RELATIVO">
                <anchor moveWithCells="1">
                  <from>
                    <xdr:col>5</xdr:col>
                    <xdr:colOff>895350</xdr:colOff>
                    <xdr:row>16</xdr:row>
                    <xdr:rowOff>123825</xdr:rowOff>
                  </from>
                  <to>
                    <xdr:col>7</xdr:col>
                    <xdr:colOff>95250</xdr:colOff>
                    <xdr:row>17</xdr:row>
                    <xdr:rowOff>152400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3">
    <tabColor rgb="FFEDE394"/>
  </sheetPr>
  <dimension ref="A1:AB98"/>
  <sheetViews>
    <sheetView topLeftCell="A10" zoomScale="80" zoomScaleNormal="80" workbookViewId="0">
      <selection activeCell="J28" sqref="C27:O42"/>
    </sheetView>
  </sheetViews>
  <sheetFormatPr baseColWidth="10" defaultColWidth="11.42578125" defaultRowHeight="15" x14ac:dyDescent="0.2"/>
  <cols>
    <col min="1" max="1" width="4" style="7" customWidth="1"/>
    <col min="2" max="2" width="6.7109375" style="7" customWidth="1"/>
    <col min="3" max="3" width="28.28515625" style="6" customWidth="1"/>
    <col min="4" max="4" width="15.140625" style="6" customWidth="1"/>
    <col min="5" max="5" width="12.7109375" style="6" customWidth="1"/>
    <col min="6" max="6" width="15.140625" style="6" customWidth="1"/>
    <col min="7" max="7" width="14" style="6" customWidth="1"/>
    <col min="8" max="8" width="11.42578125" style="6"/>
    <col min="9" max="9" width="12.85546875" style="6" customWidth="1"/>
    <col min="10" max="10" width="15.5703125" style="6" customWidth="1"/>
    <col min="11" max="11" width="14.42578125" style="6" customWidth="1"/>
    <col min="12" max="15" width="15.28515625" style="6" customWidth="1"/>
    <col min="16" max="16" width="6.7109375" style="7" customWidth="1"/>
    <col min="17" max="16384" width="11.42578125" style="7"/>
  </cols>
  <sheetData>
    <row r="1" spans="2:16" s="8" customFormat="1" ht="8.25" customHeight="1" x14ac:dyDescent="0.25">
      <c r="C1" s="9"/>
      <c r="D1" s="9"/>
      <c r="E1" s="9"/>
      <c r="F1" s="9"/>
      <c r="G1" s="9"/>
      <c r="H1" s="9"/>
      <c r="I1" s="9"/>
      <c r="J1" s="9"/>
      <c r="K1" s="9"/>
      <c r="L1" s="9"/>
      <c r="M1" s="9"/>
      <c r="N1" s="9"/>
      <c r="O1" s="9"/>
    </row>
    <row r="2" spans="2:16" s="8" customFormat="1" ht="15.75" customHeight="1" x14ac:dyDescent="0.25">
      <c r="B2" s="258" t="s">
        <v>41</v>
      </c>
      <c r="C2" s="258"/>
      <c r="D2" s="4"/>
      <c r="E2" s="4"/>
      <c r="F2" s="4"/>
      <c r="G2" s="4"/>
      <c r="H2" s="4"/>
      <c r="I2" s="4"/>
      <c r="J2" s="4"/>
      <c r="K2" s="4"/>
      <c r="L2" s="4"/>
      <c r="M2" s="4"/>
      <c r="N2" s="4"/>
      <c r="O2" s="4"/>
      <c r="P2" s="10"/>
    </row>
    <row r="3" spans="2:16" s="8" customFormat="1" ht="15.75" customHeight="1" x14ac:dyDescent="0.25">
      <c r="B3" s="258"/>
      <c r="C3" s="258"/>
      <c r="D3" s="4"/>
      <c r="E3" s="4"/>
      <c r="F3" s="4"/>
      <c r="G3" s="4"/>
      <c r="H3" s="4"/>
      <c r="I3" s="4"/>
      <c r="J3" s="4"/>
      <c r="K3" s="4"/>
      <c r="L3" s="4"/>
      <c r="M3" s="4"/>
      <c r="N3" s="4"/>
      <c r="O3" s="4"/>
      <c r="P3" s="10"/>
    </row>
    <row r="4" spans="2:16" s="8" customFormat="1" ht="15" customHeight="1" x14ac:dyDescent="0.25">
      <c r="B4" s="258"/>
      <c r="C4" s="258"/>
      <c r="D4" s="4"/>
      <c r="E4" s="4"/>
      <c r="F4" s="4"/>
      <c r="G4" s="4"/>
      <c r="H4" s="4"/>
      <c r="I4" s="4"/>
      <c r="J4" s="4"/>
      <c r="K4" s="4"/>
      <c r="L4" s="4"/>
      <c r="M4" s="4"/>
      <c r="N4" s="4"/>
      <c r="O4" s="4"/>
      <c r="P4" s="10"/>
    </row>
    <row r="5" spans="2:16" s="8" customFormat="1" ht="15.75" customHeight="1" x14ac:dyDescent="0.25">
      <c r="B5" s="10"/>
      <c r="C5" s="259"/>
      <c r="D5" s="260"/>
      <c r="E5" s="265" t="s">
        <v>0</v>
      </c>
      <c r="F5" s="212"/>
      <c r="G5" s="212"/>
      <c r="H5" s="212"/>
      <c r="I5" s="212"/>
      <c r="J5" s="212"/>
      <c r="K5" s="212"/>
      <c r="L5" s="213"/>
      <c r="M5" s="266" t="s">
        <v>1</v>
      </c>
      <c r="N5" s="266"/>
      <c r="O5" s="266"/>
      <c r="P5" s="10"/>
    </row>
    <row r="6" spans="2:16" s="8" customFormat="1" ht="15.75" customHeight="1" x14ac:dyDescent="0.25">
      <c r="B6" s="10"/>
      <c r="C6" s="261"/>
      <c r="D6" s="262"/>
      <c r="E6" s="265" t="s">
        <v>2</v>
      </c>
      <c r="F6" s="212"/>
      <c r="G6" s="212"/>
      <c r="H6" s="212"/>
      <c r="I6" s="212"/>
      <c r="J6" s="212"/>
      <c r="K6" s="212"/>
      <c r="L6" s="213"/>
      <c r="M6" s="266" t="s">
        <v>3</v>
      </c>
      <c r="N6" s="266"/>
      <c r="O6" s="266"/>
      <c r="P6" s="10"/>
    </row>
    <row r="7" spans="2:16" s="8" customFormat="1" ht="15.75" customHeight="1" x14ac:dyDescent="0.25">
      <c r="B7" s="10"/>
      <c r="C7" s="261"/>
      <c r="D7" s="262"/>
      <c r="E7" s="267" t="s">
        <v>4</v>
      </c>
      <c r="F7" s="268"/>
      <c r="G7" s="268"/>
      <c r="H7" s="268"/>
      <c r="I7" s="268"/>
      <c r="J7" s="268"/>
      <c r="K7" s="268"/>
      <c r="L7" s="269"/>
      <c r="M7" s="266" t="s">
        <v>42</v>
      </c>
      <c r="N7" s="266"/>
      <c r="O7" s="266"/>
      <c r="P7" s="10"/>
    </row>
    <row r="8" spans="2:16" s="8" customFormat="1" ht="15.75" customHeight="1" x14ac:dyDescent="0.25">
      <c r="B8" s="10"/>
      <c r="C8" s="263"/>
      <c r="D8" s="264"/>
      <c r="E8" s="270"/>
      <c r="F8" s="271"/>
      <c r="G8" s="271"/>
      <c r="H8" s="271"/>
      <c r="I8" s="271"/>
      <c r="J8" s="271"/>
      <c r="K8" s="271"/>
      <c r="L8" s="272"/>
      <c r="M8" s="266" t="s">
        <v>6</v>
      </c>
      <c r="N8" s="266"/>
      <c r="O8" s="266"/>
      <c r="P8" s="10"/>
    </row>
    <row r="9" spans="2:16" s="8" customFormat="1" ht="15.75" customHeight="1" x14ac:dyDescent="0.25">
      <c r="B9" s="10"/>
      <c r="C9" s="274"/>
      <c r="D9" s="274"/>
      <c r="E9" s="274"/>
      <c r="F9" s="274"/>
      <c r="G9" s="274"/>
      <c r="H9" s="274"/>
      <c r="I9" s="274"/>
      <c r="J9" s="274"/>
      <c r="K9" s="274"/>
      <c r="L9" s="274"/>
      <c r="M9" s="274"/>
      <c r="N9" s="274"/>
      <c r="O9" s="274"/>
      <c r="P9" s="10"/>
    </row>
    <row r="10" spans="2:16" s="8" customFormat="1" ht="15.75" customHeight="1" x14ac:dyDescent="0.25">
      <c r="B10" s="10"/>
      <c r="C10" s="275" t="s">
        <v>43</v>
      </c>
      <c r="D10" s="275"/>
      <c r="E10" s="275"/>
      <c r="F10" s="275"/>
      <c r="G10" s="275"/>
      <c r="H10" s="275"/>
      <c r="I10" s="275"/>
      <c r="J10" s="275"/>
      <c r="K10" s="275"/>
      <c r="L10" s="275"/>
      <c r="M10" s="275"/>
      <c r="N10" s="275"/>
      <c r="O10" s="275"/>
      <c r="P10" s="10"/>
    </row>
    <row r="11" spans="2:16" s="8" customFormat="1" ht="15" customHeight="1" x14ac:dyDescent="0.25">
      <c r="B11" s="10"/>
      <c r="C11" s="275"/>
      <c r="D11" s="275"/>
      <c r="E11" s="275"/>
      <c r="F11" s="275"/>
      <c r="G11" s="275"/>
      <c r="H11" s="275"/>
      <c r="I11" s="275"/>
      <c r="J11" s="275"/>
      <c r="K11" s="275"/>
      <c r="L11" s="275"/>
      <c r="M11" s="275"/>
      <c r="N11" s="275"/>
      <c r="O11" s="275"/>
      <c r="P11" s="10"/>
    </row>
    <row r="12" spans="2:16" s="8" customFormat="1" ht="62.25" customHeight="1" x14ac:dyDescent="0.25">
      <c r="B12" s="10"/>
      <c r="C12" s="276" t="s">
        <v>44</v>
      </c>
      <c r="D12" s="276"/>
      <c r="E12" s="469" t="s">
        <v>91</v>
      </c>
      <c r="F12" s="469"/>
      <c r="G12" s="469"/>
      <c r="H12" s="469"/>
      <c r="I12" s="429" t="s">
        <v>46</v>
      </c>
      <c r="J12" s="429"/>
      <c r="K12" s="470" t="s">
        <v>261</v>
      </c>
      <c r="L12" s="470"/>
      <c r="M12" s="470"/>
      <c r="N12" s="470"/>
      <c r="O12" s="470"/>
      <c r="P12" s="10"/>
    </row>
    <row r="13" spans="2:16" s="8" customFormat="1" x14ac:dyDescent="0.25">
      <c r="B13" s="10"/>
      <c r="C13" s="279" t="s">
        <v>15</v>
      </c>
      <c r="D13" s="279"/>
      <c r="E13" s="425" t="s">
        <v>40</v>
      </c>
      <c r="F13" s="425"/>
      <c r="G13" s="425"/>
      <c r="H13" s="425"/>
      <c r="I13" s="425"/>
      <c r="J13" s="425"/>
      <c r="K13" s="425"/>
      <c r="L13" s="425"/>
      <c r="M13" s="425"/>
      <c r="N13" s="425"/>
      <c r="O13" s="425"/>
      <c r="P13" s="10"/>
    </row>
    <row r="14" spans="2:16" s="8" customFormat="1" x14ac:dyDescent="0.25">
      <c r="B14" s="10"/>
      <c r="C14" s="279" t="s">
        <v>48</v>
      </c>
      <c r="D14" s="279"/>
      <c r="E14" s="350" t="s">
        <v>241</v>
      </c>
      <c r="F14" s="350"/>
      <c r="G14" s="350"/>
      <c r="H14" s="350"/>
      <c r="I14" s="350"/>
      <c r="J14" s="350"/>
      <c r="K14" s="350"/>
      <c r="L14" s="350"/>
      <c r="M14" s="350"/>
      <c r="N14" s="350"/>
      <c r="O14" s="350"/>
      <c r="P14" s="10"/>
    </row>
    <row r="15" spans="2:16" s="8" customFormat="1" x14ac:dyDescent="0.25">
      <c r="B15" s="10"/>
      <c r="C15" s="282"/>
      <c r="D15" s="283"/>
      <c r="E15" s="283"/>
      <c r="F15" s="283"/>
      <c r="G15" s="283"/>
      <c r="H15" s="283"/>
      <c r="I15" s="283"/>
      <c r="J15" s="283"/>
      <c r="K15" s="283"/>
      <c r="L15" s="283"/>
      <c r="M15" s="283"/>
      <c r="N15" s="283"/>
      <c r="O15" s="284"/>
      <c r="P15" s="10"/>
    </row>
    <row r="16" spans="2:16" s="8" customFormat="1" x14ac:dyDescent="0.25">
      <c r="B16" s="10"/>
      <c r="C16" s="273" t="s">
        <v>50</v>
      </c>
      <c r="D16" s="273"/>
      <c r="E16" s="273"/>
      <c r="F16" s="273"/>
      <c r="G16" s="273"/>
      <c r="H16" s="273"/>
      <c r="I16" s="273"/>
      <c r="J16" s="273"/>
      <c r="K16" s="273"/>
      <c r="L16" s="273"/>
      <c r="M16" s="273"/>
      <c r="N16" s="273"/>
      <c r="O16" s="273"/>
      <c r="P16" s="10"/>
    </row>
    <row r="17" spans="2:16" s="8" customFormat="1" ht="36" customHeight="1" x14ac:dyDescent="0.25">
      <c r="B17" s="10"/>
      <c r="C17" s="279" t="s">
        <v>51</v>
      </c>
      <c r="D17" s="279"/>
      <c r="E17" s="297">
        <v>1</v>
      </c>
      <c r="F17" s="298"/>
      <c r="G17" s="299"/>
      <c r="H17" s="279" t="s">
        <v>20</v>
      </c>
      <c r="I17" s="279"/>
      <c r="J17" s="300" t="s">
        <v>27</v>
      </c>
      <c r="K17" s="301"/>
      <c r="L17" s="279" t="s">
        <v>52</v>
      </c>
      <c r="M17" s="279"/>
      <c r="N17" s="302">
        <v>0.2</v>
      </c>
      <c r="O17" s="302"/>
      <c r="P17" s="285"/>
    </row>
    <row r="18" spans="2:16" s="8" customFormat="1" ht="29.25" customHeight="1" x14ac:dyDescent="0.25">
      <c r="B18" s="10"/>
      <c r="C18" s="279" t="s">
        <v>19</v>
      </c>
      <c r="D18" s="279"/>
      <c r="E18" s="279" t="s">
        <v>53</v>
      </c>
      <c r="F18" s="279"/>
      <c r="G18" s="300" t="s">
        <v>262</v>
      </c>
      <c r="H18" s="461"/>
      <c r="I18" s="461"/>
      <c r="J18" s="461"/>
      <c r="K18" s="301"/>
      <c r="L18" s="289" t="s">
        <v>55</v>
      </c>
      <c r="M18" s="290"/>
      <c r="N18" s="293" t="s">
        <v>56</v>
      </c>
      <c r="O18" s="294"/>
      <c r="P18" s="285"/>
    </row>
    <row r="19" spans="2:16" s="8" customFormat="1" ht="31.5" customHeight="1" x14ac:dyDescent="0.25">
      <c r="B19" s="10"/>
      <c r="C19" s="279"/>
      <c r="D19" s="279"/>
      <c r="E19" s="279" t="s">
        <v>57</v>
      </c>
      <c r="F19" s="279"/>
      <c r="G19" s="300" t="s">
        <v>263</v>
      </c>
      <c r="H19" s="461"/>
      <c r="I19" s="461"/>
      <c r="J19" s="461"/>
      <c r="K19" s="301"/>
      <c r="L19" s="291"/>
      <c r="M19" s="292"/>
      <c r="N19" s="295"/>
      <c r="O19" s="296"/>
      <c r="P19" s="10"/>
    </row>
    <row r="20" spans="2:16" s="8" customFormat="1" ht="15.75" customHeight="1" x14ac:dyDescent="0.25">
      <c r="B20" s="10"/>
      <c r="C20" s="289" t="s">
        <v>59</v>
      </c>
      <c r="D20" s="290"/>
      <c r="E20" s="305" t="s">
        <v>60</v>
      </c>
      <c r="F20" s="306"/>
      <c r="G20" s="307"/>
      <c r="H20" s="314" t="s">
        <v>61</v>
      </c>
      <c r="I20" s="315"/>
      <c r="J20" s="305" t="s">
        <v>62</v>
      </c>
      <c r="K20" s="307"/>
      <c r="L20" s="320" t="s">
        <v>63</v>
      </c>
      <c r="M20" s="321"/>
      <c r="N20" s="321"/>
      <c r="O20" s="322"/>
      <c r="P20" s="10"/>
    </row>
    <row r="21" spans="2:16" s="8" customFormat="1" ht="15.75" customHeight="1" x14ac:dyDescent="0.25">
      <c r="B21" s="10"/>
      <c r="C21" s="303"/>
      <c r="D21" s="304"/>
      <c r="E21" s="308"/>
      <c r="F21" s="309"/>
      <c r="G21" s="310"/>
      <c r="H21" s="316"/>
      <c r="I21" s="317"/>
      <c r="J21" s="308"/>
      <c r="K21" s="310"/>
      <c r="L21" s="32" t="s">
        <v>64</v>
      </c>
      <c r="M21" s="32" t="s">
        <v>65</v>
      </c>
      <c r="N21" s="32" t="s">
        <v>66</v>
      </c>
      <c r="O21" s="32" t="s">
        <v>67</v>
      </c>
      <c r="P21" s="10"/>
    </row>
    <row r="22" spans="2:16" s="8" customFormat="1" ht="15.75" customHeight="1" x14ac:dyDescent="0.25">
      <c r="B22" s="10"/>
      <c r="C22" s="291"/>
      <c r="D22" s="292"/>
      <c r="E22" s="311"/>
      <c r="F22" s="312"/>
      <c r="G22" s="313"/>
      <c r="H22" s="318"/>
      <c r="I22" s="319"/>
      <c r="J22" s="311"/>
      <c r="K22" s="313"/>
      <c r="L22" s="17" t="s">
        <v>264</v>
      </c>
      <c r="M22" s="81" t="s">
        <v>265</v>
      </c>
      <c r="N22" s="19" t="s">
        <v>266</v>
      </c>
      <c r="O22" s="20" t="s">
        <v>267</v>
      </c>
      <c r="P22" s="10"/>
    </row>
    <row r="23" spans="2:16" s="8" customFormat="1" ht="26.25" customHeight="1" x14ac:dyDescent="0.25">
      <c r="B23" s="10"/>
      <c r="C23" s="279" t="s">
        <v>72</v>
      </c>
      <c r="D23" s="279"/>
      <c r="E23" s="488" t="s">
        <v>268</v>
      </c>
      <c r="F23" s="489"/>
      <c r="G23" s="490"/>
      <c r="H23" s="330" t="s">
        <v>74</v>
      </c>
      <c r="I23" s="315"/>
      <c r="J23" s="323" t="s">
        <v>75</v>
      </c>
      <c r="K23" s="323"/>
      <c r="L23" s="276" t="s">
        <v>76</v>
      </c>
      <c r="M23" s="276"/>
      <c r="N23" s="323" t="s">
        <v>77</v>
      </c>
      <c r="O23" s="323"/>
      <c r="P23" s="10"/>
    </row>
    <row r="24" spans="2:16" s="8" customFormat="1" ht="26.25" customHeight="1" x14ac:dyDescent="0.25">
      <c r="B24" s="10"/>
      <c r="C24" s="279" t="s">
        <v>78</v>
      </c>
      <c r="D24" s="279"/>
      <c r="E24" s="488" t="s">
        <v>268</v>
      </c>
      <c r="F24" s="489"/>
      <c r="G24" s="490"/>
      <c r="H24" s="331"/>
      <c r="I24" s="319"/>
      <c r="J24" s="323"/>
      <c r="K24" s="323"/>
      <c r="L24" s="276"/>
      <c r="M24" s="276"/>
      <c r="N24" s="323"/>
      <c r="O24" s="323"/>
      <c r="P24" s="10"/>
    </row>
    <row r="25" spans="2:16" s="8" customFormat="1" ht="15.75" customHeight="1" x14ac:dyDescent="0.25">
      <c r="B25" s="10"/>
      <c r="C25" s="27"/>
      <c r="D25" s="27"/>
      <c r="E25" s="31"/>
      <c r="F25" s="31"/>
      <c r="G25" s="27"/>
      <c r="H25" s="27"/>
      <c r="I25" s="27"/>
      <c r="J25" s="31"/>
      <c r="K25" s="31"/>
      <c r="L25" s="27"/>
      <c r="M25" s="27"/>
      <c r="N25" s="31"/>
      <c r="O25" s="31"/>
      <c r="P25" s="10"/>
    </row>
    <row r="26" spans="2:16" s="8" customFormat="1" ht="15" customHeight="1" x14ac:dyDescent="0.25">
      <c r="B26" s="10"/>
      <c r="C26" s="273" t="s">
        <v>80</v>
      </c>
      <c r="D26" s="273"/>
      <c r="E26" s="273"/>
      <c r="F26" s="273"/>
      <c r="G26" s="273"/>
      <c r="H26" s="273"/>
      <c r="I26" s="273"/>
      <c r="J26" s="325"/>
      <c r="K26" s="325"/>
      <c r="L26" s="325"/>
      <c r="M26" s="325"/>
      <c r="N26" s="325"/>
      <c r="O26" s="325"/>
      <c r="P26" s="10"/>
    </row>
    <row r="27" spans="2:16" s="8" customFormat="1" ht="18.75" customHeight="1" x14ac:dyDescent="0.25">
      <c r="B27" s="10"/>
      <c r="C27" s="283"/>
      <c r="D27" s="283"/>
      <c r="E27" s="283"/>
      <c r="F27" s="283"/>
      <c r="G27" s="283"/>
      <c r="H27" s="283"/>
      <c r="I27" s="284"/>
      <c r="J27" s="326" t="s">
        <v>81</v>
      </c>
      <c r="K27" s="327"/>
      <c r="L27" s="327"/>
      <c r="M27" s="327"/>
      <c r="N27" s="327"/>
      <c r="O27" s="327"/>
      <c r="P27" s="285"/>
    </row>
    <row r="28" spans="2:16" s="8" customFormat="1" ht="27.75" customHeight="1" x14ac:dyDescent="0.25">
      <c r="B28" s="10"/>
      <c r="C28" s="283"/>
      <c r="D28" s="283"/>
      <c r="E28" s="283"/>
      <c r="F28" s="283"/>
      <c r="G28" s="283"/>
      <c r="H28" s="283"/>
      <c r="I28" s="284"/>
      <c r="J28" s="487" t="s">
        <v>322</v>
      </c>
      <c r="K28" s="389"/>
      <c r="L28" s="389"/>
      <c r="M28" s="389"/>
      <c r="N28" s="389"/>
      <c r="O28" s="390"/>
      <c r="P28" s="285"/>
    </row>
    <row r="29" spans="2:16" s="8" customFormat="1" ht="27.75" customHeight="1" x14ac:dyDescent="0.25">
      <c r="B29" s="10"/>
      <c r="C29" s="283"/>
      <c r="D29" s="283"/>
      <c r="E29" s="283"/>
      <c r="F29" s="283"/>
      <c r="G29" s="283"/>
      <c r="H29" s="283"/>
      <c r="I29" s="284"/>
      <c r="J29" s="389"/>
      <c r="K29" s="389"/>
      <c r="L29" s="389"/>
      <c r="M29" s="389"/>
      <c r="N29" s="389"/>
      <c r="O29" s="390"/>
      <c r="P29" s="10"/>
    </row>
    <row r="30" spans="2:16" s="8" customFormat="1" ht="50.25" customHeight="1" x14ac:dyDescent="0.25">
      <c r="B30" s="10"/>
      <c r="C30" s="283"/>
      <c r="D30" s="283"/>
      <c r="E30" s="283"/>
      <c r="F30" s="283"/>
      <c r="G30" s="283"/>
      <c r="H30" s="283"/>
      <c r="I30" s="284"/>
      <c r="J30" s="389"/>
      <c r="K30" s="389"/>
      <c r="L30" s="389"/>
      <c r="M30" s="389"/>
      <c r="N30" s="389"/>
      <c r="O30" s="390"/>
      <c r="P30" s="10"/>
    </row>
    <row r="31" spans="2:16" s="8" customFormat="1" ht="27.75" customHeight="1" x14ac:dyDescent="0.25">
      <c r="B31" s="10"/>
      <c r="C31" s="283"/>
      <c r="D31" s="283"/>
      <c r="E31" s="283"/>
      <c r="F31" s="283"/>
      <c r="G31" s="283"/>
      <c r="H31" s="283"/>
      <c r="I31" s="284"/>
      <c r="J31" s="389"/>
      <c r="K31" s="389"/>
      <c r="L31" s="389"/>
      <c r="M31" s="389"/>
      <c r="N31" s="389"/>
      <c r="O31" s="390"/>
      <c r="P31" s="10"/>
    </row>
    <row r="32" spans="2:16" s="8" customFormat="1" ht="36" customHeight="1" x14ac:dyDescent="0.25">
      <c r="B32" s="10"/>
      <c r="C32" s="283"/>
      <c r="D32" s="283"/>
      <c r="E32" s="283"/>
      <c r="F32" s="283"/>
      <c r="G32" s="283"/>
      <c r="H32" s="283"/>
      <c r="I32" s="284"/>
      <c r="J32" s="389"/>
      <c r="K32" s="389"/>
      <c r="L32" s="389"/>
      <c r="M32" s="389"/>
      <c r="N32" s="389"/>
      <c r="O32" s="390"/>
      <c r="P32" s="10"/>
    </row>
    <row r="33" spans="2:16" s="8" customFormat="1" ht="61.15" customHeight="1" x14ac:dyDescent="0.25">
      <c r="B33" s="10"/>
      <c r="C33" s="283"/>
      <c r="D33" s="283"/>
      <c r="E33" s="283"/>
      <c r="F33" s="283"/>
      <c r="G33" s="283"/>
      <c r="H33" s="283"/>
      <c r="I33" s="284"/>
      <c r="J33" s="389"/>
      <c r="K33" s="389"/>
      <c r="L33" s="389"/>
      <c r="M33" s="389"/>
      <c r="N33" s="389"/>
      <c r="O33" s="390"/>
      <c r="P33" s="10"/>
    </row>
    <row r="34" spans="2:16" s="8" customFormat="1" ht="22.5" customHeight="1" x14ac:dyDescent="0.25">
      <c r="B34" s="10"/>
      <c r="C34" s="283"/>
      <c r="D34" s="283"/>
      <c r="E34" s="283"/>
      <c r="F34" s="283"/>
      <c r="G34" s="283"/>
      <c r="H34" s="283"/>
      <c r="I34" s="284"/>
      <c r="J34" s="339" t="s">
        <v>82</v>
      </c>
      <c r="K34" s="340"/>
      <c r="L34" s="340"/>
      <c r="M34" s="340"/>
      <c r="N34" s="340"/>
      <c r="O34" s="340"/>
      <c r="P34" s="10"/>
    </row>
    <row r="35" spans="2:16" s="8" customFormat="1" ht="17.25" customHeight="1" x14ac:dyDescent="0.25">
      <c r="B35" s="10"/>
      <c r="C35" s="283"/>
      <c r="D35" s="283"/>
      <c r="E35" s="283"/>
      <c r="F35" s="283"/>
      <c r="G35" s="283"/>
      <c r="H35" s="283"/>
      <c r="I35" s="284"/>
      <c r="J35" s="407" t="s">
        <v>269</v>
      </c>
      <c r="K35" s="407"/>
      <c r="L35" s="407"/>
      <c r="M35" s="407"/>
      <c r="N35" s="407"/>
      <c r="O35" s="408"/>
      <c r="P35" s="10"/>
    </row>
    <row r="36" spans="2:16" s="8" customFormat="1" ht="15.75" hidden="1" customHeight="1" x14ac:dyDescent="0.25">
      <c r="B36" s="10"/>
      <c r="C36" s="283"/>
      <c r="D36" s="283"/>
      <c r="E36" s="283"/>
      <c r="F36" s="283"/>
      <c r="G36" s="283"/>
      <c r="H36" s="283"/>
      <c r="I36" s="284"/>
      <c r="J36" s="407"/>
      <c r="K36" s="407"/>
      <c r="L36" s="407"/>
      <c r="M36" s="407"/>
      <c r="N36" s="407"/>
      <c r="O36" s="408"/>
      <c r="P36" s="10"/>
    </row>
    <row r="37" spans="2:16" s="8" customFormat="1" ht="3.75" hidden="1" customHeight="1" x14ac:dyDescent="0.25">
      <c r="B37" s="10"/>
      <c r="C37" s="283"/>
      <c r="D37" s="283"/>
      <c r="E37" s="283"/>
      <c r="F37" s="283"/>
      <c r="G37" s="283"/>
      <c r="H37" s="283"/>
      <c r="I37" s="284"/>
      <c r="J37" s="407"/>
      <c r="K37" s="407"/>
      <c r="L37" s="407"/>
      <c r="M37" s="407"/>
      <c r="N37" s="407"/>
      <c r="O37" s="408"/>
      <c r="P37" s="10"/>
    </row>
    <row r="38" spans="2:16" s="8" customFormat="1" ht="15.75" hidden="1" customHeight="1" x14ac:dyDescent="0.25">
      <c r="B38" s="10"/>
      <c r="C38" s="283"/>
      <c r="D38" s="283"/>
      <c r="E38" s="283"/>
      <c r="F38" s="283"/>
      <c r="G38" s="283"/>
      <c r="H38" s="283"/>
      <c r="I38" s="284"/>
      <c r="J38" s="407"/>
      <c r="K38" s="407"/>
      <c r="L38" s="407"/>
      <c r="M38" s="407"/>
      <c r="N38" s="407"/>
      <c r="O38" s="408"/>
      <c r="P38" s="10"/>
    </row>
    <row r="39" spans="2:16" s="8" customFormat="1" ht="15.75" hidden="1" customHeight="1" x14ac:dyDescent="0.25">
      <c r="B39" s="10"/>
      <c r="C39" s="283"/>
      <c r="D39" s="283"/>
      <c r="E39" s="283"/>
      <c r="F39" s="283"/>
      <c r="G39" s="283"/>
      <c r="H39" s="283"/>
      <c r="I39" s="284"/>
      <c r="J39" s="407"/>
      <c r="K39" s="407"/>
      <c r="L39" s="407"/>
      <c r="M39" s="407"/>
      <c r="N39" s="407"/>
      <c r="O39" s="408"/>
      <c r="P39" s="10"/>
    </row>
    <row r="40" spans="2:16" s="8" customFormat="1" ht="45.75" customHeight="1" x14ac:dyDescent="0.25">
      <c r="B40" s="10"/>
      <c r="C40" s="283"/>
      <c r="D40" s="283"/>
      <c r="E40" s="283"/>
      <c r="F40" s="283"/>
      <c r="G40" s="283"/>
      <c r="H40" s="283"/>
      <c r="I40" s="284"/>
      <c r="J40" s="407"/>
      <c r="K40" s="407"/>
      <c r="L40" s="407"/>
      <c r="M40" s="407"/>
      <c r="N40" s="407"/>
      <c r="O40" s="408"/>
      <c r="P40" s="10"/>
    </row>
    <row r="41" spans="2:16" s="8" customFormat="1" ht="15.75" customHeight="1" x14ac:dyDescent="0.25">
      <c r="B41" s="10"/>
      <c r="C41" s="283"/>
      <c r="D41" s="283"/>
      <c r="E41" s="283"/>
      <c r="F41" s="283"/>
      <c r="G41" s="283"/>
      <c r="H41" s="283"/>
      <c r="I41" s="284"/>
      <c r="J41" s="339" t="s">
        <v>83</v>
      </c>
      <c r="K41" s="340"/>
      <c r="L41" s="340"/>
      <c r="M41" s="340"/>
      <c r="N41" s="340"/>
      <c r="O41" s="340"/>
      <c r="P41" s="10"/>
    </row>
    <row r="42" spans="2:16" s="8" customFormat="1" ht="15.75" customHeight="1" x14ac:dyDescent="0.25">
      <c r="B42" s="10"/>
      <c r="C42" s="283"/>
      <c r="D42" s="283"/>
      <c r="E42" s="283"/>
      <c r="F42" s="283"/>
      <c r="G42" s="283"/>
      <c r="H42" s="283"/>
      <c r="I42" s="284"/>
      <c r="J42" s="341" t="str">
        <f>E14</f>
        <v>Vicerrectoría Académica</v>
      </c>
      <c r="K42" s="342"/>
      <c r="L42" s="342"/>
      <c r="M42" s="342"/>
      <c r="N42" s="342"/>
      <c r="O42" s="342"/>
      <c r="P42" s="10"/>
    </row>
    <row r="43" spans="2:16" s="8" customFormat="1" ht="16.5" customHeight="1" x14ac:dyDescent="0.25">
      <c r="B43" s="10"/>
      <c r="C43" s="283"/>
      <c r="D43" s="283"/>
      <c r="E43" s="283"/>
      <c r="F43" s="283"/>
      <c r="G43" s="283"/>
      <c r="H43" s="283"/>
      <c r="I43" s="284"/>
      <c r="J43" s="328"/>
      <c r="K43" s="329"/>
      <c r="L43" s="329"/>
      <c r="M43" s="329"/>
      <c r="N43" s="329"/>
      <c r="O43" s="329"/>
      <c r="P43" s="10"/>
    </row>
    <row r="44" spans="2:16" s="8" customFormat="1" ht="16.5" customHeight="1" x14ac:dyDescent="0.25">
      <c r="B44" s="10"/>
      <c r="C44" s="5"/>
      <c r="D44" s="5"/>
      <c r="E44" s="5"/>
      <c r="F44" s="5"/>
      <c r="G44" s="5"/>
      <c r="H44" s="5"/>
      <c r="I44" s="5"/>
      <c r="J44" s="5"/>
      <c r="K44" s="5"/>
      <c r="L44" s="5"/>
      <c r="M44" s="5"/>
      <c r="N44" s="5"/>
      <c r="O44" s="5"/>
      <c r="P44" s="10"/>
    </row>
    <row r="45" spans="2:16" s="12" customFormat="1" ht="15" customHeight="1" x14ac:dyDescent="0.25">
      <c r="B45" s="11"/>
      <c r="C45" s="343" t="s">
        <v>84</v>
      </c>
      <c r="D45" s="344"/>
      <c r="E45" s="344"/>
      <c r="F45" s="344"/>
      <c r="G45" s="344"/>
      <c r="H45" s="344"/>
      <c r="I45" s="344"/>
      <c r="J45" s="344"/>
      <c r="K45" s="344"/>
      <c r="L45" s="344"/>
      <c r="M45" s="344"/>
      <c r="N45" s="344"/>
      <c r="O45" s="345"/>
      <c r="P45" s="11"/>
    </row>
    <row r="46" spans="2:16" s="12" customFormat="1" x14ac:dyDescent="0.25">
      <c r="B46" s="11"/>
      <c r="C46" s="33" t="s">
        <v>9</v>
      </c>
      <c r="D46" s="32" t="str">
        <f ca="1">IF(J23="MENSUAL","ENERO",IF(J23="TRIMESTRAL","MARZO",IF(J23="SEMESTRAL","JUNIO",IF(J23="ANUAL",YEAR(TODAY()),""))))</f>
        <v>JUNIO</v>
      </c>
      <c r="E46" s="32" t="str">
        <f>IF(J23="MENSUAL","FEBRERO",IF(J23="TRIMESTRAL","JUNIO",IF(J23="SEMESTRAL","DICIEMBRE","")))</f>
        <v>DICIEMBRE</v>
      </c>
      <c r="F46" s="32" t="str">
        <f>IF(J23="MENSUAL","MARZO",IF(J23="TRIMESTRAL","SEPTIEMBRE",""))</f>
        <v/>
      </c>
      <c r="G46" s="32" t="str">
        <f>IF(J23="MENSUAL","ABRIL",IF(J23="TRIMESTRAL","DICIEMBRE",""))</f>
        <v/>
      </c>
      <c r="H46" s="32" t="str">
        <f>IF(J23="MENSUAL","MAYO","")</f>
        <v/>
      </c>
      <c r="I46" s="32" t="str">
        <f>IF(J23="MENSUAL","JUNIO","")</f>
        <v/>
      </c>
      <c r="J46" s="32" t="str">
        <f>IF(J23="MENSUAL","JULIO","")</f>
        <v/>
      </c>
      <c r="K46" s="32" t="str">
        <f>IF(J23="MENSUAL","AGOSTO","")</f>
        <v/>
      </c>
      <c r="L46" s="32" t="str">
        <f>IF(J23="MENSUAL","SEPTIEMBRE","")</f>
        <v/>
      </c>
      <c r="M46" s="32" t="str">
        <f>IF(J23="MENSUAL","OCTUBRE","")</f>
        <v/>
      </c>
      <c r="N46" s="32" t="str">
        <f>IF(J23="MENSUAL","NOVIEMBRE","")</f>
        <v/>
      </c>
      <c r="O46" s="32" t="str">
        <f>IF(J23="MENSUAL","DICIEMBRE","")</f>
        <v/>
      </c>
      <c r="P46" s="11"/>
    </row>
    <row r="47" spans="2:16" s="12" customFormat="1" ht="57.75" customHeight="1" x14ac:dyDescent="0.25">
      <c r="B47" s="11"/>
      <c r="C47" s="34" t="str">
        <f>G18</f>
        <v>Número de convenios dinamizados*100</v>
      </c>
      <c r="D47" s="39">
        <v>10</v>
      </c>
      <c r="E47" s="2"/>
      <c r="F47" s="32"/>
      <c r="G47" s="32"/>
      <c r="H47" s="32"/>
      <c r="I47" s="32"/>
      <c r="J47" s="32"/>
      <c r="K47" s="32"/>
      <c r="L47" s="32"/>
      <c r="M47" s="32"/>
      <c r="N47" s="32"/>
      <c r="O47" s="32"/>
      <c r="P47" s="11"/>
    </row>
    <row r="48" spans="2:16" s="12" customFormat="1" ht="38.25" customHeight="1" x14ac:dyDescent="0.25">
      <c r="B48" s="11"/>
      <c r="C48" s="34" t="str">
        <f>G19</f>
        <v xml:space="preserve">Número de convenios establecidos en la UDEC </v>
      </c>
      <c r="D48" s="39">
        <v>23</v>
      </c>
      <c r="E48" s="2"/>
      <c r="F48" s="32"/>
      <c r="G48" s="2"/>
      <c r="H48" s="32"/>
      <c r="I48" s="32"/>
      <c r="J48" s="32"/>
      <c r="K48" s="32"/>
      <c r="L48" s="32"/>
      <c r="M48" s="32"/>
      <c r="N48" s="32"/>
      <c r="O48" s="32"/>
      <c r="P48" s="13"/>
    </row>
    <row r="49" spans="1:28" s="12" customFormat="1" x14ac:dyDescent="0.25">
      <c r="B49" s="11"/>
      <c r="C49" s="2" t="s">
        <v>85</v>
      </c>
      <c r="D49" s="28">
        <f t="shared" ref="D49:O49" si="0">IFERROR(IF($E$17=1,D47/D48,IF($E$17=2,D47,"")),"")</f>
        <v>0.43478260869565216</v>
      </c>
      <c r="E49" s="28" t="str">
        <f t="shared" si="0"/>
        <v/>
      </c>
      <c r="F49" s="62" t="str">
        <f>IFERROR(IF($E$17=1,F47/F4,IF($E$17=2,F47,"")),"")</f>
        <v/>
      </c>
      <c r="G49" s="62" t="str">
        <f t="shared" si="0"/>
        <v/>
      </c>
      <c r="H49" s="62" t="str">
        <f t="shared" si="0"/>
        <v/>
      </c>
      <c r="I49" s="62" t="str">
        <f t="shared" si="0"/>
        <v/>
      </c>
      <c r="J49" s="62" t="str">
        <f t="shared" si="0"/>
        <v/>
      </c>
      <c r="K49" s="62" t="str">
        <f t="shared" si="0"/>
        <v/>
      </c>
      <c r="L49" s="62" t="str">
        <f t="shared" si="0"/>
        <v/>
      </c>
      <c r="M49" s="62" t="str">
        <f t="shared" si="0"/>
        <v/>
      </c>
      <c r="N49" s="62" t="str">
        <f t="shared" si="0"/>
        <v/>
      </c>
      <c r="O49" s="62" t="str">
        <f t="shared" si="0"/>
        <v/>
      </c>
      <c r="P49" s="11"/>
      <c r="R49" s="29"/>
    </row>
    <row r="50" spans="1:28" s="12" customFormat="1" x14ac:dyDescent="0.25">
      <c r="B50" s="11"/>
      <c r="C50" s="3" t="s">
        <v>86</v>
      </c>
      <c r="D50" s="28">
        <f>IF(AND(N23="ANUAL",J23="MENSUAL"),N17/12,IF(AND(N23="ANUAL",J23="TRIMESTRAL"),N17/4,IF(AND(N23="ANUAL",J23="SEMESTRAL"),N17/2,IF(AND(N23="ANUAL",J23="ANUAL"),N17,IF(AND(N23="SEMESTRAL",J23="MENSUAL"),N17/6,IF(AND(N23="SEMESTRAL",J23="TRIMESTRAL"),N17/2,IF(AND(N23="SEMESTRAL",J23="SEMESTRAL"),N17,IF(AND(N23="SEMESTRAL",J23="ANUAL"),"REVISAR FRECUENCIAS",IF(AND(N23="TRIMESTRAL",J23="MENSUAL"),N17/3,IF(AND(N23="TRIMESTRAL",J23="TRIMESTRAL"),N17,IF(AND(N23="TRIMESTRAL",J23="SEMESTRAL"),"REVISAR FRECUENCIAS",IF(AND(N23="TRIMESTRAL",J23="ANUAL"),"REVISAR FRECUENCIAS",IF(AND(N23="MENSUAL",J23="MENSUAL"),N17,IF(AND(N23="MENSUAL",J23="TRIMESTRAL"),"REVISAR FRECUENCIAS",IF(AND(N23="MENSUAL",J23="SEMESTRAL"),"REVISAR FRECUENCIAS",IF(AND(N23="MENSUAL",J23="ANUAL"),"REVISAR FRECUENCIAS",""))))))))))))))))</f>
        <v>0.1</v>
      </c>
      <c r="E50" s="28">
        <f>IF(AND(N23="ANUAL",J23="MENSUAL"),N17/12+D50,IF(AND(N23="ANUAL",J23="TRIMESTRAL"),N17/4+D50,IF(AND(N23="ANUAL",J23="SEMESTRAL"),N17/2+D50,IF(AND(N23="SEMESTRAL",J23="MENSUAL"),N17/6+D50,IF(AND(N23="SEMESTRAL",J23="TRIMESTRAL"),N17/2+D50,IF(AND(N23="SEMESTRAL",J23="SEMESTRAL"),N17,IF(AND(N23="TRIMESTRAL",J23="MENSUAL"),N17/3+D50,IF(AND(N23="TRIMESTRAL",J23="TRIMESTRAL"),N17,IF(AND(N23="MENSUAL",J23="MENSUAL"),N17,"")))))))))</f>
        <v>0.2</v>
      </c>
      <c r="F50" s="62" t="str">
        <f>IF(AND(N23="ANUAL",J23="MENSUAL"),N17/12+E50,IF(AND(N23="ANUAL",J23="TRIMESTRAL"),N17/4+E50,IF(AND(N23="SEMESTRAL",J23="MENSUAL"),N17/6+E50,IF(AND(N23="SEMESTRAL",J23="TRIMESTRAL"),N17/2,IF(AND(N23="TRIMESTRAL",J23="MENSUAL"),N17/3+E50,IF(AND(N23="TRIMESTRAL",J23="TRIMESTRAL"),N17,IF(AND(N23="MENSUAL",J23="MENSUAL"),N17,"")))))))</f>
        <v/>
      </c>
      <c r="G50" s="62" t="str">
        <f>IF(AND(N23="ANUAL",J23="MENSUAL"),N17/12+F50,IF(AND(N23="ANUAL",J23="TRIMESTRAL"),N17/4+F50,IF(AND(N23="SEMESTRAL",J23="MENSUAL"),N17/6+F50,IF(AND(N23="SEMESTRAL",J23="TRIMESTRAL"),N17/2+F50,IF(AND(N23="TRIMESTRAL",J23="MENSUAL"),N17/3,IF(AND(N23="TRIMESTRAL",J23="TRIMESTRAL"),N17,IF(AND(N23="MENSUAL",J23="MENSUAL"),N17,"")))))))</f>
        <v/>
      </c>
      <c r="H50" s="62" t="str">
        <f>IF(AND($N$23="ANUAL",$J$23="MENSUAL"),$N$17/12+G50,IF(AND(N23="SEMESTRAL",J23="MENSUAL"),N17/6+G50,IF(AND(N23="TRIMESTRAL",J23="MENSUAL"),N17/3+G50,IF(AND(N23="MENSUAL",J23="MENSUAL"),N17,""))))</f>
        <v/>
      </c>
      <c r="I50" s="62" t="str">
        <f>IF(AND($N$23="ANUAL",$J$23="MENSUAL"),$N$17/12+H50,IF(AND(N23="SEMESTRAL",J23="MENSUAL"),N17/6+H50,IF(AND(N23="TRIMESTRAL",J23="MENSUAL"),N17/3+H50,IF(AND(N23="MENSUAL",J23="MENSUAL"),N17,""))))</f>
        <v/>
      </c>
      <c r="J50" s="62" t="str">
        <f>IF(AND($N$23="ANUAL",$J$23="MENSUAL"),$N$17/12+I50,IF(AND(N23="SEMESTRAL",J23="MENSUAL"),N17/6,IF(AND(N23="TRIMESTRAL",J23="MENSUAL"),N17/3,IF(AND(N23="MENSUAL",J23="MENSUAL"),N17,""))))</f>
        <v/>
      </c>
      <c r="K50" s="62" t="str">
        <f>IF(AND($N$23="ANUAL",$J$23="MENSUAL"),$N$17/12+J50,IF(AND(N23="SEMESTRAL",J23="MENSUAL"),N17/6+J50,IF(AND(N23="TRIMESTRAL",J23="MENSUAL"),N17/3+J50,IF(AND(N23="MENSUAL",J23="MENSUAL"),N17,""))))</f>
        <v/>
      </c>
      <c r="L50" s="62" t="str">
        <f>IF(AND($N$23="ANUAL",$J$23="MENSUAL"),$N$17/12+K50,IF(AND(N23="SEMESTRAL",J23="MENSUAL"),N17/6+K50,IF(AND(N23="TRIMESTRAL",J23="MENSUAL"),N17/3+K50,IF(AND(N23="MENSUAL",J23="MENSUAL"),N17,""))))</f>
        <v/>
      </c>
      <c r="M50" s="62" t="str">
        <f>IF(AND($N$23="ANUAL",$J$23="MENSUAL"),$N$17/12+L50,IF(AND(N23="SEMESTRAL",J23="MENSUAL"),N17/6+L50,IF(AND(N23="TRIMESTRAL",J23="MENSUAL"),N17/3,IF(AND(N23="MENSUAL",J23="MENSUAL"),N17,""))))</f>
        <v/>
      </c>
      <c r="N50" s="62" t="str">
        <f>IF(AND($N$23="ANUAL",$J$23="MENSUAL"),$N$17/12+M50,IF(AND(N23="SEMESTRAL",J23="MENSUAL"),N17/6+M50,IF(AND(N23="TRIMESTRAL",J23="MENSUAL"),N17/3+M50,IF(AND(N23="MENSUAL",J23="MENSUAL"),N17,""))))</f>
        <v/>
      </c>
      <c r="O50" s="62" t="str">
        <f>IF(AND($N$23="ANUAL",$J$23="MENSUAL"),$N$17/12+N50,IF(AND(N23="SEMESTRAL",J23="MENSUAL"),N17/6+N50,IF(AND(N23="TRIMESTRAL",J23="MENSUAL"),N17/3+N50,IF(AND(N23="MENSUAL",J23="MENSUAL"),N17,""))))</f>
        <v/>
      </c>
      <c r="P50" s="11"/>
    </row>
    <row r="51" spans="1:28" s="12" customFormat="1" x14ac:dyDescent="0.25">
      <c r="B51" s="11"/>
      <c r="C51" s="5"/>
      <c r="D51" s="5"/>
      <c r="E51" s="5"/>
      <c r="F51" s="5"/>
      <c r="G51" s="5"/>
      <c r="H51" s="5"/>
      <c r="I51" s="5"/>
      <c r="J51" s="5"/>
      <c r="K51" s="5"/>
      <c r="L51" s="5"/>
      <c r="M51" s="5"/>
      <c r="N51" s="5"/>
      <c r="O51" s="5"/>
      <c r="P51" s="11"/>
    </row>
    <row r="52" spans="1:28" s="14" customFormat="1" x14ac:dyDescent="0.2">
      <c r="A52" s="16"/>
      <c r="B52" s="1"/>
      <c r="C52" s="346" t="s">
        <v>61</v>
      </c>
      <c r="D52" s="346"/>
      <c r="E52" s="346"/>
      <c r="F52" s="346"/>
      <c r="G52" s="346"/>
      <c r="H52" s="346"/>
      <c r="I52" s="346"/>
      <c r="J52" s="346"/>
      <c r="K52" s="346"/>
      <c r="L52" s="346"/>
      <c r="M52" s="346"/>
      <c r="N52" s="346"/>
      <c r="O52" s="346"/>
      <c r="P52" s="1"/>
      <c r="Q52" s="16"/>
      <c r="R52" s="16"/>
      <c r="S52" s="16"/>
      <c r="T52" s="16"/>
      <c r="U52" s="16"/>
      <c r="V52" s="16"/>
      <c r="W52" s="16"/>
      <c r="X52" s="16"/>
      <c r="Y52" s="16"/>
      <c r="Z52" s="16"/>
      <c r="AA52" s="16"/>
      <c r="AB52" s="16"/>
    </row>
    <row r="53" spans="1:28" s="14" customFormat="1" x14ac:dyDescent="0.2">
      <c r="A53" s="16"/>
      <c r="B53" s="1"/>
      <c r="C53" s="347" t="s">
        <v>87</v>
      </c>
      <c r="D53" s="347"/>
      <c r="E53" s="347"/>
      <c r="F53" s="347"/>
      <c r="G53" s="347" t="s">
        <v>88</v>
      </c>
      <c r="H53" s="347"/>
      <c r="I53" s="347"/>
      <c r="J53" s="347"/>
      <c r="K53" s="347" t="s">
        <v>89</v>
      </c>
      <c r="L53" s="347"/>
      <c r="M53" s="347"/>
      <c r="N53" s="347"/>
      <c r="O53" s="347"/>
      <c r="P53" s="1"/>
      <c r="Q53" s="16"/>
      <c r="R53" s="16"/>
      <c r="S53" s="16"/>
      <c r="T53" s="16"/>
      <c r="U53" s="16"/>
      <c r="V53" s="16"/>
      <c r="W53" s="16"/>
      <c r="X53" s="16"/>
      <c r="Y53" s="16"/>
      <c r="Z53" s="16"/>
      <c r="AA53" s="16"/>
      <c r="AB53" s="16"/>
    </row>
    <row r="54" spans="1:28" s="14" customFormat="1" x14ac:dyDescent="0.2">
      <c r="A54" s="16"/>
      <c r="B54" s="1"/>
      <c r="C54" s="332"/>
      <c r="D54" s="332"/>
      <c r="E54" s="332"/>
      <c r="F54" s="332"/>
      <c r="G54" s="333"/>
      <c r="H54" s="333"/>
      <c r="I54" s="333"/>
      <c r="J54" s="333"/>
      <c r="K54" s="332"/>
      <c r="L54" s="332"/>
      <c r="M54" s="332"/>
      <c r="N54" s="332"/>
      <c r="O54" s="332"/>
      <c r="P54" s="1"/>
      <c r="Q54" s="16"/>
      <c r="R54" s="16"/>
      <c r="S54" s="16"/>
      <c r="T54" s="16"/>
      <c r="U54" s="16"/>
      <c r="V54" s="16"/>
      <c r="W54" s="16"/>
      <c r="X54" s="16"/>
      <c r="Y54" s="16"/>
      <c r="Z54" s="16"/>
      <c r="AA54" s="16"/>
      <c r="AB54" s="16"/>
    </row>
    <row r="55" spans="1:28" s="14" customFormat="1" x14ac:dyDescent="0.2">
      <c r="A55" s="16"/>
      <c r="B55" s="1"/>
      <c r="C55" s="332"/>
      <c r="D55" s="332"/>
      <c r="E55" s="332"/>
      <c r="F55" s="332"/>
      <c r="G55" s="333"/>
      <c r="H55" s="333"/>
      <c r="I55" s="333"/>
      <c r="J55" s="333"/>
      <c r="K55" s="332"/>
      <c r="L55" s="332"/>
      <c r="M55" s="332"/>
      <c r="N55" s="332"/>
      <c r="O55" s="332"/>
      <c r="P55" s="1"/>
      <c r="Q55" s="16"/>
      <c r="R55" s="16"/>
      <c r="S55" s="16"/>
      <c r="T55" s="16"/>
      <c r="U55" s="16"/>
      <c r="V55" s="16"/>
      <c r="W55" s="16"/>
      <c r="X55" s="16"/>
      <c r="Y55" s="16"/>
      <c r="Z55" s="16"/>
      <c r="AA55" s="16"/>
      <c r="AB55" s="16"/>
    </row>
    <row r="56" spans="1:28" s="14" customFormat="1" x14ac:dyDescent="0.2">
      <c r="A56" s="16"/>
      <c r="B56" s="1"/>
      <c r="C56" s="332"/>
      <c r="D56" s="332"/>
      <c r="E56" s="332"/>
      <c r="F56" s="332"/>
      <c r="G56" s="333"/>
      <c r="H56" s="333"/>
      <c r="I56" s="333"/>
      <c r="J56" s="333"/>
      <c r="K56" s="332"/>
      <c r="L56" s="332"/>
      <c r="M56" s="332"/>
      <c r="N56" s="332"/>
      <c r="O56" s="332"/>
      <c r="P56" s="1"/>
      <c r="Q56" s="16"/>
      <c r="R56" s="16"/>
      <c r="S56" s="16"/>
      <c r="T56" s="16"/>
      <c r="U56" s="16"/>
      <c r="V56" s="16"/>
      <c r="W56" s="16"/>
      <c r="X56" s="16"/>
      <c r="Y56" s="16"/>
      <c r="Z56" s="16"/>
      <c r="AA56" s="16"/>
      <c r="AB56" s="16"/>
    </row>
    <row r="57" spans="1:28" s="14" customFormat="1" x14ac:dyDescent="0.2">
      <c r="A57" s="16"/>
      <c r="B57" s="1"/>
      <c r="C57" s="332"/>
      <c r="D57" s="332"/>
      <c r="E57" s="332"/>
      <c r="F57" s="332"/>
      <c r="G57" s="332"/>
      <c r="H57" s="332"/>
      <c r="I57" s="332"/>
      <c r="J57" s="332"/>
      <c r="K57" s="332"/>
      <c r="L57" s="332"/>
      <c r="M57" s="332"/>
      <c r="N57" s="332"/>
      <c r="O57" s="332"/>
      <c r="P57" s="1"/>
      <c r="Q57" s="16"/>
      <c r="R57" s="16"/>
      <c r="S57" s="16"/>
      <c r="T57" s="16"/>
      <c r="U57" s="16"/>
      <c r="V57" s="16"/>
      <c r="W57" s="16"/>
      <c r="X57" s="16"/>
      <c r="Y57" s="16"/>
      <c r="Z57" s="16"/>
      <c r="AA57" s="16"/>
      <c r="AB57" s="16"/>
    </row>
    <row r="58" spans="1:28" s="14" customFormat="1" x14ac:dyDescent="0.2">
      <c r="A58" s="16"/>
      <c r="B58" s="1"/>
      <c r="C58" s="332"/>
      <c r="D58" s="332"/>
      <c r="E58" s="332"/>
      <c r="F58" s="332"/>
      <c r="G58" s="332"/>
      <c r="H58" s="332"/>
      <c r="I58" s="332"/>
      <c r="J58" s="332"/>
      <c r="K58" s="332"/>
      <c r="L58" s="332"/>
      <c r="M58" s="332"/>
      <c r="N58" s="332"/>
      <c r="O58" s="332"/>
      <c r="P58" s="1"/>
      <c r="Q58" s="16"/>
      <c r="R58" s="16"/>
      <c r="S58" s="16"/>
      <c r="T58" s="16"/>
      <c r="U58" s="16"/>
      <c r="V58" s="16"/>
      <c r="W58" s="16"/>
      <c r="X58" s="16"/>
      <c r="Y58" s="16"/>
      <c r="Z58" s="16"/>
      <c r="AA58" s="16"/>
      <c r="AB58" s="16"/>
    </row>
    <row r="59" spans="1:28" s="14" customFormat="1" x14ac:dyDescent="0.2">
      <c r="A59" s="16"/>
      <c r="B59" s="1"/>
      <c r="C59" s="332"/>
      <c r="D59" s="332"/>
      <c r="E59" s="332"/>
      <c r="F59" s="332"/>
      <c r="G59" s="332"/>
      <c r="H59" s="332"/>
      <c r="I59" s="332"/>
      <c r="J59" s="332"/>
      <c r="K59" s="332"/>
      <c r="L59" s="332"/>
      <c r="M59" s="332"/>
      <c r="N59" s="332"/>
      <c r="O59" s="332"/>
      <c r="P59" s="1"/>
      <c r="Q59" s="16"/>
      <c r="R59" s="16"/>
      <c r="S59" s="16"/>
      <c r="T59" s="16"/>
      <c r="U59" s="16"/>
      <c r="V59" s="16"/>
      <c r="W59" s="16"/>
      <c r="X59" s="16"/>
      <c r="Y59" s="16"/>
      <c r="Z59" s="16"/>
      <c r="AA59" s="16"/>
      <c r="AB59" s="16"/>
    </row>
    <row r="60" spans="1:28" s="14" customFormat="1" x14ac:dyDescent="0.2">
      <c r="A60" s="16"/>
      <c r="B60" s="1"/>
      <c r="C60" s="348"/>
      <c r="D60" s="348"/>
      <c r="E60" s="348"/>
      <c r="F60" s="348"/>
      <c r="G60" s="348"/>
      <c r="H60" s="348"/>
      <c r="I60" s="348"/>
      <c r="J60" s="348"/>
      <c r="K60" s="348"/>
      <c r="L60" s="348"/>
      <c r="M60" s="348"/>
      <c r="N60" s="348"/>
      <c r="O60" s="348"/>
      <c r="P60" s="1"/>
      <c r="Q60" s="16"/>
      <c r="R60" s="16"/>
      <c r="S60" s="16"/>
      <c r="T60" s="16"/>
      <c r="U60" s="16"/>
      <c r="V60" s="16"/>
      <c r="W60" s="16"/>
      <c r="X60" s="16"/>
      <c r="Y60" s="16"/>
      <c r="Z60" s="16"/>
      <c r="AA60" s="16"/>
      <c r="AB60" s="16"/>
    </row>
    <row r="61" spans="1:28" s="14" customFormat="1" x14ac:dyDescent="0.2">
      <c r="A61" s="16"/>
      <c r="B61" s="1"/>
      <c r="C61" s="26"/>
      <c r="D61" s="21"/>
      <c r="E61" s="21"/>
      <c r="F61" s="21"/>
      <c r="G61" s="21"/>
      <c r="H61" s="21"/>
      <c r="I61" s="21"/>
      <c r="J61" s="21"/>
      <c r="K61" s="21"/>
      <c r="L61" s="21"/>
      <c r="M61" s="21"/>
      <c r="N61" s="21"/>
      <c r="O61" s="21"/>
      <c r="P61" s="1"/>
      <c r="Q61" s="16"/>
      <c r="R61" s="16"/>
      <c r="S61" s="16"/>
      <c r="T61" s="16"/>
      <c r="U61" s="16"/>
      <c r="V61" s="16"/>
      <c r="W61" s="16"/>
      <c r="X61" s="16"/>
      <c r="Y61" s="16"/>
      <c r="Z61" s="16"/>
      <c r="AA61" s="16"/>
      <c r="AB61" s="16"/>
    </row>
    <row r="62" spans="1:28" s="14" customFormat="1" x14ac:dyDescent="0.2">
      <c r="A62" s="16"/>
      <c r="B62" s="1"/>
      <c r="C62" s="26"/>
      <c r="D62" s="21"/>
      <c r="E62" s="21"/>
      <c r="F62" s="21"/>
      <c r="G62" s="21"/>
      <c r="H62" s="21"/>
      <c r="I62" s="21"/>
      <c r="J62" s="21"/>
      <c r="K62" s="21"/>
      <c r="L62" s="21"/>
      <c r="M62" s="21"/>
      <c r="N62" s="21"/>
      <c r="O62" s="21"/>
      <c r="P62" s="1"/>
      <c r="Q62" s="16"/>
      <c r="R62" s="16"/>
      <c r="S62" s="16"/>
      <c r="T62" s="16"/>
      <c r="U62" s="16"/>
      <c r="V62" s="16"/>
      <c r="W62" s="16"/>
      <c r="X62" s="16"/>
      <c r="Y62" s="16"/>
      <c r="Z62" s="16"/>
      <c r="AA62" s="16"/>
      <c r="AB62" s="16"/>
    </row>
    <row r="63" spans="1:28" s="14" customFormat="1" x14ac:dyDescent="0.2">
      <c r="A63" s="16"/>
      <c r="B63" s="1"/>
      <c r="C63" s="26"/>
      <c r="D63" s="21"/>
      <c r="E63" s="21"/>
      <c r="F63" s="21"/>
      <c r="G63" s="21"/>
      <c r="H63" s="21"/>
      <c r="I63" s="21"/>
      <c r="J63" s="21"/>
      <c r="K63" s="21"/>
      <c r="L63" s="21"/>
      <c r="M63" s="21"/>
      <c r="N63" s="21"/>
      <c r="O63" s="21"/>
      <c r="P63" s="1"/>
      <c r="Q63" s="16"/>
      <c r="R63" s="16"/>
      <c r="S63" s="16"/>
      <c r="T63" s="16"/>
      <c r="U63" s="16"/>
      <c r="V63" s="16"/>
      <c r="W63" s="16"/>
      <c r="X63" s="16"/>
      <c r="Y63" s="16"/>
      <c r="Z63" s="16"/>
      <c r="AA63" s="16"/>
      <c r="AB63" s="16"/>
    </row>
    <row r="66" spans="3:15" s="23" customFormat="1" x14ac:dyDescent="0.2">
      <c r="C66" s="22"/>
      <c r="D66" s="22"/>
      <c r="E66" s="22"/>
      <c r="F66" s="22"/>
      <c r="G66" s="22"/>
      <c r="H66" s="22"/>
      <c r="I66" s="22"/>
      <c r="J66" s="22"/>
      <c r="K66" s="22"/>
      <c r="L66" s="22"/>
      <c r="M66" s="22"/>
      <c r="N66" s="22"/>
      <c r="O66" s="22"/>
    </row>
    <row r="67" spans="3:15" s="23" customFormat="1" x14ac:dyDescent="0.2">
      <c r="C67" s="22"/>
      <c r="D67" s="22"/>
      <c r="E67" s="22"/>
      <c r="F67" s="22"/>
      <c r="G67" s="22"/>
      <c r="H67" s="22"/>
      <c r="I67" s="22"/>
      <c r="J67" s="22"/>
      <c r="K67" s="22"/>
      <c r="L67" s="22"/>
      <c r="M67" s="22"/>
      <c r="N67" s="22"/>
      <c r="O67" s="22"/>
    </row>
    <row r="68" spans="3:15" s="23" customFormat="1" x14ac:dyDescent="0.2">
      <c r="C68" s="22"/>
      <c r="D68" s="22"/>
      <c r="E68" s="22"/>
      <c r="F68" s="22"/>
      <c r="G68" s="22"/>
      <c r="H68" s="22"/>
      <c r="I68" s="22"/>
      <c r="J68" s="22"/>
      <c r="K68" s="22"/>
      <c r="L68" s="22"/>
      <c r="M68" s="22"/>
      <c r="N68" s="22"/>
      <c r="O68" s="22"/>
    </row>
    <row r="69" spans="3:15" s="23" customFormat="1" x14ac:dyDescent="0.2">
      <c r="C69" s="22"/>
      <c r="D69" s="22"/>
      <c r="E69" s="22"/>
      <c r="F69" s="22"/>
      <c r="G69" s="22"/>
      <c r="H69" s="22"/>
      <c r="I69" s="22"/>
      <c r="J69" s="22"/>
      <c r="K69" s="22"/>
      <c r="L69" s="22"/>
      <c r="M69" s="22"/>
      <c r="N69" s="22"/>
      <c r="O69" s="22"/>
    </row>
    <row r="70" spans="3:15" s="23" customFormat="1" x14ac:dyDescent="0.2">
      <c r="C70" s="22"/>
      <c r="D70" s="22"/>
      <c r="E70" s="22"/>
      <c r="F70" s="22"/>
      <c r="G70" s="22"/>
      <c r="H70" s="22"/>
      <c r="I70" s="22"/>
      <c r="J70" s="22"/>
      <c r="K70" s="22"/>
      <c r="L70" s="22"/>
      <c r="M70" s="22"/>
      <c r="N70" s="22"/>
      <c r="O70" s="22"/>
    </row>
    <row r="71" spans="3:15" s="23" customFormat="1" x14ac:dyDescent="0.2">
      <c r="C71" s="22"/>
      <c r="D71" s="22"/>
      <c r="E71" s="22"/>
      <c r="F71" s="22"/>
      <c r="G71" s="22"/>
      <c r="H71" s="22"/>
      <c r="I71" s="22"/>
      <c r="J71" s="22"/>
      <c r="K71" s="22"/>
      <c r="L71" s="22"/>
      <c r="M71" s="22"/>
      <c r="N71" s="22"/>
      <c r="O71" s="22"/>
    </row>
    <row r="72" spans="3:15" s="23" customFormat="1" x14ac:dyDescent="0.2">
      <c r="C72" s="22"/>
      <c r="D72" s="22"/>
      <c r="E72" s="22"/>
      <c r="F72" s="22"/>
      <c r="G72" s="24" t="s">
        <v>90</v>
      </c>
      <c r="H72" s="25"/>
      <c r="I72" s="25"/>
      <c r="J72" s="24" t="s">
        <v>27</v>
      </c>
      <c r="K72" s="22"/>
      <c r="L72" s="22"/>
      <c r="M72" s="22"/>
      <c r="N72" s="22"/>
      <c r="O72" s="22"/>
    </row>
    <row r="73" spans="3:15" s="23" customFormat="1" x14ac:dyDescent="0.2">
      <c r="C73" s="22"/>
      <c r="D73" s="22"/>
      <c r="E73" s="22"/>
      <c r="F73" s="22"/>
      <c r="G73" s="24" t="s">
        <v>91</v>
      </c>
      <c r="H73" s="25"/>
      <c r="I73" s="25"/>
      <c r="J73" s="24" t="s">
        <v>31</v>
      </c>
      <c r="K73" s="22"/>
      <c r="L73" s="22"/>
      <c r="M73" s="22"/>
      <c r="N73" s="22"/>
      <c r="O73" s="22"/>
    </row>
    <row r="74" spans="3:15" s="23" customFormat="1" x14ac:dyDescent="0.2">
      <c r="C74" s="22"/>
      <c r="D74" s="22"/>
      <c r="E74" s="22"/>
      <c r="F74" s="22"/>
      <c r="G74" s="24" t="s">
        <v>45</v>
      </c>
      <c r="H74" s="25"/>
      <c r="I74" s="25"/>
      <c r="J74" s="24" t="s">
        <v>92</v>
      </c>
      <c r="K74" s="22"/>
      <c r="L74" s="22"/>
      <c r="M74" s="22"/>
      <c r="N74" s="22"/>
      <c r="O74" s="22"/>
    </row>
    <row r="75" spans="3:15" s="23" customFormat="1" x14ac:dyDescent="0.2">
      <c r="C75" s="22"/>
      <c r="D75" s="22"/>
      <c r="E75" s="22"/>
      <c r="F75" s="22"/>
      <c r="G75" s="24" t="s">
        <v>93</v>
      </c>
      <c r="H75" s="25"/>
      <c r="I75" s="25"/>
      <c r="J75" s="24" t="s">
        <v>60</v>
      </c>
      <c r="K75" s="22"/>
      <c r="L75" s="22"/>
      <c r="M75" s="22"/>
      <c r="N75" s="22"/>
      <c r="O75" s="22"/>
    </row>
    <row r="76" spans="3:15" s="23" customFormat="1" x14ac:dyDescent="0.2">
      <c r="C76" s="22"/>
      <c r="D76" s="22"/>
      <c r="E76" s="22"/>
      <c r="F76" s="22"/>
      <c r="G76" s="24" t="s">
        <v>94</v>
      </c>
      <c r="H76" s="25"/>
      <c r="I76" s="25"/>
      <c r="J76" s="24" t="s">
        <v>95</v>
      </c>
      <c r="K76" s="22"/>
      <c r="L76" s="22"/>
      <c r="M76" s="22"/>
      <c r="N76" s="22"/>
      <c r="O76" s="22"/>
    </row>
    <row r="77" spans="3:15" s="23" customFormat="1" x14ac:dyDescent="0.2">
      <c r="C77" s="22"/>
      <c r="D77" s="22"/>
      <c r="E77" s="22"/>
      <c r="F77" s="22"/>
      <c r="G77" s="24" t="s">
        <v>96</v>
      </c>
      <c r="H77" s="25"/>
      <c r="I77" s="25"/>
      <c r="J77" s="24" t="s">
        <v>97</v>
      </c>
      <c r="K77" s="22"/>
      <c r="L77" s="22"/>
      <c r="M77" s="22"/>
      <c r="N77" s="22"/>
      <c r="O77" s="22"/>
    </row>
    <row r="78" spans="3:15" s="23" customFormat="1" x14ac:dyDescent="0.2">
      <c r="C78" s="22"/>
      <c r="D78" s="22"/>
      <c r="E78" s="22"/>
      <c r="F78" s="22"/>
      <c r="G78" s="24" t="s">
        <v>98</v>
      </c>
      <c r="H78" s="25"/>
      <c r="I78" s="25"/>
      <c r="J78" s="24" t="s">
        <v>99</v>
      </c>
      <c r="K78" s="22"/>
      <c r="L78" s="22"/>
      <c r="M78" s="22"/>
      <c r="N78" s="22"/>
      <c r="O78" s="22"/>
    </row>
    <row r="79" spans="3:15" s="23" customFormat="1" x14ac:dyDescent="0.2">
      <c r="C79" s="22"/>
      <c r="D79" s="22"/>
      <c r="E79" s="22"/>
      <c r="F79" s="22"/>
      <c r="G79" s="24" t="s">
        <v>100</v>
      </c>
      <c r="H79" s="25"/>
      <c r="I79" s="25"/>
      <c r="J79" s="24" t="s">
        <v>101</v>
      </c>
      <c r="K79" s="22"/>
      <c r="L79" s="22"/>
      <c r="M79" s="22"/>
      <c r="N79" s="22"/>
      <c r="O79" s="22"/>
    </row>
    <row r="80" spans="3:15" s="23" customFormat="1" x14ac:dyDescent="0.2">
      <c r="C80" s="22"/>
      <c r="D80" s="22"/>
      <c r="E80" s="22"/>
      <c r="F80" s="22"/>
      <c r="G80" s="24" t="s">
        <v>102</v>
      </c>
      <c r="H80" s="25"/>
      <c r="I80" s="25"/>
      <c r="J80" s="24" t="s">
        <v>103</v>
      </c>
      <c r="K80" s="22"/>
      <c r="L80" s="22"/>
      <c r="M80" s="22"/>
      <c r="N80" s="22"/>
      <c r="O80" s="22"/>
    </row>
    <row r="81" spans="3:15" s="23" customFormat="1" x14ac:dyDescent="0.2">
      <c r="C81" s="22"/>
      <c r="D81" s="22"/>
      <c r="E81" s="22"/>
      <c r="F81" s="22"/>
      <c r="G81" s="24" t="s">
        <v>104</v>
      </c>
      <c r="H81" s="25"/>
      <c r="I81" s="25"/>
      <c r="J81" s="24" t="s">
        <v>105</v>
      </c>
      <c r="K81" s="22"/>
      <c r="L81" s="22"/>
      <c r="M81" s="22"/>
      <c r="N81" s="22"/>
      <c r="O81" s="22"/>
    </row>
    <row r="82" spans="3:15" s="23" customFormat="1" x14ac:dyDescent="0.2">
      <c r="C82" s="22"/>
      <c r="D82" s="22"/>
      <c r="E82" s="22"/>
      <c r="F82" s="22"/>
      <c r="G82" s="24" t="s">
        <v>106</v>
      </c>
      <c r="H82" s="25"/>
      <c r="I82" s="25"/>
      <c r="J82" s="24" t="s">
        <v>107</v>
      </c>
      <c r="K82" s="22"/>
      <c r="L82" s="22"/>
      <c r="M82" s="22"/>
      <c r="N82" s="22"/>
      <c r="O82" s="22"/>
    </row>
    <row r="83" spans="3:15" s="23" customFormat="1" x14ac:dyDescent="0.2">
      <c r="C83" s="22"/>
      <c r="D83" s="22"/>
      <c r="E83" s="22"/>
      <c r="F83" s="22"/>
      <c r="G83" s="24" t="s">
        <v>35</v>
      </c>
      <c r="H83" s="25"/>
      <c r="I83" s="25"/>
      <c r="J83" s="24" t="s">
        <v>62</v>
      </c>
      <c r="K83" s="22"/>
      <c r="L83" s="22"/>
      <c r="M83" s="22"/>
      <c r="N83" s="22"/>
      <c r="O83" s="22"/>
    </row>
    <row r="84" spans="3:15" x14ac:dyDescent="0.2">
      <c r="G84" s="24" t="s">
        <v>108</v>
      </c>
      <c r="H84" s="25"/>
      <c r="I84" s="25"/>
      <c r="J84" s="25"/>
      <c r="K84" s="22"/>
      <c r="L84" s="22"/>
    </row>
    <row r="85" spans="3:15" x14ac:dyDescent="0.2">
      <c r="G85" s="24" t="s">
        <v>109</v>
      </c>
      <c r="H85" s="25"/>
      <c r="I85" s="25"/>
      <c r="J85" s="25"/>
      <c r="K85" s="22"/>
      <c r="L85" s="22"/>
    </row>
    <row r="86" spans="3:15" x14ac:dyDescent="0.2">
      <c r="G86" s="24" t="s">
        <v>110</v>
      </c>
      <c r="H86" s="25"/>
      <c r="I86" s="25"/>
      <c r="J86" s="25"/>
      <c r="K86" s="22"/>
      <c r="L86" s="22"/>
    </row>
    <row r="87" spans="3:15" x14ac:dyDescent="0.2">
      <c r="G87" s="24" t="s">
        <v>111</v>
      </c>
      <c r="H87" s="25"/>
      <c r="I87" s="25"/>
      <c r="J87" s="25"/>
      <c r="K87" s="22"/>
      <c r="L87" s="22"/>
    </row>
    <row r="88" spans="3:15" x14ac:dyDescent="0.2">
      <c r="G88" s="24" t="s">
        <v>40</v>
      </c>
      <c r="H88" s="25"/>
      <c r="I88" s="25"/>
      <c r="J88" s="25"/>
      <c r="K88" s="22"/>
      <c r="L88" s="22"/>
    </row>
    <row r="89" spans="3:15" x14ac:dyDescent="0.2">
      <c r="G89" s="24" t="s">
        <v>26</v>
      </c>
      <c r="H89" s="25"/>
      <c r="I89" s="25"/>
      <c r="J89" s="25"/>
      <c r="K89" s="22"/>
      <c r="L89" s="22"/>
    </row>
    <row r="90" spans="3:15" x14ac:dyDescent="0.2">
      <c r="G90" s="24" t="s">
        <v>112</v>
      </c>
      <c r="H90" s="25"/>
      <c r="I90" s="25"/>
      <c r="J90" s="25"/>
      <c r="K90" s="22"/>
      <c r="L90" s="22"/>
    </row>
    <row r="91" spans="3:15" x14ac:dyDescent="0.2">
      <c r="G91" s="24" t="s">
        <v>29</v>
      </c>
      <c r="H91" s="25"/>
      <c r="I91" s="25"/>
      <c r="J91" s="25"/>
      <c r="K91" s="22"/>
      <c r="L91" s="22"/>
    </row>
    <row r="92" spans="3:15" x14ac:dyDescent="0.2">
      <c r="G92" s="24" t="s">
        <v>113</v>
      </c>
      <c r="H92" s="25"/>
      <c r="I92" s="25"/>
      <c r="J92" s="25"/>
      <c r="K92" s="22"/>
      <c r="L92" s="22"/>
    </row>
    <row r="93" spans="3:15" x14ac:dyDescent="0.2">
      <c r="G93" s="24" t="s">
        <v>114</v>
      </c>
      <c r="H93" s="25"/>
      <c r="I93" s="25"/>
      <c r="J93" s="25"/>
      <c r="K93" s="22"/>
      <c r="L93" s="22"/>
    </row>
    <row r="94" spans="3:15" x14ac:dyDescent="0.2">
      <c r="G94" s="24" t="s">
        <v>115</v>
      </c>
      <c r="H94" s="25"/>
      <c r="I94" s="25"/>
      <c r="J94" s="25"/>
    </row>
    <row r="95" spans="3:15" x14ac:dyDescent="0.2">
      <c r="G95" s="24" t="s">
        <v>116</v>
      </c>
      <c r="H95" s="25"/>
      <c r="I95" s="25"/>
      <c r="J95" s="25"/>
    </row>
    <row r="96" spans="3:15" x14ac:dyDescent="0.2">
      <c r="G96" s="24" t="s">
        <v>117</v>
      </c>
      <c r="H96" s="25"/>
      <c r="I96" s="25"/>
      <c r="J96" s="25"/>
    </row>
    <row r="97" spans="7:10" x14ac:dyDescent="0.2">
      <c r="G97" s="24" t="s">
        <v>118</v>
      </c>
      <c r="H97" s="25"/>
      <c r="I97" s="25"/>
      <c r="J97" s="25"/>
    </row>
    <row r="98" spans="7:10" x14ac:dyDescent="0.2">
      <c r="G98" s="24" t="s">
        <v>119</v>
      </c>
      <c r="H98" s="25"/>
      <c r="I98" s="25"/>
      <c r="J98" s="25"/>
    </row>
  </sheetData>
  <mergeCells count="84">
    <mergeCell ref="B2:C4"/>
    <mergeCell ref="C5:D8"/>
    <mergeCell ref="E5:L5"/>
    <mergeCell ref="M5:O5"/>
    <mergeCell ref="E6:L6"/>
    <mergeCell ref="M6:O6"/>
    <mergeCell ref="E7:L8"/>
    <mergeCell ref="M7:O7"/>
    <mergeCell ref="M8:O8"/>
    <mergeCell ref="C16:O16"/>
    <mergeCell ref="C9:O9"/>
    <mergeCell ref="C10:O11"/>
    <mergeCell ref="C12:D12"/>
    <mergeCell ref="E12:H12"/>
    <mergeCell ref="I12:J12"/>
    <mergeCell ref="K12:O12"/>
    <mergeCell ref="C13:D13"/>
    <mergeCell ref="E13:O13"/>
    <mergeCell ref="C14:D14"/>
    <mergeCell ref="E14:O14"/>
    <mergeCell ref="C15:O15"/>
    <mergeCell ref="P17:P18"/>
    <mergeCell ref="C18:D19"/>
    <mergeCell ref="E18:F18"/>
    <mergeCell ref="G18:K18"/>
    <mergeCell ref="L18:M19"/>
    <mergeCell ref="N18:O19"/>
    <mergeCell ref="E19:F19"/>
    <mergeCell ref="G19:K19"/>
    <mergeCell ref="C17:D17"/>
    <mergeCell ref="E17:G17"/>
    <mergeCell ref="H17:I17"/>
    <mergeCell ref="J17:K17"/>
    <mergeCell ref="L17:M17"/>
    <mergeCell ref="N17:O17"/>
    <mergeCell ref="C20:D22"/>
    <mergeCell ref="E20:G22"/>
    <mergeCell ref="H20:I22"/>
    <mergeCell ref="J20:K22"/>
    <mergeCell ref="L20:O20"/>
    <mergeCell ref="N23:O24"/>
    <mergeCell ref="C24:D24"/>
    <mergeCell ref="E24:G24"/>
    <mergeCell ref="C26:O26"/>
    <mergeCell ref="C27:I43"/>
    <mergeCell ref="J27:O27"/>
    <mergeCell ref="J43:O43"/>
    <mergeCell ref="C23:D23"/>
    <mergeCell ref="E23:G23"/>
    <mergeCell ref="H23:I24"/>
    <mergeCell ref="J23:K24"/>
    <mergeCell ref="L23:M24"/>
    <mergeCell ref="C54:F54"/>
    <mergeCell ref="G54:J54"/>
    <mergeCell ref="K54:O54"/>
    <mergeCell ref="P27:P28"/>
    <mergeCell ref="J28:O33"/>
    <mergeCell ref="J34:O34"/>
    <mergeCell ref="J35:O40"/>
    <mergeCell ref="J41:O41"/>
    <mergeCell ref="J42:O42"/>
    <mergeCell ref="C45:O45"/>
    <mergeCell ref="C52:O52"/>
    <mergeCell ref="C53:F53"/>
    <mergeCell ref="G53:J53"/>
    <mergeCell ref="K53:O53"/>
    <mergeCell ref="C55:F55"/>
    <mergeCell ref="G55:J55"/>
    <mergeCell ref="K55:O55"/>
    <mergeCell ref="C56:F56"/>
    <mergeCell ref="G56:J56"/>
    <mergeCell ref="K56:O56"/>
    <mergeCell ref="C57:F57"/>
    <mergeCell ref="G57:J57"/>
    <mergeCell ref="K57:O57"/>
    <mergeCell ref="C58:F58"/>
    <mergeCell ref="G58:J58"/>
    <mergeCell ref="K58:O58"/>
    <mergeCell ref="C59:F59"/>
    <mergeCell ref="G59:J59"/>
    <mergeCell ref="K59:O59"/>
    <mergeCell ref="C60:F60"/>
    <mergeCell ref="G60:J60"/>
    <mergeCell ref="K60:O60"/>
  </mergeCells>
  <dataValidations count="5">
    <dataValidation type="list" allowBlank="1" showInputMessage="1" showErrorMessage="1" sqref="J17:K17" xr:uid="{00000000-0002-0000-0E00-000000000000}">
      <formula1>$J$72:$J$74</formula1>
    </dataValidation>
    <dataValidation type="list" allowBlank="1" showInputMessage="1" showErrorMessage="1" sqref="J20:K22" xr:uid="{00000000-0002-0000-0E00-000001000000}">
      <formula1>$J$77:$J$83</formula1>
    </dataValidation>
    <dataValidation type="list" allowBlank="1" showInputMessage="1" showErrorMessage="1" sqref="E20:G22" xr:uid="{00000000-0002-0000-0E00-000002000000}">
      <formula1>$J$75:$J$76</formula1>
    </dataValidation>
    <dataValidation type="list" allowBlank="1" showInputMessage="1" showErrorMessage="1" sqref="E12:H12" xr:uid="{00000000-0002-0000-0E00-000003000000}">
      <formula1>$G$73:$G$76</formula1>
    </dataValidation>
    <dataValidation type="list" allowBlank="1" showInputMessage="1" showErrorMessage="1" sqref="E13:O13" xr:uid="{00000000-0002-0000-0E00-000004000000}">
      <formula1>$G$77:$G$99</formula1>
    </dataValidation>
  </dataValidations>
  <hyperlinks>
    <hyperlink ref="B2:C4" location="'MATRIZ DE INDICADORES'!A1" display="    REGRESAR" xr:uid="{00000000-0004-0000-0E00-000000000000}"/>
  </hyperlink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411649" r:id="rId3" name="Option Button 1">
              <controlPr defaultSize="0" autoFill="0" autoLine="0" autoPict="0" macro="[12]!PORCENTAJE">
                <anchor moveWithCells="1">
                  <from>
                    <xdr:col>5</xdr:col>
                    <xdr:colOff>28575</xdr:colOff>
                    <xdr:row>16</xdr:row>
                    <xdr:rowOff>142875</xdr:rowOff>
                  </from>
                  <to>
                    <xdr:col>5</xdr:col>
                    <xdr:colOff>895350</xdr:colOff>
                    <xdr:row>17</xdr:row>
                    <xdr:rowOff>142875</xdr:rowOff>
                  </to>
                </anchor>
              </controlPr>
            </control>
          </mc:Choice>
        </mc:AlternateContent>
        <mc:AlternateContent xmlns:mc="http://schemas.openxmlformats.org/markup-compatibility/2006">
          <mc:Choice Requires="x14">
            <control shapeId="411650" r:id="rId4" name="Option Button 2">
              <controlPr defaultSize="0" autoFill="0" autoLine="0" autoPict="0" macro="[12]!RELATIVO">
                <anchor moveWithCells="1">
                  <from>
                    <xdr:col>4</xdr:col>
                    <xdr:colOff>171450</xdr:colOff>
                    <xdr:row>16</xdr:row>
                    <xdr:rowOff>123825</xdr:rowOff>
                  </from>
                  <to>
                    <xdr:col>5</xdr:col>
                    <xdr:colOff>38100</xdr:colOff>
                    <xdr:row>17</xdr:row>
                    <xdr:rowOff>142875</xdr:rowOff>
                  </to>
                </anchor>
              </controlPr>
            </control>
          </mc:Choice>
        </mc:AlternateContent>
        <mc:AlternateContent xmlns:mc="http://schemas.openxmlformats.org/markup-compatibility/2006">
          <mc:Choice Requires="x14">
            <control shapeId="411651" r:id="rId5" name="Option Button 3">
              <controlPr defaultSize="0" autoFill="0" autoLine="0" autoPict="0" macro="[12]!RELATIVO">
                <anchor moveWithCells="1">
                  <from>
                    <xdr:col>5</xdr:col>
                    <xdr:colOff>895350</xdr:colOff>
                    <xdr:row>16</xdr:row>
                    <xdr:rowOff>123825</xdr:rowOff>
                  </from>
                  <to>
                    <xdr:col>7</xdr:col>
                    <xdr:colOff>95250</xdr:colOff>
                    <xdr:row>17</xdr:row>
                    <xdr:rowOff>142875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4">
    <tabColor rgb="FFEDE394"/>
  </sheetPr>
  <dimension ref="A1:AB101"/>
  <sheetViews>
    <sheetView topLeftCell="A12" zoomScale="82" zoomScaleNormal="82" workbookViewId="0">
      <selection activeCell="J28" sqref="C27:O42"/>
    </sheetView>
  </sheetViews>
  <sheetFormatPr baseColWidth="10" defaultColWidth="11.42578125" defaultRowHeight="15" x14ac:dyDescent="0.2"/>
  <cols>
    <col min="1" max="1" width="4" style="7" customWidth="1"/>
    <col min="2" max="2" width="6.7109375" style="7" customWidth="1"/>
    <col min="3" max="3" width="24.85546875" style="6" customWidth="1"/>
    <col min="4" max="4" width="15.140625" style="6" customWidth="1"/>
    <col min="5" max="5" width="12.7109375" style="6" customWidth="1"/>
    <col min="6" max="6" width="15.140625" style="6" customWidth="1"/>
    <col min="7" max="7" width="14" style="6" customWidth="1"/>
    <col min="8" max="8" width="11.42578125" style="6"/>
    <col min="9" max="9" width="12.85546875" style="6" customWidth="1"/>
    <col min="10" max="10" width="15.5703125" style="6" customWidth="1"/>
    <col min="11" max="11" width="14.42578125" style="6" customWidth="1"/>
    <col min="12" max="15" width="15.28515625" style="6" customWidth="1"/>
    <col min="16" max="16" width="6.7109375" style="7" customWidth="1"/>
    <col min="17" max="16384" width="11.42578125" style="7"/>
  </cols>
  <sheetData>
    <row r="1" spans="2:16" s="8" customFormat="1" ht="8.25" customHeight="1" x14ac:dyDescent="0.25">
      <c r="C1" s="9"/>
      <c r="D1" s="9"/>
      <c r="E1" s="9"/>
      <c r="F1" s="9"/>
      <c r="G1" s="9"/>
      <c r="H1" s="9"/>
      <c r="I1" s="9"/>
      <c r="J1" s="9"/>
      <c r="K1" s="9"/>
      <c r="L1" s="9"/>
      <c r="M1" s="9"/>
      <c r="N1" s="9"/>
      <c r="O1" s="9"/>
    </row>
    <row r="2" spans="2:16" s="8" customFormat="1" ht="15.75" customHeight="1" x14ac:dyDescent="0.25">
      <c r="B2" s="258" t="s">
        <v>41</v>
      </c>
      <c r="C2" s="258"/>
      <c r="D2" s="4"/>
      <c r="E2" s="4"/>
      <c r="F2" s="4"/>
      <c r="G2" s="4"/>
      <c r="H2" s="4"/>
      <c r="I2" s="4"/>
      <c r="J2" s="4"/>
      <c r="K2" s="4"/>
      <c r="L2" s="4"/>
      <c r="M2" s="4"/>
      <c r="N2" s="4"/>
      <c r="O2" s="4"/>
      <c r="P2" s="10"/>
    </row>
    <row r="3" spans="2:16" s="8" customFormat="1" ht="15.75" customHeight="1" x14ac:dyDescent="0.25">
      <c r="B3" s="258"/>
      <c r="C3" s="258"/>
      <c r="D3" s="4"/>
      <c r="E3" s="4"/>
      <c r="F3" s="4"/>
      <c r="G3" s="4"/>
      <c r="H3" s="4"/>
      <c r="I3" s="4"/>
      <c r="J3" s="4"/>
      <c r="K3" s="4"/>
      <c r="L3" s="4"/>
      <c r="M3" s="4"/>
      <c r="N3" s="4"/>
      <c r="O3" s="4"/>
      <c r="P3" s="10"/>
    </row>
    <row r="4" spans="2:16" s="8" customFormat="1" ht="15" customHeight="1" x14ac:dyDescent="0.25">
      <c r="B4" s="258"/>
      <c r="C4" s="258"/>
      <c r="D4" s="4"/>
      <c r="E4" s="4"/>
      <c r="F4" s="4"/>
      <c r="G4" s="4"/>
      <c r="H4" s="4"/>
      <c r="I4" s="4"/>
      <c r="J4" s="4"/>
      <c r="K4" s="4"/>
      <c r="L4" s="4"/>
      <c r="M4" s="4"/>
      <c r="N4" s="4"/>
      <c r="O4" s="4"/>
      <c r="P4" s="10"/>
    </row>
    <row r="5" spans="2:16" s="8" customFormat="1" ht="15.75" customHeight="1" x14ac:dyDescent="0.25">
      <c r="B5" s="10"/>
      <c r="C5" s="259"/>
      <c r="D5" s="260"/>
      <c r="E5" s="265" t="s">
        <v>0</v>
      </c>
      <c r="F5" s="212"/>
      <c r="G5" s="212"/>
      <c r="H5" s="212"/>
      <c r="I5" s="212"/>
      <c r="J5" s="212"/>
      <c r="K5" s="212"/>
      <c r="L5" s="213"/>
      <c r="M5" s="266" t="s">
        <v>1</v>
      </c>
      <c r="N5" s="266"/>
      <c r="O5" s="266"/>
      <c r="P5" s="10"/>
    </row>
    <row r="6" spans="2:16" s="8" customFormat="1" ht="15.75" customHeight="1" x14ac:dyDescent="0.25">
      <c r="B6" s="10"/>
      <c r="C6" s="261"/>
      <c r="D6" s="262"/>
      <c r="E6" s="265" t="s">
        <v>2</v>
      </c>
      <c r="F6" s="212"/>
      <c r="G6" s="212"/>
      <c r="H6" s="212"/>
      <c r="I6" s="212"/>
      <c r="J6" s="212"/>
      <c r="K6" s="212"/>
      <c r="L6" s="213"/>
      <c r="M6" s="266" t="s">
        <v>3</v>
      </c>
      <c r="N6" s="266"/>
      <c r="O6" s="266"/>
      <c r="P6" s="10"/>
    </row>
    <row r="7" spans="2:16" s="8" customFormat="1" ht="15.75" customHeight="1" x14ac:dyDescent="0.25">
      <c r="B7" s="10"/>
      <c r="C7" s="261"/>
      <c r="D7" s="262"/>
      <c r="E7" s="267" t="s">
        <v>4</v>
      </c>
      <c r="F7" s="268"/>
      <c r="G7" s="268"/>
      <c r="H7" s="268"/>
      <c r="I7" s="268"/>
      <c r="J7" s="268"/>
      <c r="K7" s="268"/>
      <c r="L7" s="269"/>
      <c r="M7" s="266" t="s">
        <v>42</v>
      </c>
      <c r="N7" s="266"/>
      <c r="O7" s="266"/>
      <c r="P7" s="10"/>
    </row>
    <row r="8" spans="2:16" s="8" customFormat="1" ht="15.75" customHeight="1" x14ac:dyDescent="0.25">
      <c r="B8" s="10"/>
      <c r="C8" s="263"/>
      <c r="D8" s="264"/>
      <c r="E8" s="270"/>
      <c r="F8" s="271"/>
      <c r="G8" s="271"/>
      <c r="H8" s="271"/>
      <c r="I8" s="271"/>
      <c r="J8" s="271"/>
      <c r="K8" s="271"/>
      <c r="L8" s="272"/>
      <c r="M8" s="266" t="s">
        <v>6</v>
      </c>
      <c r="N8" s="266"/>
      <c r="O8" s="266"/>
      <c r="P8" s="10"/>
    </row>
    <row r="9" spans="2:16" s="8" customFormat="1" ht="15.75" customHeight="1" x14ac:dyDescent="0.25">
      <c r="B9" s="10"/>
      <c r="C9" s="274"/>
      <c r="D9" s="274"/>
      <c r="E9" s="274"/>
      <c r="F9" s="274"/>
      <c r="G9" s="274"/>
      <c r="H9" s="274"/>
      <c r="I9" s="274"/>
      <c r="J9" s="274"/>
      <c r="K9" s="274"/>
      <c r="L9" s="274"/>
      <c r="M9" s="274"/>
      <c r="N9" s="274"/>
      <c r="O9" s="274"/>
      <c r="P9" s="10"/>
    </row>
    <row r="10" spans="2:16" s="8" customFormat="1" ht="15.75" customHeight="1" x14ac:dyDescent="0.25">
      <c r="B10" s="10"/>
      <c r="C10" s="275" t="s">
        <v>43</v>
      </c>
      <c r="D10" s="275"/>
      <c r="E10" s="275"/>
      <c r="F10" s="275"/>
      <c r="G10" s="275"/>
      <c r="H10" s="275"/>
      <c r="I10" s="275"/>
      <c r="J10" s="275"/>
      <c r="K10" s="275"/>
      <c r="L10" s="275"/>
      <c r="M10" s="275"/>
      <c r="N10" s="275"/>
      <c r="O10" s="275"/>
      <c r="P10" s="10"/>
    </row>
    <row r="11" spans="2:16" s="8" customFormat="1" ht="15" customHeight="1" x14ac:dyDescent="0.25">
      <c r="B11" s="10"/>
      <c r="C11" s="275"/>
      <c r="D11" s="275"/>
      <c r="E11" s="275"/>
      <c r="F11" s="275"/>
      <c r="G11" s="275"/>
      <c r="H11" s="275"/>
      <c r="I11" s="275"/>
      <c r="J11" s="275"/>
      <c r="K11" s="275"/>
      <c r="L11" s="275"/>
      <c r="M11" s="275"/>
      <c r="N11" s="275"/>
      <c r="O11" s="275"/>
      <c r="P11" s="10"/>
    </row>
    <row r="12" spans="2:16" s="8" customFormat="1" ht="30" customHeight="1" x14ac:dyDescent="0.25">
      <c r="B12" s="10"/>
      <c r="C12" s="276" t="s">
        <v>44</v>
      </c>
      <c r="D12" s="276"/>
      <c r="E12" s="430" t="s">
        <v>93</v>
      </c>
      <c r="F12" s="431"/>
      <c r="G12" s="431"/>
      <c r="H12" s="432"/>
      <c r="I12" s="276" t="s">
        <v>46</v>
      </c>
      <c r="J12" s="276"/>
      <c r="K12" s="349" t="s">
        <v>276</v>
      </c>
      <c r="L12" s="349"/>
      <c r="M12" s="349"/>
      <c r="N12" s="349"/>
      <c r="O12" s="349"/>
      <c r="P12" s="10"/>
    </row>
    <row r="13" spans="2:16" s="8" customFormat="1" x14ac:dyDescent="0.25">
      <c r="B13" s="10"/>
      <c r="C13" s="279" t="s">
        <v>15</v>
      </c>
      <c r="D13" s="279"/>
      <c r="E13" s="350" t="s">
        <v>117</v>
      </c>
      <c r="F13" s="351"/>
      <c r="G13" s="351"/>
      <c r="H13" s="351"/>
      <c r="I13" s="351"/>
      <c r="J13" s="351"/>
      <c r="K13" s="351"/>
      <c r="L13" s="351"/>
      <c r="M13" s="351"/>
      <c r="N13" s="351"/>
      <c r="O13" s="351"/>
      <c r="P13" s="10"/>
    </row>
    <row r="14" spans="2:16" s="8" customFormat="1" x14ac:dyDescent="0.25">
      <c r="B14" s="10"/>
      <c r="C14" s="279" t="s">
        <v>48</v>
      </c>
      <c r="D14" s="279"/>
      <c r="E14" s="350" t="s">
        <v>277</v>
      </c>
      <c r="F14" s="350"/>
      <c r="G14" s="350"/>
      <c r="H14" s="350"/>
      <c r="I14" s="350"/>
      <c r="J14" s="350"/>
      <c r="K14" s="350"/>
      <c r="L14" s="350"/>
      <c r="M14" s="350"/>
      <c r="N14" s="350"/>
      <c r="O14" s="350"/>
      <c r="P14" s="10"/>
    </row>
    <row r="15" spans="2:16" s="8" customFormat="1" x14ac:dyDescent="0.25">
      <c r="B15" s="10"/>
      <c r="C15" s="282"/>
      <c r="D15" s="283"/>
      <c r="E15" s="283"/>
      <c r="F15" s="283"/>
      <c r="G15" s="283"/>
      <c r="H15" s="283"/>
      <c r="I15" s="283"/>
      <c r="J15" s="283"/>
      <c r="K15" s="283"/>
      <c r="L15" s="283"/>
      <c r="M15" s="283"/>
      <c r="N15" s="283"/>
      <c r="O15" s="284"/>
      <c r="P15" s="10"/>
    </row>
    <row r="16" spans="2:16" s="8" customFormat="1" x14ac:dyDescent="0.25">
      <c r="B16" s="10"/>
      <c r="C16" s="273" t="s">
        <v>50</v>
      </c>
      <c r="D16" s="273"/>
      <c r="E16" s="273"/>
      <c r="F16" s="273"/>
      <c r="G16" s="273"/>
      <c r="H16" s="273"/>
      <c r="I16" s="273"/>
      <c r="J16" s="273"/>
      <c r="K16" s="273"/>
      <c r="L16" s="273"/>
      <c r="M16" s="273"/>
      <c r="N16" s="273"/>
      <c r="O16" s="273"/>
      <c r="P16" s="10"/>
    </row>
    <row r="17" spans="2:16" s="8" customFormat="1" ht="39" customHeight="1" x14ac:dyDescent="0.25">
      <c r="B17" s="10"/>
      <c r="C17" s="279" t="s">
        <v>51</v>
      </c>
      <c r="D17" s="279"/>
      <c r="E17" s="297">
        <v>1</v>
      </c>
      <c r="F17" s="298"/>
      <c r="G17" s="299"/>
      <c r="H17" s="279" t="s">
        <v>20</v>
      </c>
      <c r="I17" s="279"/>
      <c r="J17" s="300" t="s">
        <v>27</v>
      </c>
      <c r="K17" s="301"/>
      <c r="L17" s="279" t="s">
        <v>52</v>
      </c>
      <c r="M17" s="279"/>
      <c r="N17" s="302">
        <v>0.8</v>
      </c>
      <c r="O17" s="302"/>
      <c r="P17" s="285"/>
    </row>
    <row r="18" spans="2:16" s="8" customFormat="1" ht="35.25" customHeight="1" x14ac:dyDescent="0.25">
      <c r="B18" s="10"/>
      <c r="C18" s="279" t="s">
        <v>19</v>
      </c>
      <c r="D18" s="279"/>
      <c r="E18" s="279" t="s">
        <v>53</v>
      </c>
      <c r="F18" s="279"/>
      <c r="G18" s="491" t="s">
        <v>278</v>
      </c>
      <c r="H18" s="492"/>
      <c r="I18" s="492"/>
      <c r="J18" s="492"/>
      <c r="K18" s="493"/>
      <c r="L18" s="289" t="s">
        <v>55</v>
      </c>
      <c r="M18" s="290"/>
      <c r="N18" s="293" t="s">
        <v>56</v>
      </c>
      <c r="O18" s="294"/>
      <c r="P18" s="285"/>
    </row>
    <row r="19" spans="2:16" s="8" customFormat="1" ht="15.75" customHeight="1" x14ac:dyDescent="0.25">
      <c r="B19" s="10"/>
      <c r="C19" s="279"/>
      <c r="D19" s="279"/>
      <c r="E19" s="279" t="s">
        <v>57</v>
      </c>
      <c r="F19" s="279"/>
      <c r="G19" s="286" t="s">
        <v>279</v>
      </c>
      <c r="H19" s="287"/>
      <c r="I19" s="287"/>
      <c r="J19" s="287"/>
      <c r="K19" s="288"/>
      <c r="L19" s="291"/>
      <c r="M19" s="292"/>
      <c r="N19" s="295"/>
      <c r="O19" s="296"/>
      <c r="P19" s="10"/>
    </row>
    <row r="20" spans="2:16" s="8" customFormat="1" ht="15.75" customHeight="1" x14ac:dyDescent="0.25">
      <c r="B20" s="10"/>
      <c r="C20" s="289" t="s">
        <v>59</v>
      </c>
      <c r="D20" s="290"/>
      <c r="E20" s="305" t="s">
        <v>60</v>
      </c>
      <c r="F20" s="306"/>
      <c r="G20" s="307"/>
      <c r="H20" s="314" t="s">
        <v>61</v>
      </c>
      <c r="I20" s="315"/>
      <c r="J20" s="305" t="s">
        <v>62</v>
      </c>
      <c r="K20" s="307"/>
      <c r="L20" s="320" t="s">
        <v>63</v>
      </c>
      <c r="M20" s="321"/>
      <c r="N20" s="321"/>
      <c r="O20" s="322"/>
      <c r="P20" s="10"/>
    </row>
    <row r="21" spans="2:16" s="8" customFormat="1" ht="15.75" customHeight="1" x14ac:dyDescent="0.25">
      <c r="B21" s="10"/>
      <c r="C21" s="303"/>
      <c r="D21" s="304"/>
      <c r="E21" s="308"/>
      <c r="F21" s="309"/>
      <c r="G21" s="310"/>
      <c r="H21" s="316"/>
      <c r="I21" s="317"/>
      <c r="J21" s="308"/>
      <c r="K21" s="310"/>
      <c r="L21" s="32" t="s">
        <v>64</v>
      </c>
      <c r="M21" s="32" t="s">
        <v>65</v>
      </c>
      <c r="N21" s="32" t="s">
        <v>66</v>
      </c>
      <c r="O21" s="32" t="s">
        <v>67</v>
      </c>
      <c r="P21" s="10"/>
    </row>
    <row r="22" spans="2:16" s="8" customFormat="1" ht="15.75" customHeight="1" x14ac:dyDescent="0.25">
      <c r="B22" s="10"/>
      <c r="C22" s="291"/>
      <c r="D22" s="292"/>
      <c r="E22" s="311"/>
      <c r="F22" s="312"/>
      <c r="G22" s="313"/>
      <c r="H22" s="318"/>
      <c r="I22" s="319"/>
      <c r="J22" s="311"/>
      <c r="K22" s="313"/>
      <c r="L22" s="17" t="s">
        <v>280</v>
      </c>
      <c r="M22" s="18" t="s">
        <v>281</v>
      </c>
      <c r="N22" s="41" t="s">
        <v>282</v>
      </c>
      <c r="O22" s="82" t="s">
        <v>283</v>
      </c>
      <c r="P22" s="10"/>
    </row>
    <row r="23" spans="2:16" s="8" customFormat="1" ht="26.25" customHeight="1" x14ac:dyDescent="0.25">
      <c r="B23" s="10"/>
      <c r="C23" s="279" t="s">
        <v>72</v>
      </c>
      <c r="D23" s="279"/>
      <c r="E23" s="324" t="s">
        <v>284</v>
      </c>
      <c r="F23" s="324"/>
      <c r="G23" s="324"/>
      <c r="H23" s="330" t="s">
        <v>74</v>
      </c>
      <c r="I23" s="315"/>
      <c r="J23" s="323" t="s">
        <v>75</v>
      </c>
      <c r="K23" s="323"/>
      <c r="L23" s="279" t="s">
        <v>76</v>
      </c>
      <c r="M23" s="279"/>
      <c r="N23" s="323" t="s">
        <v>75</v>
      </c>
      <c r="O23" s="323"/>
      <c r="P23" s="10"/>
    </row>
    <row r="24" spans="2:16" s="8" customFormat="1" ht="26.25" customHeight="1" x14ac:dyDescent="0.25">
      <c r="B24" s="10"/>
      <c r="C24" s="279" t="s">
        <v>78</v>
      </c>
      <c r="D24" s="279"/>
      <c r="E24" s="324" t="s">
        <v>284</v>
      </c>
      <c r="F24" s="324"/>
      <c r="G24" s="324"/>
      <c r="H24" s="331"/>
      <c r="I24" s="319"/>
      <c r="J24" s="323"/>
      <c r="K24" s="323"/>
      <c r="L24" s="279"/>
      <c r="M24" s="279"/>
      <c r="N24" s="323"/>
      <c r="O24" s="323"/>
      <c r="P24" s="10"/>
    </row>
    <row r="25" spans="2:16" s="8" customFormat="1" ht="15.75" customHeight="1" x14ac:dyDescent="0.25">
      <c r="B25" s="10"/>
      <c r="C25" s="27"/>
      <c r="D25" s="27"/>
      <c r="E25" s="31"/>
      <c r="F25" s="31"/>
      <c r="G25" s="27"/>
      <c r="H25" s="27"/>
      <c r="I25" s="27"/>
      <c r="J25" s="31"/>
      <c r="K25" s="31"/>
      <c r="L25" s="27"/>
      <c r="M25" s="27"/>
      <c r="N25" s="31"/>
      <c r="O25" s="31"/>
      <c r="P25" s="10"/>
    </row>
    <row r="26" spans="2:16" s="8" customFormat="1" ht="15" customHeight="1" x14ac:dyDescent="0.25">
      <c r="B26" s="10"/>
      <c r="C26" s="273" t="s">
        <v>80</v>
      </c>
      <c r="D26" s="273"/>
      <c r="E26" s="273"/>
      <c r="F26" s="273"/>
      <c r="G26" s="273"/>
      <c r="H26" s="273"/>
      <c r="I26" s="273"/>
      <c r="J26" s="325"/>
      <c r="K26" s="325"/>
      <c r="L26" s="325"/>
      <c r="M26" s="325"/>
      <c r="N26" s="325"/>
      <c r="O26" s="325"/>
      <c r="P26" s="10"/>
    </row>
    <row r="27" spans="2:16" s="8" customFormat="1" ht="15" customHeight="1" x14ac:dyDescent="0.25">
      <c r="B27" s="10"/>
      <c r="C27" s="283"/>
      <c r="D27" s="283"/>
      <c r="E27" s="283"/>
      <c r="F27" s="283"/>
      <c r="G27" s="283"/>
      <c r="H27" s="283"/>
      <c r="I27" s="284"/>
      <c r="J27" s="326" t="s">
        <v>81</v>
      </c>
      <c r="K27" s="327"/>
      <c r="L27" s="327"/>
      <c r="M27" s="327"/>
      <c r="N27" s="327"/>
      <c r="O27" s="327"/>
      <c r="P27" s="285"/>
    </row>
    <row r="28" spans="2:16" s="8" customFormat="1" ht="16.5" customHeight="1" x14ac:dyDescent="0.25">
      <c r="B28" s="10"/>
      <c r="C28" s="283"/>
      <c r="D28" s="283"/>
      <c r="E28" s="283"/>
      <c r="F28" s="283"/>
      <c r="G28" s="283"/>
      <c r="H28" s="283"/>
      <c r="I28" s="284"/>
      <c r="J28" s="380" t="s">
        <v>323</v>
      </c>
      <c r="K28" s="329"/>
      <c r="L28" s="329"/>
      <c r="M28" s="329"/>
      <c r="N28" s="329"/>
      <c r="O28" s="329"/>
      <c r="P28" s="285"/>
    </row>
    <row r="29" spans="2:16" s="8" customFormat="1" x14ac:dyDescent="0.25">
      <c r="B29" s="10"/>
      <c r="C29" s="283"/>
      <c r="D29" s="283"/>
      <c r="E29" s="283"/>
      <c r="F29" s="283"/>
      <c r="G29" s="283"/>
      <c r="H29" s="283"/>
      <c r="I29" s="284"/>
      <c r="J29" s="335"/>
      <c r="K29" s="336"/>
      <c r="L29" s="336"/>
      <c r="M29" s="336"/>
      <c r="N29" s="336"/>
      <c r="O29" s="336"/>
      <c r="P29" s="10"/>
    </row>
    <row r="30" spans="2:16" s="8" customFormat="1" x14ac:dyDescent="0.25">
      <c r="B30" s="10"/>
      <c r="C30" s="283"/>
      <c r="D30" s="283"/>
      <c r="E30" s="283"/>
      <c r="F30" s="283"/>
      <c r="G30" s="283"/>
      <c r="H30" s="283"/>
      <c r="I30" s="284"/>
      <c r="J30" s="335"/>
      <c r="K30" s="336"/>
      <c r="L30" s="336"/>
      <c r="M30" s="336"/>
      <c r="N30" s="336"/>
      <c r="O30" s="336"/>
      <c r="P30" s="10"/>
    </row>
    <row r="31" spans="2:16" s="8" customFormat="1" x14ac:dyDescent="0.25">
      <c r="B31" s="10"/>
      <c r="C31" s="283"/>
      <c r="D31" s="283"/>
      <c r="E31" s="283"/>
      <c r="F31" s="283"/>
      <c r="G31" s="283"/>
      <c r="H31" s="283"/>
      <c r="I31" s="284"/>
      <c r="J31" s="335"/>
      <c r="K31" s="336"/>
      <c r="L31" s="336"/>
      <c r="M31" s="336"/>
      <c r="N31" s="336"/>
      <c r="O31" s="336"/>
      <c r="P31" s="10"/>
    </row>
    <row r="32" spans="2:16" s="8" customFormat="1" ht="24.75" customHeight="1" x14ac:dyDescent="0.25">
      <c r="B32" s="10"/>
      <c r="C32" s="283"/>
      <c r="D32" s="283"/>
      <c r="E32" s="283"/>
      <c r="F32" s="283"/>
      <c r="G32" s="283"/>
      <c r="H32" s="283"/>
      <c r="I32" s="284"/>
      <c r="J32" s="335"/>
      <c r="K32" s="336"/>
      <c r="L32" s="336"/>
      <c r="M32" s="336"/>
      <c r="N32" s="336"/>
      <c r="O32" s="336"/>
      <c r="P32" s="10"/>
    </row>
    <row r="33" spans="2:16" s="8" customFormat="1" ht="24.75" customHeight="1" x14ac:dyDescent="0.25">
      <c r="B33" s="10"/>
      <c r="C33" s="283"/>
      <c r="D33" s="283"/>
      <c r="E33" s="283"/>
      <c r="F33" s="283"/>
      <c r="G33" s="283"/>
      <c r="H33" s="283"/>
      <c r="I33" s="284"/>
      <c r="J33" s="335"/>
      <c r="K33" s="336"/>
      <c r="L33" s="336"/>
      <c r="M33" s="336"/>
      <c r="N33" s="336"/>
      <c r="O33" s="336"/>
      <c r="P33" s="10"/>
    </row>
    <row r="34" spans="2:16" s="8" customFormat="1" ht="24.75" customHeight="1" x14ac:dyDescent="0.25">
      <c r="B34" s="10"/>
      <c r="C34" s="283"/>
      <c r="D34" s="283"/>
      <c r="E34" s="283"/>
      <c r="F34" s="283"/>
      <c r="G34" s="283"/>
      <c r="H34" s="283"/>
      <c r="I34" s="284"/>
      <c r="J34" s="335"/>
      <c r="K34" s="336"/>
      <c r="L34" s="336"/>
      <c r="M34" s="336"/>
      <c r="N34" s="336"/>
      <c r="O34" s="336"/>
      <c r="P34" s="10"/>
    </row>
    <row r="35" spans="2:16" s="8" customFormat="1" x14ac:dyDescent="0.25">
      <c r="B35" s="10"/>
      <c r="C35" s="283"/>
      <c r="D35" s="283"/>
      <c r="E35" s="283"/>
      <c r="F35" s="283"/>
      <c r="G35" s="283"/>
      <c r="H35" s="283"/>
      <c r="I35" s="284"/>
      <c r="J35" s="335"/>
      <c r="K35" s="336"/>
      <c r="L35" s="336"/>
      <c r="M35" s="336"/>
      <c r="N35" s="336"/>
      <c r="O35" s="336"/>
      <c r="P35" s="10"/>
    </row>
    <row r="36" spans="2:16" s="8" customFormat="1" x14ac:dyDescent="0.25">
      <c r="B36" s="10"/>
      <c r="C36" s="283"/>
      <c r="D36" s="283"/>
      <c r="E36" s="283"/>
      <c r="F36" s="283"/>
      <c r="G36" s="283"/>
      <c r="H36" s="283"/>
      <c r="I36" s="284"/>
      <c r="J36" s="335"/>
      <c r="K36" s="336"/>
      <c r="L36" s="336"/>
      <c r="M36" s="336"/>
      <c r="N36" s="336"/>
      <c r="O36" s="336"/>
      <c r="P36" s="10"/>
    </row>
    <row r="37" spans="2:16" s="8" customFormat="1" ht="28.5" customHeight="1" x14ac:dyDescent="0.25">
      <c r="B37" s="10"/>
      <c r="C37" s="283"/>
      <c r="D37" s="283"/>
      <c r="E37" s="283"/>
      <c r="F37" s="283"/>
      <c r="G37" s="283"/>
      <c r="H37" s="283"/>
      <c r="I37" s="284"/>
      <c r="J37" s="335"/>
      <c r="K37" s="336"/>
      <c r="L37" s="336"/>
      <c r="M37" s="336"/>
      <c r="N37" s="336"/>
      <c r="O37" s="336"/>
      <c r="P37" s="10"/>
    </row>
    <row r="38" spans="2:16" s="8" customFormat="1" ht="28.5" customHeight="1" x14ac:dyDescent="0.25">
      <c r="B38" s="10"/>
      <c r="C38" s="283"/>
      <c r="D38" s="283"/>
      <c r="E38" s="283"/>
      <c r="F38" s="283"/>
      <c r="G38" s="283"/>
      <c r="H38" s="283"/>
      <c r="I38" s="284"/>
      <c r="J38" s="335"/>
      <c r="K38" s="336"/>
      <c r="L38" s="336"/>
      <c r="M38" s="336"/>
      <c r="N38" s="336"/>
      <c r="O38" s="336"/>
      <c r="P38" s="10"/>
    </row>
    <row r="39" spans="2:16" s="8" customFormat="1" ht="24.75" customHeight="1" x14ac:dyDescent="0.25">
      <c r="B39" s="10"/>
      <c r="C39" s="283"/>
      <c r="D39" s="283"/>
      <c r="E39" s="283"/>
      <c r="F39" s="283"/>
      <c r="G39" s="283"/>
      <c r="H39" s="283"/>
      <c r="I39" s="284"/>
      <c r="J39" s="335"/>
      <c r="K39" s="336"/>
      <c r="L39" s="336"/>
      <c r="M39" s="336"/>
      <c r="N39" s="336"/>
      <c r="O39" s="336"/>
      <c r="P39" s="10"/>
    </row>
    <row r="40" spans="2:16" s="8" customFormat="1" x14ac:dyDescent="0.25">
      <c r="B40" s="10"/>
      <c r="C40" s="283"/>
      <c r="D40" s="283"/>
      <c r="E40" s="283"/>
      <c r="F40" s="283"/>
      <c r="G40" s="283"/>
      <c r="H40" s="283"/>
      <c r="I40" s="284"/>
      <c r="J40" s="337"/>
      <c r="K40" s="338"/>
      <c r="L40" s="338"/>
      <c r="M40" s="338"/>
      <c r="N40" s="338"/>
      <c r="O40" s="338"/>
      <c r="P40" s="10"/>
    </row>
    <row r="41" spans="2:16" s="8" customFormat="1" ht="15.75" customHeight="1" x14ac:dyDescent="0.25">
      <c r="B41" s="10"/>
      <c r="C41" s="283"/>
      <c r="D41" s="283"/>
      <c r="E41" s="283"/>
      <c r="F41" s="283"/>
      <c r="G41" s="283"/>
      <c r="H41" s="283"/>
      <c r="I41" s="284"/>
      <c r="J41" s="339" t="s">
        <v>82</v>
      </c>
      <c r="K41" s="340"/>
      <c r="L41" s="340"/>
      <c r="M41" s="340"/>
      <c r="N41" s="340"/>
      <c r="O41" s="340"/>
      <c r="P41" s="10"/>
    </row>
    <row r="42" spans="2:16" s="8" customFormat="1" ht="33" customHeight="1" x14ac:dyDescent="0.25">
      <c r="B42" s="10"/>
      <c r="C42" s="283"/>
      <c r="D42" s="283"/>
      <c r="E42" s="283"/>
      <c r="F42" s="283"/>
      <c r="G42" s="283"/>
      <c r="H42" s="283"/>
      <c r="I42" s="284"/>
      <c r="J42" s="451" t="s">
        <v>181</v>
      </c>
      <c r="K42" s="452"/>
      <c r="L42" s="452"/>
      <c r="M42" s="452"/>
      <c r="N42" s="452"/>
      <c r="O42" s="452"/>
      <c r="P42" s="10"/>
    </row>
    <row r="43" spans="2:16" s="8" customFormat="1" ht="138" hidden="1" customHeight="1" x14ac:dyDescent="0.25">
      <c r="B43" s="10"/>
      <c r="C43" s="283"/>
      <c r="D43" s="283"/>
      <c r="E43" s="283"/>
      <c r="F43" s="283"/>
      <c r="G43" s="283"/>
      <c r="H43" s="283"/>
      <c r="I43" s="284"/>
      <c r="J43" s="455"/>
      <c r="K43" s="456"/>
      <c r="L43" s="456"/>
      <c r="M43" s="456"/>
      <c r="N43" s="456"/>
      <c r="O43" s="456"/>
      <c r="P43" s="10"/>
    </row>
    <row r="44" spans="2:16" s="8" customFormat="1" ht="15.75" customHeight="1" x14ac:dyDescent="0.25">
      <c r="B44" s="10"/>
      <c r="C44" s="283"/>
      <c r="D44" s="283"/>
      <c r="E44" s="283"/>
      <c r="F44" s="283"/>
      <c r="G44" s="283"/>
      <c r="H44" s="283"/>
      <c r="I44" s="284"/>
      <c r="J44" s="339" t="s">
        <v>83</v>
      </c>
      <c r="K44" s="340"/>
      <c r="L44" s="340"/>
      <c r="M44" s="340"/>
      <c r="N44" s="340"/>
      <c r="O44" s="340"/>
      <c r="P44" s="10"/>
    </row>
    <row r="45" spans="2:16" s="8" customFormat="1" ht="15.75" customHeight="1" x14ac:dyDescent="0.25">
      <c r="B45" s="10"/>
      <c r="C45" s="283"/>
      <c r="D45" s="283"/>
      <c r="E45" s="283"/>
      <c r="F45" s="283"/>
      <c r="G45" s="283"/>
      <c r="H45" s="283"/>
      <c r="I45" s="284"/>
      <c r="J45" s="341" t="str">
        <f>E14</f>
        <v>Director(a) de Control Interno</v>
      </c>
      <c r="K45" s="342"/>
      <c r="L45" s="342"/>
      <c r="M45" s="342"/>
      <c r="N45" s="342"/>
      <c r="O45" s="342"/>
      <c r="P45" s="10"/>
    </row>
    <row r="46" spans="2:16" s="8" customFormat="1" ht="16.5" customHeight="1" x14ac:dyDescent="0.25">
      <c r="B46" s="10"/>
      <c r="C46" s="283"/>
      <c r="D46" s="283"/>
      <c r="E46" s="283"/>
      <c r="F46" s="283"/>
      <c r="G46" s="283"/>
      <c r="H46" s="283"/>
      <c r="I46" s="284"/>
      <c r="J46" s="328"/>
      <c r="K46" s="329"/>
      <c r="L46" s="329"/>
      <c r="M46" s="329"/>
      <c r="N46" s="329"/>
      <c r="O46" s="329"/>
      <c r="P46" s="10"/>
    </row>
    <row r="47" spans="2:16" s="8" customFormat="1" ht="16.5" customHeight="1" x14ac:dyDescent="0.25">
      <c r="B47" s="10"/>
      <c r="C47" s="5"/>
      <c r="D47" s="5"/>
      <c r="E47" s="5"/>
      <c r="F47" s="5"/>
      <c r="G47" s="5"/>
      <c r="H47" s="5"/>
      <c r="I47" s="5"/>
      <c r="J47" s="5"/>
      <c r="K47" s="5"/>
      <c r="L47" s="5"/>
      <c r="M47" s="5"/>
      <c r="N47" s="5"/>
      <c r="O47" s="5"/>
      <c r="P47" s="10"/>
    </row>
    <row r="48" spans="2:16" s="12" customFormat="1" ht="15" customHeight="1" x14ac:dyDescent="0.25">
      <c r="B48" s="11"/>
      <c r="C48" s="343" t="s">
        <v>84</v>
      </c>
      <c r="D48" s="344"/>
      <c r="E48" s="344"/>
      <c r="F48" s="344"/>
      <c r="G48" s="344"/>
      <c r="H48" s="344"/>
      <c r="I48" s="344"/>
      <c r="J48" s="344"/>
      <c r="K48" s="344"/>
      <c r="L48" s="344"/>
      <c r="M48" s="344"/>
      <c r="N48" s="344"/>
      <c r="O48" s="345"/>
      <c r="P48" s="11"/>
    </row>
    <row r="49" spans="1:28" s="12" customFormat="1" x14ac:dyDescent="0.25">
      <c r="B49" s="11"/>
      <c r="C49" s="33" t="s">
        <v>9</v>
      </c>
      <c r="D49" s="32" t="str">
        <f ca="1">IF(J23="MENSUAL","ENERO",IF(J23="TRIMESTRAL","MARZO",IF(J23="SEMESTRAL","JUNIO",IF(J23="ANUAL",YEAR(TODAY()),""))))</f>
        <v>JUNIO</v>
      </c>
      <c r="E49" s="32" t="str">
        <f>IF(J23="MENSUAL","FEBRERO",IF(J23="TRIMESTRAL","JUNIO",IF(J23="SEMESTRAL","DICIEMBRE","")))</f>
        <v>DICIEMBRE</v>
      </c>
      <c r="F49" s="32" t="str">
        <f>IF(J23="MENSUAL","MARZO",IF(J23="TRIMESTRAL","SEPTIEMBRE",""))</f>
        <v/>
      </c>
      <c r="G49" s="32" t="str">
        <f>IF(J23="MENSUAL","ABRIL",IF(J23="TRIMESTRAL","DICIEMBRE",""))</f>
        <v/>
      </c>
      <c r="H49" s="32" t="str">
        <f>IF(J23="MENSUAL","MAYO","")</f>
        <v/>
      </c>
      <c r="I49" s="32" t="str">
        <f>IF(J23="MENSUAL","JUNIO","")</f>
        <v/>
      </c>
      <c r="J49" s="32" t="str">
        <f>IF(J23="MENSUAL","JULIO","")</f>
        <v/>
      </c>
      <c r="K49" s="32" t="str">
        <f>IF(J23="MENSUAL","AGOSTO","")</f>
        <v/>
      </c>
      <c r="L49" s="32" t="str">
        <f>IF(J23="MENSUAL","SEPTIEMBRE","")</f>
        <v/>
      </c>
      <c r="M49" s="32" t="str">
        <f>IF(J23="MENSUAL","OCTUBRE","")</f>
        <v/>
      </c>
      <c r="N49" s="32" t="str">
        <f>IF(J23="MENSUAL","NOVIEMBRE","")</f>
        <v/>
      </c>
      <c r="O49" s="32" t="str">
        <f>IF(J23="MENSUAL","DICIEMBRE","")</f>
        <v/>
      </c>
      <c r="P49" s="11"/>
    </row>
    <row r="50" spans="1:28" s="12" customFormat="1" ht="45" x14ac:dyDescent="0.25">
      <c r="B50" s="11"/>
      <c r="C50" s="34" t="str">
        <f>G18</f>
        <v>hallazgos identificados conforme al criterio de auditoria*100</v>
      </c>
      <c r="D50" s="39">
        <v>14</v>
      </c>
      <c r="E50" s="32"/>
      <c r="F50" s="32"/>
      <c r="G50" s="32"/>
      <c r="H50" s="32"/>
      <c r="I50" s="32"/>
      <c r="J50" s="32"/>
      <c r="K50" s="32"/>
      <c r="L50" s="32"/>
      <c r="M50" s="32"/>
      <c r="N50" s="32"/>
      <c r="O50" s="32"/>
      <c r="P50" s="11"/>
    </row>
    <row r="51" spans="1:28" s="12" customFormat="1" ht="48.75" customHeight="1" x14ac:dyDescent="0.25">
      <c r="B51" s="11"/>
      <c r="C51" s="34" t="str">
        <f>G19</f>
        <v xml:space="preserve">Total de hallazgos presentados en controversias </v>
      </c>
      <c r="D51" s="32">
        <v>14</v>
      </c>
      <c r="E51" s="32"/>
      <c r="F51" s="32"/>
      <c r="G51" s="32"/>
      <c r="H51" s="32"/>
      <c r="I51" s="32"/>
      <c r="J51" s="32"/>
      <c r="K51" s="32"/>
      <c r="L51" s="32"/>
      <c r="M51" s="32"/>
      <c r="N51" s="32"/>
      <c r="O51" s="32"/>
      <c r="P51" s="13"/>
    </row>
    <row r="52" spans="1:28" s="12" customFormat="1" x14ac:dyDescent="0.25">
      <c r="B52" s="11"/>
      <c r="C52" s="2" t="s">
        <v>85</v>
      </c>
      <c r="D52" s="28">
        <f>IFERROR(IF($E$17=1,D50/D51,IF($E$17=2,D50,"")),"")</f>
        <v>1</v>
      </c>
      <c r="E52" s="28" t="str">
        <f t="shared" ref="E52:O52" si="0">IFERROR(IF($E$17=1,E50/E51,IF($E$17=2,E50,"")),"")</f>
        <v/>
      </c>
      <c r="F52" s="28" t="str">
        <f t="shared" si="0"/>
        <v/>
      </c>
      <c r="G52" s="28" t="str">
        <f t="shared" si="0"/>
        <v/>
      </c>
      <c r="H52" s="28" t="str">
        <f t="shared" si="0"/>
        <v/>
      </c>
      <c r="I52" s="28" t="str">
        <f t="shared" si="0"/>
        <v/>
      </c>
      <c r="J52" s="28" t="str">
        <f t="shared" si="0"/>
        <v/>
      </c>
      <c r="K52" s="28" t="str">
        <f t="shared" si="0"/>
        <v/>
      </c>
      <c r="L52" s="28" t="str">
        <f t="shared" si="0"/>
        <v/>
      </c>
      <c r="M52" s="28" t="str">
        <f t="shared" si="0"/>
        <v/>
      </c>
      <c r="N52" s="28" t="str">
        <f t="shared" si="0"/>
        <v/>
      </c>
      <c r="O52" s="28" t="str">
        <f t="shared" si="0"/>
        <v/>
      </c>
      <c r="P52" s="11"/>
    </row>
    <row r="53" spans="1:28" s="12" customFormat="1" x14ac:dyDescent="0.25">
      <c r="B53" s="11"/>
      <c r="C53" s="3" t="s">
        <v>86</v>
      </c>
      <c r="D53" s="28">
        <f>IF(AND(N23="ANUAL",J23="MENSUAL"),N17/12,IF(AND(N23="ANUAL",J23="TRIMESTRAL"),N17/4,IF(AND(N23="ANUAL",J23="SEMESTRAL"),N17/2,IF(AND(N23="ANUAL",J23="ANUAL"),N17,IF(AND(N23="SEMESTRAL",J23="MENSUAL"),N17/6,IF(AND(N23="SEMESTRAL",J23="TRIMESTRAL"),N17/2,IF(AND(N23="SEMESTRAL",J23="SEMESTRAL"),N17,IF(AND(N23="SEMESTRAL",J23="ANUAL"),"REVISAR FRECUENCIAS",IF(AND(N23="TRIMESTRAL",J23="MENSUAL"),N17/3,IF(AND(N23="TRIMESTRAL",J23="TRIMESTRAL"),N17,IF(AND(N23="TRIMESTRAL",J23="SEMESTRAL"),"REVISAR FRECUENCIAS",IF(AND(N23="TRIMESTRAL",J23="ANUAL"),"REVISAR FRECUENCIAS",IF(AND(N23="MENSUAL",J23="MENSUAL"),N17,IF(AND(N23="MENSUAL",J23="TRIMESTRAL"),"REVISAR FRECUENCIAS",IF(AND(N23="MENSUAL",J23="SEMESTRAL"),"REVISAR FRECUENCIAS",IF(AND(N23="MENSUAL",J23="ANUAL"),"REVISAR FRECUENCIAS",""))))))))))))))))</f>
        <v>0.8</v>
      </c>
      <c r="E53" s="28">
        <f>IF(AND(N23="ANUAL",J23="MENSUAL"),N17/12+D53,IF(AND(N23="ANUAL",J23="TRIMESTRAL"),N17/4+D53,IF(AND(N23="ANUAL",J23="SEMESTRAL"),N17/2+D53,IF(AND(N23="SEMESTRAL",J23="MENSUAL"),N17/6+D53,IF(AND(N23="SEMESTRAL",J23="TRIMESTRAL"),N17/2+D53,IF(AND(N23="SEMESTRAL",J23="SEMESTRAL"),N17,IF(AND(N23="TRIMESTRAL",J23="MENSUAL"),N17/3+D53,IF(AND(N23="TRIMESTRAL",J23="TRIMESTRAL"),N17,IF(AND(N23="MENSUAL",J23="MENSUAL"),N17,"")))))))))</f>
        <v>0.8</v>
      </c>
      <c r="F53" s="28" t="str">
        <f>IF(AND(N23="ANUAL",J23="MENSUAL"),N17/12+E53,IF(AND(N23="ANUAL",J23="TRIMESTRAL"),N17/4+E53,IF(AND(N23="SEMESTRAL",J23="MENSUAL"),N17/6+E53,IF(AND(N23="SEMESTRAL",J23="TRIMESTRAL"),N17/2,IF(AND(N23="TRIMESTRAL",J23="MENSUAL"),N17/3+E53,IF(AND(N23="TRIMESTRAL",J23="TRIMESTRAL"),N17,IF(AND(N23="MENSUAL",J23="MENSUAL"),N17,"")))))))</f>
        <v/>
      </c>
      <c r="G53" s="28" t="str">
        <f>IF(AND(N23="ANUAL",J23="MENSUAL"),N17/12+F53,IF(AND(N23="ANUAL",J23="TRIMESTRAL"),N17/4+F53,IF(AND(N23="SEMESTRAL",J23="MENSUAL"),N17/6+F53,IF(AND(N23="SEMESTRAL",J23="TRIMESTRAL"),N17/2+F53,IF(AND(N23="TRIMESTRAL",J23="MENSUAL"),N17/3,IF(AND(N23="TRIMESTRAL",J23="TRIMESTRAL"),N17,IF(AND(N23="MENSUAL",J23="MENSUAL"),N17,"")))))))</f>
        <v/>
      </c>
      <c r="H53" s="28" t="str">
        <f>IF(AND($N$23="ANUAL",$J$23="MENSUAL"),$N$17/12+G53,IF(AND(N23="SEMESTRAL",J23="MENSUAL"),N17/6+G53,IF(AND(N23="TRIMESTRAL",J23="MENSUAL"),N17/3+G53,IF(AND(N23="MENSUAL",J23="MENSUAL"),N17,""))))</f>
        <v/>
      </c>
      <c r="I53" s="28" t="str">
        <f>IF(AND($N$23="ANUAL",$J$23="MENSUAL"),$N$17/12+H53,IF(AND(N23="SEMESTRAL",J23="MENSUAL"),N17/6+H53,IF(AND(N23="TRIMESTRAL",J23="MENSUAL"),N17/3+H53,IF(AND(N23="MENSUAL",J23="MENSUAL"),N17,""))))</f>
        <v/>
      </c>
      <c r="J53" s="28" t="str">
        <f>IF(AND($N$23="ANUAL",$J$23="MENSUAL"),$N$17/12+I53,IF(AND(N23="SEMESTRAL",J23="MENSUAL"),N17/6,IF(AND(N23="TRIMESTRAL",J23="MENSUAL"),N17/3,IF(AND(N23="MENSUAL",J23="MENSUAL"),N17,""))))</f>
        <v/>
      </c>
      <c r="K53" s="28" t="str">
        <f>IF(AND($N$23="ANUAL",$J$23="MENSUAL"),$N$17/12+J53,IF(AND(N23="SEMESTRAL",J23="MENSUAL"),N17/6+J53,IF(AND(N23="TRIMESTRAL",J23="MENSUAL"),N17/3+J53,IF(AND(N23="MENSUAL",J23="MENSUAL"),N17,""))))</f>
        <v/>
      </c>
      <c r="L53" s="28" t="str">
        <f>IF(AND($N$23="ANUAL",$J$23="MENSUAL"),$N$17/12+K53,IF(AND(N23="SEMESTRAL",J23="MENSUAL"),N17/6+K53,IF(AND(N23="TRIMESTRAL",J23="MENSUAL"),N17/3+K53,IF(AND(N23="MENSUAL",J23="MENSUAL"),N17,""))))</f>
        <v/>
      </c>
      <c r="M53" s="28" t="str">
        <f>IF(AND($N$23="ANUAL",$J$23="MENSUAL"),$N$17/12+L53,IF(AND(N23="SEMESTRAL",J23="MENSUAL"),N17/6+L53,IF(AND(N23="TRIMESTRAL",J23="MENSUAL"),N17/3,IF(AND(N23="MENSUAL",J23="MENSUAL"),N17,""))))</f>
        <v/>
      </c>
      <c r="N53" s="28" t="str">
        <f>IF(AND($N$23="ANUAL",$J$23="MENSUAL"),$N$17/12+M53,IF(AND(N23="SEMESTRAL",J23="MENSUAL"),N17/6+M53,IF(AND(N23="TRIMESTRAL",J23="MENSUAL"),N17/3+M53,IF(AND(N23="MENSUAL",J23="MENSUAL"),N17,""))))</f>
        <v/>
      </c>
      <c r="O53" s="28" t="str">
        <f>IF(AND($N$23="ANUAL",$J$23="MENSUAL"),$N$17/12+N53,IF(AND(N23="SEMESTRAL",J23="MENSUAL"),N17/6+N53,IF(AND(N23="TRIMESTRAL",J23="MENSUAL"),N17/3+N53,IF(AND(N23="MENSUAL",J23="MENSUAL"),N17,""))))</f>
        <v/>
      </c>
      <c r="P53" s="11"/>
    </row>
    <row r="54" spans="1:28" s="12" customFormat="1" x14ac:dyDescent="0.25">
      <c r="B54" s="11"/>
      <c r="C54" s="5"/>
      <c r="D54" s="5"/>
      <c r="E54" s="5"/>
      <c r="F54" s="5"/>
      <c r="G54" s="5"/>
      <c r="H54" s="5"/>
      <c r="I54" s="5"/>
      <c r="J54" s="5"/>
      <c r="K54" s="5"/>
      <c r="L54" s="5"/>
      <c r="M54" s="5"/>
      <c r="N54" s="5"/>
      <c r="O54" s="5"/>
      <c r="P54" s="11"/>
    </row>
    <row r="55" spans="1:28" s="14" customFormat="1" x14ac:dyDescent="0.2">
      <c r="A55" s="16"/>
      <c r="B55" s="1"/>
      <c r="C55" s="346" t="s">
        <v>61</v>
      </c>
      <c r="D55" s="346"/>
      <c r="E55" s="346"/>
      <c r="F55" s="346"/>
      <c r="G55" s="346"/>
      <c r="H55" s="346"/>
      <c r="I55" s="346"/>
      <c r="J55" s="346"/>
      <c r="K55" s="346"/>
      <c r="L55" s="346"/>
      <c r="M55" s="346"/>
      <c r="N55" s="346"/>
      <c r="O55" s="346"/>
      <c r="P55" s="1"/>
      <c r="Q55" s="16"/>
      <c r="R55" s="16"/>
      <c r="S55" s="16"/>
      <c r="T55" s="16"/>
      <c r="U55" s="16"/>
      <c r="V55" s="16"/>
      <c r="W55" s="16"/>
      <c r="X55" s="16"/>
      <c r="Y55" s="16"/>
      <c r="Z55" s="16"/>
      <c r="AA55" s="16"/>
      <c r="AB55" s="16"/>
    </row>
    <row r="56" spans="1:28" s="14" customFormat="1" x14ac:dyDescent="0.2">
      <c r="A56" s="16"/>
      <c r="B56" s="1"/>
      <c r="C56" s="347" t="s">
        <v>87</v>
      </c>
      <c r="D56" s="347"/>
      <c r="E56" s="347"/>
      <c r="F56" s="347"/>
      <c r="G56" s="347" t="s">
        <v>88</v>
      </c>
      <c r="H56" s="347"/>
      <c r="I56" s="347"/>
      <c r="J56" s="347"/>
      <c r="K56" s="347" t="s">
        <v>89</v>
      </c>
      <c r="L56" s="347"/>
      <c r="M56" s="347"/>
      <c r="N56" s="347"/>
      <c r="O56" s="347"/>
      <c r="P56" s="1"/>
      <c r="Q56" s="16"/>
      <c r="R56" s="16"/>
      <c r="S56" s="16"/>
      <c r="T56" s="16"/>
      <c r="U56" s="16"/>
      <c r="V56" s="16"/>
      <c r="W56" s="16"/>
      <c r="X56" s="16"/>
      <c r="Y56" s="16"/>
      <c r="Z56" s="16"/>
      <c r="AA56" s="16"/>
      <c r="AB56" s="16"/>
    </row>
    <row r="57" spans="1:28" s="14" customFormat="1" x14ac:dyDescent="0.2">
      <c r="A57" s="16"/>
      <c r="B57" s="1"/>
      <c r="C57" s="332"/>
      <c r="D57" s="332"/>
      <c r="E57" s="332"/>
      <c r="F57" s="332"/>
      <c r="G57" s="333"/>
      <c r="H57" s="333"/>
      <c r="I57" s="333"/>
      <c r="J57" s="333"/>
      <c r="K57" s="332"/>
      <c r="L57" s="332"/>
      <c r="M57" s="332"/>
      <c r="N57" s="332"/>
      <c r="O57" s="332"/>
      <c r="P57" s="1"/>
      <c r="Q57" s="16"/>
      <c r="R57" s="16"/>
      <c r="S57" s="16"/>
      <c r="T57" s="16"/>
      <c r="U57" s="16"/>
      <c r="V57" s="16"/>
      <c r="W57" s="16"/>
      <c r="X57" s="16"/>
      <c r="Y57" s="16"/>
      <c r="Z57" s="16"/>
      <c r="AA57" s="16"/>
      <c r="AB57" s="16"/>
    </row>
    <row r="58" spans="1:28" s="14" customFormat="1" x14ac:dyDescent="0.2">
      <c r="A58" s="16"/>
      <c r="B58" s="1"/>
      <c r="C58" s="332"/>
      <c r="D58" s="332"/>
      <c r="E58" s="332"/>
      <c r="F58" s="332"/>
      <c r="G58" s="333"/>
      <c r="H58" s="333"/>
      <c r="I58" s="333"/>
      <c r="J58" s="333"/>
      <c r="K58" s="332"/>
      <c r="L58" s="332"/>
      <c r="M58" s="332"/>
      <c r="N58" s="332"/>
      <c r="O58" s="332"/>
      <c r="P58" s="1"/>
      <c r="Q58" s="16"/>
      <c r="R58" s="16"/>
      <c r="S58" s="16"/>
      <c r="T58" s="16"/>
      <c r="U58" s="16"/>
      <c r="V58" s="16"/>
      <c r="W58" s="16"/>
      <c r="X58" s="16"/>
      <c r="Y58" s="16"/>
      <c r="Z58" s="16"/>
      <c r="AA58" s="16"/>
      <c r="AB58" s="16"/>
    </row>
    <row r="59" spans="1:28" s="14" customFormat="1" x14ac:dyDescent="0.2">
      <c r="A59" s="16"/>
      <c r="B59" s="1"/>
      <c r="C59" s="332"/>
      <c r="D59" s="332"/>
      <c r="E59" s="332"/>
      <c r="F59" s="332"/>
      <c r="G59" s="333"/>
      <c r="H59" s="333"/>
      <c r="I59" s="333"/>
      <c r="J59" s="333"/>
      <c r="K59" s="332"/>
      <c r="L59" s="332"/>
      <c r="M59" s="332"/>
      <c r="N59" s="332"/>
      <c r="O59" s="332"/>
      <c r="P59" s="1"/>
      <c r="Q59" s="16"/>
      <c r="R59" s="16"/>
      <c r="S59" s="16"/>
      <c r="T59" s="16"/>
      <c r="U59" s="16"/>
      <c r="V59" s="16"/>
      <c r="W59" s="16"/>
      <c r="X59" s="16"/>
      <c r="Y59" s="16"/>
      <c r="Z59" s="16"/>
      <c r="AA59" s="16"/>
      <c r="AB59" s="16"/>
    </row>
    <row r="60" spans="1:28" s="14" customFormat="1" x14ac:dyDescent="0.2">
      <c r="A60" s="16"/>
      <c r="B60" s="1"/>
      <c r="C60" s="332"/>
      <c r="D60" s="332"/>
      <c r="E60" s="332"/>
      <c r="F60" s="332"/>
      <c r="G60" s="332"/>
      <c r="H60" s="332"/>
      <c r="I60" s="332"/>
      <c r="J60" s="332"/>
      <c r="K60" s="332"/>
      <c r="L60" s="332"/>
      <c r="M60" s="332"/>
      <c r="N60" s="332"/>
      <c r="O60" s="332"/>
      <c r="P60" s="1"/>
      <c r="Q60" s="16"/>
      <c r="R60" s="16"/>
      <c r="S60" s="16"/>
      <c r="T60" s="16"/>
      <c r="U60" s="16"/>
      <c r="V60" s="16"/>
      <c r="W60" s="16"/>
      <c r="X60" s="16"/>
      <c r="Y60" s="16"/>
      <c r="Z60" s="16"/>
      <c r="AA60" s="16"/>
      <c r="AB60" s="16"/>
    </row>
    <row r="61" spans="1:28" s="14" customFormat="1" x14ac:dyDescent="0.2">
      <c r="A61" s="16"/>
      <c r="B61" s="1"/>
      <c r="C61" s="332"/>
      <c r="D61" s="332"/>
      <c r="E61" s="332"/>
      <c r="F61" s="332"/>
      <c r="G61" s="332"/>
      <c r="H61" s="332"/>
      <c r="I61" s="332"/>
      <c r="J61" s="332"/>
      <c r="K61" s="332"/>
      <c r="L61" s="332"/>
      <c r="M61" s="332"/>
      <c r="N61" s="332"/>
      <c r="O61" s="332"/>
      <c r="P61" s="1"/>
      <c r="Q61" s="16"/>
      <c r="R61" s="16"/>
      <c r="S61" s="16"/>
      <c r="T61" s="16"/>
      <c r="U61" s="16"/>
      <c r="V61" s="16"/>
      <c r="W61" s="16"/>
      <c r="X61" s="16"/>
      <c r="Y61" s="16"/>
      <c r="Z61" s="16"/>
      <c r="AA61" s="16"/>
      <c r="AB61" s="16"/>
    </row>
    <row r="62" spans="1:28" s="14" customFormat="1" x14ac:dyDescent="0.2">
      <c r="A62" s="16"/>
      <c r="B62" s="1"/>
      <c r="C62" s="332"/>
      <c r="D62" s="332"/>
      <c r="E62" s="332"/>
      <c r="F62" s="332"/>
      <c r="G62" s="332"/>
      <c r="H62" s="332"/>
      <c r="I62" s="332"/>
      <c r="J62" s="332"/>
      <c r="K62" s="332"/>
      <c r="L62" s="332"/>
      <c r="M62" s="332"/>
      <c r="N62" s="332"/>
      <c r="O62" s="332"/>
      <c r="P62" s="1"/>
      <c r="Q62" s="16"/>
      <c r="R62" s="16"/>
      <c r="S62" s="16"/>
      <c r="T62" s="16"/>
      <c r="U62" s="16"/>
      <c r="V62" s="16"/>
      <c r="W62" s="16"/>
      <c r="X62" s="16"/>
      <c r="Y62" s="16"/>
      <c r="Z62" s="16"/>
      <c r="AA62" s="16"/>
      <c r="AB62" s="16"/>
    </row>
    <row r="63" spans="1:28" s="14" customFormat="1" x14ac:dyDescent="0.2">
      <c r="A63" s="16"/>
      <c r="B63" s="1"/>
      <c r="C63" s="348"/>
      <c r="D63" s="348"/>
      <c r="E63" s="348"/>
      <c r="F63" s="348"/>
      <c r="G63" s="348"/>
      <c r="H63" s="348"/>
      <c r="I63" s="348"/>
      <c r="J63" s="348"/>
      <c r="K63" s="348"/>
      <c r="L63" s="348"/>
      <c r="M63" s="348"/>
      <c r="N63" s="348"/>
      <c r="O63" s="348"/>
      <c r="P63" s="1"/>
      <c r="Q63" s="16"/>
      <c r="R63" s="16"/>
      <c r="S63" s="16"/>
      <c r="T63" s="16"/>
      <c r="U63" s="16"/>
      <c r="V63" s="16"/>
      <c r="W63" s="16"/>
      <c r="X63" s="16"/>
      <c r="Y63" s="16"/>
      <c r="Z63" s="16"/>
      <c r="AA63" s="16"/>
      <c r="AB63" s="16"/>
    </row>
    <row r="64" spans="1:28" s="14" customFormat="1" x14ac:dyDescent="0.2">
      <c r="A64" s="16"/>
      <c r="B64" s="1"/>
      <c r="C64" s="26"/>
      <c r="D64" s="21"/>
      <c r="E64" s="21"/>
      <c r="F64" s="21"/>
      <c r="G64" s="21"/>
      <c r="H64" s="21"/>
      <c r="I64" s="21"/>
      <c r="J64" s="21"/>
      <c r="K64" s="21"/>
      <c r="L64" s="21"/>
      <c r="M64" s="21"/>
      <c r="N64" s="21"/>
      <c r="O64" s="21"/>
      <c r="P64" s="1"/>
      <c r="Q64" s="16"/>
      <c r="R64" s="16"/>
      <c r="S64" s="16"/>
      <c r="T64" s="16"/>
      <c r="U64" s="16"/>
      <c r="V64" s="16"/>
      <c r="W64" s="16"/>
      <c r="X64" s="16"/>
      <c r="Y64" s="16"/>
      <c r="Z64" s="16"/>
      <c r="AA64" s="16"/>
      <c r="AB64" s="16"/>
    </row>
    <row r="65" spans="1:28" s="14" customFormat="1" x14ac:dyDescent="0.2">
      <c r="A65" s="16"/>
      <c r="B65" s="1"/>
      <c r="C65" s="26"/>
      <c r="D65" s="21"/>
      <c r="E65" s="21"/>
      <c r="F65" s="21"/>
      <c r="G65" s="21"/>
      <c r="H65" s="21"/>
      <c r="I65" s="21"/>
      <c r="J65" s="21"/>
      <c r="K65" s="21"/>
      <c r="L65" s="21"/>
      <c r="M65" s="21"/>
      <c r="N65" s="21"/>
      <c r="O65" s="21"/>
      <c r="P65" s="1"/>
      <c r="Q65" s="16"/>
      <c r="R65" s="16"/>
      <c r="S65" s="16"/>
      <c r="T65" s="16"/>
      <c r="U65" s="16"/>
      <c r="V65" s="16"/>
      <c r="W65" s="16"/>
      <c r="X65" s="16"/>
      <c r="Y65" s="16"/>
      <c r="Z65" s="16"/>
      <c r="AA65" s="16"/>
      <c r="AB65" s="16"/>
    </row>
    <row r="66" spans="1:28" s="14" customFormat="1" x14ac:dyDescent="0.2">
      <c r="A66" s="16"/>
      <c r="B66" s="1"/>
      <c r="C66" s="26"/>
      <c r="D66" s="21"/>
      <c r="E66" s="21"/>
      <c r="F66" s="21"/>
      <c r="G66" s="21"/>
      <c r="H66" s="21"/>
      <c r="I66" s="21"/>
      <c r="J66" s="21"/>
      <c r="K66" s="21"/>
      <c r="L66" s="21"/>
      <c r="M66" s="21"/>
      <c r="N66" s="21"/>
      <c r="O66" s="21"/>
      <c r="P66" s="1"/>
      <c r="Q66" s="16"/>
      <c r="R66" s="16"/>
      <c r="S66" s="16"/>
      <c r="T66" s="16"/>
      <c r="U66" s="16"/>
      <c r="V66" s="16"/>
      <c r="W66" s="16"/>
      <c r="X66" s="16"/>
      <c r="Y66" s="16"/>
      <c r="Z66" s="16"/>
      <c r="AA66" s="16"/>
      <c r="AB66" s="16"/>
    </row>
    <row r="69" spans="1:28" s="23" customFormat="1" x14ac:dyDescent="0.2">
      <c r="C69" s="22"/>
      <c r="D69" s="22"/>
      <c r="E69" s="22"/>
      <c r="F69" s="22"/>
      <c r="G69" s="22"/>
      <c r="H69" s="22"/>
      <c r="I69" s="22"/>
      <c r="J69" s="22"/>
      <c r="K69" s="22"/>
      <c r="L69" s="22"/>
      <c r="M69" s="22"/>
      <c r="N69" s="22"/>
      <c r="O69" s="22"/>
    </row>
    <row r="70" spans="1:28" s="23" customFormat="1" x14ac:dyDescent="0.2">
      <c r="C70" s="22"/>
      <c r="D70" s="22"/>
      <c r="E70" s="22"/>
      <c r="F70" s="22"/>
      <c r="G70" s="22"/>
      <c r="H70" s="22"/>
      <c r="I70" s="22"/>
      <c r="J70" s="22"/>
      <c r="K70" s="22"/>
      <c r="L70" s="22"/>
      <c r="M70" s="22"/>
      <c r="N70" s="22"/>
      <c r="O70" s="22"/>
    </row>
    <row r="71" spans="1:28" s="23" customFormat="1" x14ac:dyDescent="0.2">
      <c r="C71" s="22"/>
      <c r="D71" s="22"/>
      <c r="E71" s="22"/>
      <c r="F71" s="22"/>
      <c r="G71" s="22"/>
      <c r="H71" s="22"/>
      <c r="I71" s="22"/>
      <c r="J71" s="22"/>
      <c r="K71" s="22"/>
      <c r="L71" s="22"/>
      <c r="M71" s="22"/>
      <c r="N71" s="22"/>
      <c r="O71" s="22"/>
    </row>
    <row r="72" spans="1:28" s="23" customFormat="1" x14ac:dyDescent="0.2">
      <c r="C72" s="22"/>
      <c r="D72" s="22"/>
      <c r="E72" s="22"/>
      <c r="F72" s="22"/>
      <c r="G72" s="22"/>
      <c r="H72" s="22"/>
      <c r="I72" s="22"/>
      <c r="J72" s="22"/>
      <c r="K72" s="22"/>
      <c r="L72" s="22"/>
      <c r="M72" s="22"/>
      <c r="N72" s="22"/>
      <c r="O72" s="22"/>
    </row>
    <row r="73" spans="1:28" s="23" customFormat="1" x14ac:dyDescent="0.2">
      <c r="C73" s="22"/>
      <c r="D73" s="22"/>
      <c r="E73" s="22"/>
      <c r="F73" s="22"/>
      <c r="G73" s="22"/>
      <c r="H73" s="22"/>
      <c r="I73" s="22"/>
      <c r="J73" s="22"/>
      <c r="K73" s="22"/>
      <c r="L73" s="22"/>
      <c r="M73" s="22"/>
      <c r="N73" s="22"/>
      <c r="O73" s="22"/>
    </row>
    <row r="74" spans="1:28" s="23" customFormat="1" x14ac:dyDescent="0.2">
      <c r="C74" s="22"/>
      <c r="D74" s="22"/>
      <c r="E74" s="22"/>
      <c r="F74" s="22"/>
      <c r="G74" s="22"/>
      <c r="H74" s="22"/>
      <c r="I74" s="22"/>
      <c r="J74" s="22"/>
      <c r="K74" s="22"/>
      <c r="L74" s="22"/>
      <c r="M74" s="22"/>
      <c r="N74" s="22"/>
      <c r="O74" s="22"/>
    </row>
    <row r="75" spans="1:28" s="23" customFormat="1" x14ac:dyDescent="0.2">
      <c r="C75" s="22"/>
      <c r="D75" s="22"/>
      <c r="E75" s="22"/>
      <c r="F75" s="22"/>
      <c r="G75" s="24" t="s">
        <v>90</v>
      </c>
      <c r="H75" s="25"/>
      <c r="I75" s="25"/>
      <c r="J75" s="24" t="s">
        <v>27</v>
      </c>
      <c r="K75" s="22"/>
      <c r="L75" s="22"/>
      <c r="M75" s="22"/>
      <c r="N75" s="22"/>
      <c r="O75" s="22"/>
    </row>
    <row r="76" spans="1:28" s="23" customFormat="1" x14ac:dyDescent="0.2">
      <c r="C76" s="22"/>
      <c r="D76" s="22"/>
      <c r="E76" s="22"/>
      <c r="F76" s="22"/>
      <c r="G76" s="24" t="s">
        <v>91</v>
      </c>
      <c r="H76" s="25"/>
      <c r="I76" s="25"/>
      <c r="J76" s="24" t="s">
        <v>31</v>
      </c>
      <c r="K76" s="22"/>
      <c r="L76" s="22"/>
      <c r="M76" s="22"/>
      <c r="N76" s="22"/>
      <c r="O76" s="22"/>
    </row>
    <row r="77" spans="1:28" s="23" customFormat="1" x14ac:dyDescent="0.2">
      <c r="C77" s="22"/>
      <c r="D77" s="22"/>
      <c r="E77" s="22"/>
      <c r="F77" s="22"/>
      <c r="G77" s="24" t="s">
        <v>45</v>
      </c>
      <c r="H77" s="25"/>
      <c r="I77" s="25"/>
      <c r="J77" s="24" t="s">
        <v>92</v>
      </c>
      <c r="K77" s="22"/>
      <c r="L77" s="22"/>
      <c r="M77" s="22"/>
      <c r="N77" s="22"/>
      <c r="O77" s="22"/>
    </row>
    <row r="78" spans="1:28" s="23" customFormat="1" x14ac:dyDescent="0.2">
      <c r="C78" s="22"/>
      <c r="D78" s="22"/>
      <c r="E78" s="22"/>
      <c r="F78" s="22"/>
      <c r="G78" s="24" t="s">
        <v>93</v>
      </c>
      <c r="H78" s="25"/>
      <c r="I78" s="25"/>
      <c r="J78" s="24" t="s">
        <v>60</v>
      </c>
      <c r="K78" s="22"/>
      <c r="L78" s="22"/>
      <c r="M78" s="22"/>
      <c r="N78" s="22"/>
      <c r="O78" s="22"/>
    </row>
    <row r="79" spans="1:28" s="23" customFormat="1" x14ac:dyDescent="0.2">
      <c r="C79" s="22"/>
      <c r="D79" s="22"/>
      <c r="E79" s="22"/>
      <c r="F79" s="22"/>
      <c r="G79" s="24" t="s">
        <v>94</v>
      </c>
      <c r="H79" s="25"/>
      <c r="I79" s="25"/>
      <c r="J79" s="24" t="s">
        <v>95</v>
      </c>
      <c r="K79" s="22"/>
      <c r="L79" s="22"/>
      <c r="M79" s="22"/>
      <c r="N79" s="22"/>
      <c r="O79" s="22"/>
    </row>
    <row r="80" spans="1:28" s="23" customFormat="1" x14ac:dyDescent="0.2">
      <c r="C80" s="22"/>
      <c r="D80" s="22"/>
      <c r="E80" s="22"/>
      <c r="F80" s="22"/>
      <c r="G80" s="24" t="s">
        <v>96</v>
      </c>
      <c r="H80" s="25"/>
      <c r="I80" s="25"/>
      <c r="J80" s="24" t="s">
        <v>97</v>
      </c>
      <c r="K80" s="22"/>
      <c r="L80" s="22"/>
      <c r="M80" s="22"/>
      <c r="N80" s="22"/>
      <c r="O80" s="22"/>
    </row>
    <row r="81" spans="3:15" s="23" customFormat="1" x14ac:dyDescent="0.2">
      <c r="C81" s="22"/>
      <c r="D81" s="22"/>
      <c r="E81" s="22"/>
      <c r="F81" s="22"/>
      <c r="G81" s="24" t="s">
        <v>98</v>
      </c>
      <c r="H81" s="25"/>
      <c r="I81" s="25"/>
      <c r="J81" s="24" t="s">
        <v>99</v>
      </c>
      <c r="K81" s="22"/>
      <c r="L81" s="22"/>
      <c r="M81" s="22"/>
      <c r="N81" s="22"/>
      <c r="O81" s="22"/>
    </row>
    <row r="82" spans="3:15" s="23" customFormat="1" x14ac:dyDescent="0.2">
      <c r="C82" s="22"/>
      <c r="D82" s="22"/>
      <c r="E82" s="22"/>
      <c r="F82" s="22"/>
      <c r="G82" s="24" t="s">
        <v>100</v>
      </c>
      <c r="H82" s="25"/>
      <c r="I82" s="25"/>
      <c r="J82" s="24" t="s">
        <v>101</v>
      </c>
      <c r="K82" s="22"/>
      <c r="L82" s="22"/>
      <c r="M82" s="22"/>
      <c r="N82" s="22"/>
      <c r="O82" s="22"/>
    </row>
    <row r="83" spans="3:15" s="23" customFormat="1" x14ac:dyDescent="0.2">
      <c r="C83" s="22"/>
      <c r="D83" s="22"/>
      <c r="E83" s="22"/>
      <c r="F83" s="22"/>
      <c r="G83" s="24" t="s">
        <v>102</v>
      </c>
      <c r="H83" s="25"/>
      <c r="I83" s="25"/>
      <c r="J83" s="24" t="s">
        <v>103</v>
      </c>
      <c r="K83" s="22"/>
      <c r="L83" s="22"/>
      <c r="M83" s="22"/>
      <c r="N83" s="22"/>
      <c r="O83" s="22"/>
    </row>
    <row r="84" spans="3:15" s="23" customFormat="1" x14ac:dyDescent="0.2">
      <c r="C84" s="22"/>
      <c r="D84" s="22"/>
      <c r="E84" s="22"/>
      <c r="F84" s="22"/>
      <c r="G84" s="24" t="s">
        <v>104</v>
      </c>
      <c r="H84" s="25"/>
      <c r="I84" s="25"/>
      <c r="J84" s="24" t="s">
        <v>105</v>
      </c>
      <c r="K84" s="22"/>
      <c r="L84" s="22"/>
      <c r="M84" s="22"/>
      <c r="N84" s="22"/>
      <c r="O84" s="22"/>
    </row>
    <row r="85" spans="3:15" s="23" customFormat="1" x14ac:dyDescent="0.2">
      <c r="C85" s="22"/>
      <c r="D85" s="22"/>
      <c r="E85" s="22"/>
      <c r="F85" s="22"/>
      <c r="G85" s="24" t="s">
        <v>106</v>
      </c>
      <c r="H85" s="25"/>
      <c r="I85" s="25"/>
      <c r="J85" s="24" t="s">
        <v>107</v>
      </c>
      <c r="K85" s="22"/>
      <c r="L85" s="22"/>
      <c r="M85" s="22"/>
      <c r="N85" s="22"/>
      <c r="O85" s="22"/>
    </row>
    <row r="86" spans="3:15" s="23" customFormat="1" x14ac:dyDescent="0.2">
      <c r="C86" s="22"/>
      <c r="D86" s="22"/>
      <c r="E86" s="22"/>
      <c r="F86" s="22"/>
      <c r="G86" s="24" t="s">
        <v>35</v>
      </c>
      <c r="H86" s="25"/>
      <c r="I86" s="25"/>
      <c r="J86" s="24" t="s">
        <v>62</v>
      </c>
      <c r="K86" s="22"/>
      <c r="L86" s="22"/>
      <c r="M86" s="22"/>
      <c r="N86" s="22"/>
      <c r="O86" s="22"/>
    </row>
    <row r="87" spans="3:15" x14ac:dyDescent="0.2">
      <c r="G87" s="24" t="s">
        <v>108</v>
      </c>
      <c r="H87" s="25"/>
      <c r="I87" s="25"/>
      <c r="J87" s="25"/>
      <c r="K87" s="22"/>
      <c r="L87" s="22"/>
    </row>
    <row r="88" spans="3:15" x14ac:dyDescent="0.2">
      <c r="G88" s="24" t="s">
        <v>109</v>
      </c>
      <c r="H88" s="25"/>
      <c r="I88" s="25"/>
      <c r="J88" s="25"/>
      <c r="K88" s="22"/>
      <c r="L88" s="22"/>
    </row>
    <row r="89" spans="3:15" x14ac:dyDescent="0.2">
      <c r="G89" s="24" t="s">
        <v>110</v>
      </c>
      <c r="H89" s="25"/>
      <c r="I89" s="25"/>
      <c r="J89" s="25"/>
      <c r="K89" s="22"/>
      <c r="L89" s="22"/>
    </row>
    <row r="90" spans="3:15" x14ac:dyDescent="0.2">
      <c r="G90" s="24" t="s">
        <v>111</v>
      </c>
      <c r="H90" s="25"/>
      <c r="I90" s="25"/>
      <c r="J90" s="25"/>
      <c r="K90" s="22"/>
      <c r="L90" s="22"/>
    </row>
    <row r="91" spans="3:15" x14ac:dyDescent="0.2">
      <c r="G91" s="24" t="s">
        <v>40</v>
      </c>
      <c r="H91" s="25"/>
      <c r="I91" s="25"/>
      <c r="J91" s="25"/>
      <c r="K91" s="22"/>
      <c r="L91" s="22"/>
    </row>
    <row r="92" spans="3:15" x14ac:dyDescent="0.2">
      <c r="G92" s="24" t="s">
        <v>26</v>
      </c>
      <c r="H92" s="25"/>
      <c r="I92" s="25"/>
      <c r="J92" s="25"/>
      <c r="K92" s="22"/>
      <c r="L92" s="22"/>
    </row>
    <row r="93" spans="3:15" x14ac:dyDescent="0.2">
      <c r="G93" s="24" t="s">
        <v>112</v>
      </c>
      <c r="H93" s="25"/>
      <c r="I93" s="25"/>
      <c r="J93" s="25"/>
      <c r="K93" s="22"/>
      <c r="L93" s="22"/>
    </row>
    <row r="94" spans="3:15" x14ac:dyDescent="0.2">
      <c r="G94" s="24" t="s">
        <v>29</v>
      </c>
      <c r="H94" s="25"/>
      <c r="I94" s="25"/>
      <c r="J94" s="25"/>
      <c r="K94" s="22"/>
      <c r="L94" s="22"/>
    </row>
    <row r="95" spans="3:15" x14ac:dyDescent="0.2">
      <c r="G95" s="24" t="s">
        <v>113</v>
      </c>
      <c r="H95" s="25"/>
      <c r="I95" s="25"/>
      <c r="J95" s="25"/>
      <c r="K95" s="22"/>
      <c r="L95" s="22"/>
    </row>
    <row r="96" spans="3:15" x14ac:dyDescent="0.2">
      <c r="G96" s="24" t="s">
        <v>114</v>
      </c>
      <c r="H96" s="25"/>
      <c r="I96" s="25"/>
      <c r="J96" s="25"/>
      <c r="K96" s="22"/>
      <c r="L96" s="22"/>
    </row>
    <row r="97" spans="7:10" x14ac:dyDescent="0.2">
      <c r="G97" s="24" t="s">
        <v>115</v>
      </c>
      <c r="H97" s="25"/>
      <c r="I97" s="25"/>
      <c r="J97" s="25"/>
    </row>
    <row r="98" spans="7:10" x14ac:dyDescent="0.2">
      <c r="G98" s="24" t="s">
        <v>116</v>
      </c>
      <c r="H98" s="25"/>
      <c r="I98" s="25"/>
      <c r="J98" s="25"/>
    </row>
    <row r="99" spans="7:10" x14ac:dyDescent="0.2">
      <c r="G99" s="24" t="s">
        <v>117</v>
      </c>
      <c r="H99" s="25"/>
      <c r="I99" s="25"/>
      <c r="J99" s="25"/>
    </row>
    <row r="100" spans="7:10" x14ac:dyDescent="0.2">
      <c r="G100" s="24" t="s">
        <v>118</v>
      </c>
      <c r="H100" s="25"/>
      <c r="I100" s="25"/>
      <c r="J100" s="25"/>
    </row>
    <row r="101" spans="7:10" x14ac:dyDescent="0.2">
      <c r="G101" s="24" t="s">
        <v>119</v>
      </c>
      <c r="H101" s="25"/>
      <c r="I101" s="25"/>
      <c r="J101" s="25"/>
    </row>
  </sheetData>
  <mergeCells count="84">
    <mergeCell ref="B2:C4"/>
    <mergeCell ref="C5:D8"/>
    <mergeCell ref="E5:L5"/>
    <mergeCell ref="M5:O5"/>
    <mergeCell ref="E6:L6"/>
    <mergeCell ref="M6:O6"/>
    <mergeCell ref="E7:L8"/>
    <mergeCell ref="M7:O7"/>
    <mergeCell ref="M8:O8"/>
    <mergeCell ref="C16:O16"/>
    <mergeCell ref="C9:O9"/>
    <mergeCell ref="C10:O11"/>
    <mergeCell ref="C12:D12"/>
    <mergeCell ref="E12:H12"/>
    <mergeCell ref="I12:J12"/>
    <mergeCell ref="K12:O12"/>
    <mergeCell ref="C13:D13"/>
    <mergeCell ref="E13:O13"/>
    <mergeCell ref="C14:D14"/>
    <mergeCell ref="E14:O14"/>
    <mergeCell ref="C15:O15"/>
    <mergeCell ref="P17:P18"/>
    <mergeCell ref="C18:D19"/>
    <mergeCell ref="E18:F18"/>
    <mergeCell ref="G18:K18"/>
    <mergeCell ref="L18:M19"/>
    <mergeCell ref="N18:O19"/>
    <mergeCell ref="E19:F19"/>
    <mergeCell ref="G19:K19"/>
    <mergeCell ref="C17:D17"/>
    <mergeCell ref="E17:G17"/>
    <mergeCell ref="H17:I17"/>
    <mergeCell ref="J17:K17"/>
    <mergeCell ref="L17:M17"/>
    <mergeCell ref="N17:O17"/>
    <mergeCell ref="C20:D22"/>
    <mergeCell ref="E20:G22"/>
    <mergeCell ref="H20:I22"/>
    <mergeCell ref="J20:K22"/>
    <mergeCell ref="L20:O20"/>
    <mergeCell ref="N23:O24"/>
    <mergeCell ref="C24:D24"/>
    <mergeCell ref="E24:G24"/>
    <mergeCell ref="C26:O26"/>
    <mergeCell ref="C27:I46"/>
    <mergeCell ref="J27:O27"/>
    <mergeCell ref="J46:O46"/>
    <mergeCell ref="C23:D23"/>
    <mergeCell ref="E23:G23"/>
    <mergeCell ref="H23:I24"/>
    <mergeCell ref="J23:K24"/>
    <mergeCell ref="L23:M24"/>
    <mergeCell ref="C57:F57"/>
    <mergeCell ref="G57:J57"/>
    <mergeCell ref="K57:O57"/>
    <mergeCell ref="P27:P28"/>
    <mergeCell ref="J28:O40"/>
    <mergeCell ref="J41:O41"/>
    <mergeCell ref="J42:O43"/>
    <mergeCell ref="J44:O44"/>
    <mergeCell ref="J45:O45"/>
    <mergeCell ref="C48:O48"/>
    <mergeCell ref="C55:O55"/>
    <mergeCell ref="C56:F56"/>
    <mergeCell ref="G56:J56"/>
    <mergeCell ref="K56:O56"/>
    <mergeCell ref="C58:F58"/>
    <mergeCell ref="G58:J58"/>
    <mergeCell ref="K58:O58"/>
    <mergeCell ref="C59:F59"/>
    <mergeCell ref="G59:J59"/>
    <mergeCell ref="K59:O59"/>
    <mergeCell ref="C60:F60"/>
    <mergeCell ref="G60:J60"/>
    <mergeCell ref="K60:O60"/>
    <mergeCell ref="C61:F61"/>
    <mergeCell ref="G61:J61"/>
    <mergeCell ref="K61:O61"/>
    <mergeCell ref="C62:F62"/>
    <mergeCell ref="G62:J62"/>
    <mergeCell ref="K62:O62"/>
    <mergeCell ref="C63:F63"/>
    <mergeCell ref="G63:J63"/>
    <mergeCell ref="K63:O63"/>
  </mergeCells>
  <dataValidations count="5">
    <dataValidation type="list" allowBlank="1" showInputMessage="1" showErrorMessage="1" sqref="E13:O13" xr:uid="{00000000-0002-0000-0F00-000000000000}">
      <formula1>$G$79:$G$101</formula1>
    </dataValidation>
    <dataValidation type="list" allowBlank="1" showInputMessage="1" showErrorMessage="1" sqref="E12:H12" xr:uid="{00000000-0002-0000-0F00-000001000000}">
      <formula1>$G$75:$G$78</formula1>
    </dataValidation>
    <dataValidation type="list" allowBlank="1" showInputMessage="1" showErrorMessage="1" sqref="J17:K17" xr:uid="{00000000-0002-0000-0F00-000002000000}">
      <formula1>$J$75:$J$77</formula1>
    </dataValidation>
    <dataValidation type="list" allowBlank="1" showInputMessage="1" showErrorMessage="1" sqref="J20:K22" xr:uid="{00000000-0002-0000-0F00-000003000000}">
      <formula1>$J$80:$J$86</formula1>
    </dataValidation>
    <dataValidation type="list" allowBlank="1" showInputMessage="1" showErrorMessage="1" sqref="E20:G22" xr:uid="{00000000-0002-0000-0F00-000004000000}">
      <formula1>$J$78:$J$79</formula1>
    </dataValidation>
  </dataValidations>
  <hyperlinks>
    <hyperlink ref="B2:C4" location="'MATRIZ DE INDICADORES'!A1" display="    REGRESAR" xr:uid="{00000000-0004-0000-0F00-000000000000}"/>
  </hyperlink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4721" r:id="rId4" name="Option Button 1">
              <controlPr defaultSize="0" autoFill="0" autoLine="0" autoPict="0" macro="[12]!PORCENTAJE">
                <anchor moveWithCells="1">
                  <from>
                    <xdr:col>5</xdr:col>
                    <xdr:colOff>28575</xdr:colOff>
                    <xdr:row>16</xdr:row>
                    <xdr:rowOff>142875</xdr:rowOff>
                  </from>
                  <to>
                    <xdr:col>5</xdr:col>
                    <xdr:colOff>895350</xdr:colOff>
                    <xdr:row>17</xdr:row>
                    <xdr:rowOff>114300</xdr:rowOff>
                  </to>
                </anchor>
              </controlPr>
            </control>
          </mc:Choice>
        </mc:AlternateContent>
        <mc:AlternateContent xmlns:mc="http://schemas.openxmlformats.org/markup-compatibility/2006">
          <mc:Choice Requires="x14">
            <control shapeId="414722" r:id="rId5" name="Option Button 2">
              <controlPr defaultSize="0" autoFill="0" autoLine="0" autoPict="0" macro="[12]!RELATIVO">
                <anchor moveWithCells="1">
                  <from>
                    <xdr:col>4</xdr:col>
                    <xdr:colOff>171450</xdr:colOff>
                    <xdr:row>16</xdr:row>
                    <xdr:rowOff>123825</xdr:rowOff>
                  </from>
                  <to>
                    <xdr:col>5</xdr:col>
                    <xdr:colOff>38100</xdr:colOff>
                    <xdr:row>17</xdr:row>
                    <xdr:rowOff>114300</xdr:rowOff>
                  </to>
                </anchor>
              </controlPr>
            </control>
          </mc:Choice>
        </mc:AlternateContent>
        <mc:AlternateContent xmlns:mc="http://schemas.openxmlformats.org/markup-compatibility/2006">
          <mc:Choice Requires="x14">
            <control shapeId="414723" r:id="rId6" name="Option Button 3">
              <controlPr defaultSize="0" autoFill="0" autoLine="0" autoPict="0" macro="[12]!RELATIVO">
                <anchor moveWithCells="1">
                  <from>
                    <xdr:col>5</xdr:col>
                    <xdr:colOff>895350</xdr:colOff>
                    <xdr:row>16</xdr:row>
                    <xdr:rowOff>123825</xdr:rowOff>
                  </from>
                  <to>
                    <xdr:col>7</xdr:col>
                    <xdr:colOff>95250</xdr:colOff>
                    <xdr:row>17</xdr:row>
                    <xdr:rowOff>114300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5">
    <tabColor rgb="FFEDE394"/>
  </sheetPr>
  <dimension ref="A1:AB98"/>
  <sheetViews>
    <sheetView topLeftCell="A14" zoomScale="80" zoomScaleNormal="80" workbookViewId="0">
      <selection activeCell="J28" sqref="C27:O42"/>
    </sheetView>
  </sheetViews>
  <sheetFormatPr baseColWidth="10" defaultColWidth="11.42578125" defaultRowHeight="15" x14ac:dyDescent="0.2"/>
  <cols>
    <col min="1" max="1" width="4" style="7" customWidth="1"/>
    <col min="2" max="2" width="6.7109375" style="7" customWidth="1"/>
    <col min="3" max="3" width="24.85546875" style="6" customWidth="1"/>
    <col min="4" max="4" width="15.140625" style="6" customWidth="1"/>
    <col min="5" max="5" width="12.7109375" style="6" customWidth="1"/>
    <col min="6" max="6" width="15.140625" style="6" customWidth="1"/>
    <col min="7" max="7" width="14" style="6" customWidth="1"/>
    <col min="8" max="8" width="11.42578125" style="6"/>
    <col min="9" max="9" width="12.85546875" style="6" customWidth="1"/>
    <col min="10" max="10" width="15.5703125" style="6" customWidth="1"/>
    <col min="11" max="11" width="14.42578125" style="6" customWidth="1"/>
    <col min="12" max="15" width="15.28515625" style="6" customWidth="1"/>
    <col min="16" max="16" width="6.7109375" style="7" customWidth="1"/>
    <col min="17" max="16384" width="11.42578125" style="7"/>
  </cols>
  <sheetData>
    <row r="1" spans="2:16" s="8" customFormat="1" ht="8.25" customHeight="1" x14ac:dyDescent="0.25">
      <c r="C1" s="9"/>
      <c r="D1" s="9"/>
      <c r="E1" s="9"/>
      <c r="F1" s="9"/>
      <c r="G1" s="9"/>
      <c r="H1" s="9"/>
      <c r="I1" s="9"/>
      <c r="J1" s="9"/>
      <c r="K1" s="9"/>
      <c r="L1" s="9"/>
      <c r="M1" s="9"/>
      <c r="N1" s="9"/>
      <c r="O1" s="9"/>
    </row>
    <row r="2" spans="2:16" s="8" customFormat="1" ht="15.75" customHeight="1" x14ac:dyDescent="0.25">
      <c r="B2" s="258" t="s">
        <v>41</v>
      </c>
      <c r="C2" s="258"/>
      <c r="D2" s="4"/>
      <c r="E2" s="4"/>
      <c r="F2" s="4"/>
      <c r="G2" s="4"/>
      <c r="H2" s="4"/>
      <c r="I2" s="4"/>
      <c r="J2" s="4"/>
      <c r="K2" s="4"/>
      <c r="L2" s="4"/>
      <c r="M2" s="4"/>
      <c r="N2" s="4"/>
      <c r="O2" s="4"/>
      <c r="P2" s="10"/>
    </row>
    <row r="3" spans="2:16" s="8" customFormat="1" ht="15.75" customHeight="1" x14ac:dyDescent="0.25">
      <c r="B3" s="258"/>
      <c r="C3" s="258"/>
      <c r="D3" s="4"/>
      <c r="E3" s="4"/>
      <c r="F3" s="4"/>
      <c r="G3" s="4"/>
      <c r="H3" s="4"/>
      <c r="I3" s="4"/>
      <c r="J3" s="4"/>
      <c r="K3" s="4"/>
      <c r="L3" s="4"/>
      <c r="M3" s="4"/>
      <c r="N3" s="4"/>
      <c r="O3" s="4"/>
      <c r="P3" s="10"/>
    </row>
    <row r="4" spans="2:16" s="8" customFormat="1" ht="15" customHeight="1" x14ac:dyDescent="0.25">
      <c r="B4" s="258"/>
      <c r="C4" s="258"/>
      <c r="D4" s="4"/>
      <c r="E4" s="4"/>
      <c r="F4" s="4"/>
      <c r="G4" s="4"/>
      <c r="H4" s="4"/>
      <c r="I4" s="4"/>
      <c r="J4" s="4"/>
      <c r="K4" s="4"/>
      <c r="L4" s="4"/>
      <c r="M4" s="4"/>
      <c r="N4" s="4"/>
      <c r="O4" s="4"/>
      <c r="P4" s="10"/>
    </row>
    <row r="5" spans="2:16" s="8" customFormat="1" ht="15.75" customHeight="1" x14ac:dyDescent="0.25">
      <c r="B5" s="10"/>
      <c r="C5" s="259"/>
      <c r="D5" s="260"/>
      <c r="E5" s="265" t="s">
        <v>0</v>
      </c>
      <c r="F5" s="212"/>
      <c r="G5" s="212"/>
      <c r="H5" s="212"/>
      <c r="I5" s="212"/>
      <c r="J5" s="212"/>
      <c r="K5" s="212"/>
      <c r="L5" s="213"/>
      <c r="M5" s="266" t="s">
        <v>1</v>
      </c>
      <c r="N5" s="266"/>
      <c r="O5" s="266"/>
      <c r="P5" s="10"/>
    </row>
    <row r="6" spans="2:16" s="8" customFormat="1" ht="15.75" customHeight="1" x14ac:dyDescent="0.25">
      <c r="B6" s="10"/>
      <c r="C6" s="261"/>
      <c r="D6" s="262"/>
      <c r="E6" s="265" t="s">
        <v>2</v>
      </c>
      <c r="F6" s="212"/>
      <c r="G6" s="212"/>
      <c r="H6" s="212"/>
      <c r="I6" s="212"/>
      <c r="J6" s="212"/>
      <c r="K6" s="212"/>
      <c r="L6" s="213"/>
      <c r="M6" s="266" t="s">
        <v>3</v>
      </c>
      <c r="N6" s="266"/>
      <c r="O6" s="266"/>
      <c r="P6" s="10"/>
    </row>
    <row r="7" spans="2:16" s="8" customFormat="1" ht="15.75" customHeight="1" x14ac:dyDescent="0.25">
      <c r="B7" s="10"/>
      <c r="C7" s="261"/>
      <c r="D7" s="262"/>
      <c r="E7" s="267" t="s">
        <v>4</v>
      </c>
      <c r="F7" s="268"/>
      <c r="G7" s="268"/>
      <c r="H7" s="268"/>
      <c r="I7" s="268"/>
      <c r="J7" s="268"/>
      <c r="K7" s="268"/>
      <c r="L7" s="269"/>
      <c r="M7" s="266" t="s">
        <v>42</v>
      </c>
      <c r="N7" s="266"/>
      <c r="O7" s="266"/>
      <c r="P7" s="10"/>
    </row>
    <row r="8" spans="2:16" s="8" customFormat="1" ht="15.75" customHeight="1" x14ac:dyDescent="0.25">
      <c r="B8" s="10"/>
      <c r="C8" s="263"/>
      <c r="D8" s="264"/>
      <c r="E8" s="270"/>
      <c r="F8" s="271"/>
      <c r="G8" s="271"/>
      <c r="H8" s="271"/>
      <c r="I8" s="271"/>
      <c r="J8" s="271"/>
      <c r="K8" s="271"/>
      <c r="L8" s="272"/>
      <c r="M8" s="266" t="s">
        <v>6</v>
      </c>
      <c r="N8" s="266"/>
      <c r="O8" s="266"/>
      <c r="P8" s="10"/>
    </row>
    <row r="9" spans="2:16" s="8" customFormat="1" ht="15.75" customHeight="1" x14ac:dyDescent="0.25">
      <c r="B9" s="10"/>
      <c r="C9" s="274"/>
      <c r="D9" s="274"/>
      <c r="E9" s="274"/>
      <c r="F9" s="274"/>
      <c r="G9" s="274"/>
      <c r="H9" s="274"/>
      <c r="I9" s="274"/>
      <c r="J9" s="274"/>
      <c r="K9" s="274"/>
      <c r="L9" s="274"/>
      <c r="M9" s="274"/>
      <c r="N9" s="274"/>
      <c r="O9" s="274"/>
      <c r="P9" s="10"/>
    </row>
    <row r="10" spans="2:16" s="8" customFormat="1" ht="15.75" customHeight="1" x14ac:dyDescent="0.25">
      <c r="B10" s="10"/>
      <c r="C10" s="275" t="s">
        <v>43</v>
      </c>
      <c r="D10" s="275"/>
      <c r="E10" s="275"/>
      <c r="F10" s="275"/>
      <c r="G10" s="275"/>
      <c r="H10" s="275"/>
      <c r="I10" s="275"/>
      <c r="J10" s="275"/>
      <c r="K10" s="275"/>
      <c r="L10" s="275"/>
      <c r="M10" s="275"/>
      <c r="N10" s="275"/>
      <c r="O10" s="275"/>
      <c r="P10" s="10"/>
    </row>
    <row r="11" spans="2:16" s="8" customFormat="1" ht="15" customHeight="1" x14ac:dyDescent="0.25">
      <c r="B11" s="10"/>
      <c r="C11" s="275"/>
      <c r="D11" s="275"/>
      <c r="E11" s="275"/>
      <c r="F11" s="275"/>
      <c r="G11" s="275"/>
      <c r="H11" s="275"/>
      <c r="I11" s="275"/>
      <c r="J11" s="275"/>
      <c r="K11" s="275"/>
      <c r="L11" s="275"/>
      <c r="M11" s="275"/>
      <c r="N11" s="275"/>
      <c r="O11" s="275"/>
      <c r="P11" s="10"/>
    </row>
    <row r="12" spans="2:16" s="8" customFormat="1" ht="30" customHeight="1" x14ac:dyDescent="0.25">
      <c r="B12" s="10"/>
      <c r="C12" s="276" t="s">
        <v>44</v>
      </c>
      <c r="D12" s="276"/>
      <c r="E12" s="430" t="s">
        <v>93</v>
      </c>
      <c r="F12" s="431"/>
      <c r="G12" s="431"/>
      <c r="H12" s="432"/>
      <c r="I12" s="276" t="s">
        <v>46</v>
      </c>
      <c r="J12" s="276"/>
      <c r="K12" s="349" t="s">
        <v>285</v>
      </c>
      <c r="L12" s="349"/>
      <c r="M12" s="349"/>
      <c r="N12" s="349"/>
      <c r="O12" s="349"/>
      <c r="P12" s="10"/>
    </row>
    <row r="13" spans="2:16" s="8" customFormat="1" x14ac:dyDescent="0.25">
      <c r="B13" s="10"/>
      <c r="C13" s="279" t="s">
        <v>15</v>
      </c>
      <c r="D13" s="279"/>
      <c r="E13" s="350" t="s">
        <v>117</v>
      </c>
      <c r="F13" s="351"/>
      <c r="G13" s="351"/>
      <c r="H13" s="351"/>
      <c r="I13" s="351"/>
      <c r="J13" s="351"/>
      <c r="K13" s="351"/>
      <c r="L13" s="351"/>
      <c r="M13" s="351"/>
      <c r="N13" s="351"/>
      <c r="O13" s="351"/>
      <c r="P13" s="10"/>
    </row>
    <row r="14" spans="2:16" s="8" customFormat="1" x14ac:dyDescent="0.25">
      <c r="B14" s="10"/>
      <c r="C14" s="279" t="s">
        <v>48</v>
      </c>
      <c r="D14" s="279"/>
      <c r="E14" s="350" t="s">
        <v>277</v>
      </c>
      <c r="F14" s="350"/>
      <c r="G14" s="350"/>
      <c r="H14" s="350"/>
      <c r="I14" s="350"/>
      <c r="J14" s="350"/>
      <c r="K14" s="350"/>
      <c r="L14" s="350"/>
      <c r="M14" s="350"/>
      <c r="N14" s="350"/>
      <c r="O14" s="350"/>
      <c r="P14" s="10"/>
    </row>
    <row r="15" spans="2:16" s="8" customFormat="1" x14ac:dyDescent="0.25">
      <c r="B15" s="10"/>
      <c r="C15" s="282"/>
      <c r="D15" s="283"/>
      <c r="E15" s="283"/>
      <c r="F15" s="283"/>
      <c r="G15" s="283"/>
      <c r="H15" s="283"/>
      <c r="I15" s="283"/>
      <c r="J15" s="283"/>
      <c r="K15" s="283"/>
      <c r="L15" s="283"/>
      <c r="M15" s="283"/>
      <c r="N15" s="283"/>
      <c r="O15" s="284"/>
      <c r="P15" s="10"/>
    </row>
    <row r="16" spans="2:16" s="8" customFormat="1" x14ac:dyDescent="0.25">
      <c r="B16" s="10"/>
      <c r="C16" s="273" t="s">
        <v>50</v>
      </c>
      <c r="D16" s="273"/>
      <c r="E16" s="273"/>
      <c r="F16" s="273"/>
      <c r="G16" s="273"/>
      <c r="H16" s="273"/>
      <c r="I16" s="273"/>
      <c r="J16" s="273"/>
      <c r="K16" s="273"/>
      <c r="L16" s="273"/>
      <c r="M16" s="273"/>
      <c r="N16" s="273"/>
      <c r="O16" s="273"/>
      <c r="P16" s="10"/>
    </row>
    <row r="17" spans="2:16" s="8" customFormat="1" ht="36" customHeight="1" x14ac:dyDescent="0.25">
      <c r="B17" s="10"/>
      <c r="C17" s="279" t="s">
        <v>51</v>
      </c>
      <c r="D17" s="279"/>
      <c r="E17" s="297">
        <v>1</v>
      </c>
      <c r="F17" s="298"/>
      <c r="G17" s="299"/>
      <c r="H17" s="279" t="s">
        <v>20</v>
      </c>
      <c r="I17" s="279"/>
      <c r="J17" s="300" t="s">
        <v>27</v>
      </c>
      <c r="K17" s="301"/>
      <c r="L17" s="279" t="s">
        <v>52</v>
      </c>
      <c r="M17" s="279"/>
      <c r="N17" s="302">
        <v>0.9</v>
      </c>
      <c r="O17" s="302"/>
      <c r="P17" s="285"/>
    </row>
    <row r="18" spans="2:16" s="8" customFormat="1" ht="15.75" customHeight="1" x14ac:dyDescent="0.25">
      <c r="B18" s="10"/>
      <c r="C18" s="279" t="s">
        <v>19</v>
      </c>
      <c r="D18" s="279"/>
      <c r="E18" s="279" t="s">
        <v>53</v>
      </c>
      <c r="F18" s="279"/>
      <c r="G18" s="286" t="s">
        <v>286</v>
      </c>
      <c r="H18" s="287"/>
      <c r="I18" s="287"/>
      <c r="J18" s="287"/>
      <c r="K18" s="288"/>
      <c r="L18" s="289" t="s">
        <v>55</v>
      </c>
      <c r="M18" s="290"/>
      <c r="N18" s="293" t="s">
        <v>56</v>
      </c>
      <c r="O18" s="294"/>
      <c r="P18" s="285"/>
    </row>
    <row r="19" spans="2:16" s="8" customFormat="1" ht="15.75" customHeight="1" x14ac:dyDescent="0.25">
      <c r="B19" s="10"/>
      <c r="C19" s="279"/>
      <c r="D19" s="279"/>
      <c r="E19" s="279" t="s">
        <v>57</v>
      </c>
      <c r="F19" s="279"/>
      <c r="G19" s="286" t="s">
        <v>287</v>
      </c>
      <c r="H19" s="287"/>
      <c r="I19" s="287"/>
      <c r="J19" s="287"/>
      <c r="K19" s="288"/>
      <c r="L19" s="291"/>
      <c r="M19" s="292"/>
      <c r="N19" s="295"/>
      <c r="O19" s="296"/>
      <c r="P19" s="10"/>
    </row>
    <row r="20" spans="2:16" s="8" customFormat="1" ht="15.75" customHeight="1" x14ac:dyDescent="0.25">
      <c r="B20" s="10"/>
      <c r="C20" s="289" t="s">
        <v>59</v>
      </c>
      <c r="D20" s="290"/>
      <c r="E20" s="305" t="s">
        <v>60</v>
      </c>
      <c r="F20" s="306"/>
      <c r="G20" s="307"/>
      <c r="H20" s="314" t="s">
        <v>61</v>
      </c>
      <c r="I20" s="315"/>
      <c r="J20" s="305" t="s">
        <v>62</v>
      </c>
      <c r="K20" s="307"/>
      <c r="L20" s="320" t="s">
        <v>63</v>
      </c>
      <c r="M20" s="321"/>
      <c r="N20" s="321"/>
      <c r="O20" s="322"/>
      <c r="P20" s="10"/>
    </row>
    <row r="21" spans="2:16" s="8" customFormat="1" ht="15.75" customHeight="1" x14ac:dyDescent="0.25">
      <c r="B21" s="10"/>
      <c r="C21" s="303"/>
      <c r="D21" s="304"/>
      <c r="E21" s="308"/>
      <c r="F21" s="309"/>
      <c r="G21" s="310"/>
      <c r="H21" s="316"/>
      <c r="I21" s="317"/>
      <c r="J21" s="308"/>
      <c r="K21" s="310"/>
      <c r="L21" s="32" t="s">
        <v>64</v>
      </c>
      <c r="M21" s="32" t="s">
        <v>65</v>
      </c>
      <c r="N21" s="32" t="s">
        <v>66</v>
      </c>
      <c r="O21" s="32" t="s">
        <v>67</v>
      </c>
      <c r="P21" s="10"/>
    </row>
    <row r="22" spans="2:16" s="8" customFormat="1" ht="15.75" customHeight="1" x14ac:dyDescent="0.25">
      <c r="B22" s="10"/>
      <c r="C22" s="291"/>
      <c r="D22" s="292"/>
      <c r="E22" s="311"/>
      <c r="F22" s="312"/>
      <c r="G22" s="313"/>
      <c r="H22" s="318"/>
      <c r="I22" s="319"/>
      <c r="J22" s="311"/>
      <c r="K22" s="313"/>
      <c r="L22" s="17" t="s">
        <v>288</v>
      </c>
      <c r="M22" s="18" t="s">
        <v>289</v>
      </c>
      <c r="N22" s="19" t="s">
        <v>290</v>
      </c>
      <c r="O22" s="20" t="s">
        <v>203</v>
      </c>
      <c r="P22" s="10"/>
    </row>
    <row r="23" spans="2:16" s="8" customFormat="1" ht="26.25" customHeight="1" x14ac:dyDescent="0.25">
      <c r="B23" s="10"/>
      <c r="C23" s="279" t="s">
        <v>72</v>
      </c>
      <c r="D23" s="279"/>
      <c r="E23" s="324" t="s">
        <v>291</v>
      </c>
      <c r="F23" s="324"/>
      <c r="G23" s="324"/>
      <c r="H23" s="330" t="s">
        <v>74</v>
      </c>
      <c r="I23" s="315"/>
      <c r="J23" s="323" t="s">
        <v>75</v>
      </c>
      <c r="K23" s="323"/>
      <c r="L23" s="279" t="s">
        <v>76</v>
      </c>
      <c r="M23" s="279"/>
      <c r="N23" s="323" t="s">
        <v>75</v>
      </c>
      <c r="O23" s="323"/>
      <c r="P23" s="10"/>
    </row>
    <row r="24" spans="2:16" s="8" customFormat="1" ht="26.25" customHeight="1" x14ac:dyDescent="0.25">
      <c r="B24" s="10"/>
      <c r="C24" s="279" t="s">
        <v>78</v>
      </c>
      <c r="D24" s="279"/>
      <c r="E24" s="324" t="s">
        <v>291</v>
      </c>
      <c r="F24" s="324"/>
      <c r="G24" s="324"/>
      <c r="H24" s="331"/>
      <c r="I24" s="319"/>
      <c r="J24" s="323"/>
      <c r="K24" s="323"/>
      <c r="L24" s="279"/>
      <c r="M24" s="279"/>
      <c r="N24" s="323"/>
      <c r="O24" s="323"/>
      <c r="P24" s="10"/>
    </row>
    <row r="25" spans="2:16" s="8" customFormat="1" ht="15.75" customHeight="1" x14ac:dyDescent="0.25">
      <c r="B25" s="10"/>
      <c r="C25" s="27"/>
      <c r="D25" s="27"/>
      <c r="E25" s="31"/>
      <c r="F25" s="31"/>
      <c r="G25" s="27"/>
      <c r="H25" s="27"/>
      <c r="I25" s="27"/>
      <c r="J25" s="31"/>
      <c r="K25" s="31"/>
      <c r="L25" s="27"/>
      <c r="M25" s="27"/>
      <c r="N25" s="31"/>
      <c r="O25" s="31"/>
      <c r="P25" s="10"/>
    </row>
    <row r="26" spans="2:16" s="8" customFormat="1" ht="15" customHeight="1" x14ac:dyDescent="0.25">
      <c r="B26" s="10"/>
      <c r="C26" s="273" t="s">
        <v>80</v>
      </c>
      <c r="D26" s="273"/>
      <c r="E26" s="273"/>
      <c r="F26" s="273"/>
      <c r="G26" s="273"/>
      <c r="H26" s="273"/>
      <c r="I26" s="273"/>
      <c r="J26" s="325"/>
      <c r="K26" s="325"/>
      <c r="L26" s="325"/>
      <c r="M26" s="325"/>
      <c r="N26" s="325"/>
      <c r="O26" s="325"/>
      <c r="P26" s="10"/>
    </row>
    <row r="27" spans="2:16" s="8" customFormat="1" ht="18.75" customHeight="1" x14ac:dyDescent="0.25">
      <c r="B27" s="10"/>
      <c r="C27" s="283"/>
      <c r="D27" s="283"/>
      <c r="E27" s="283"/>
      <c r="F27" s="283"/>
      <c r="G27" s="283"/>
      <c r="H27" s="283"/>
      <c r="I27" s="284"/>
      <c r="J27" s="326" t="s">
        <v>81</v>
      </c>
      <c r="K27" s="327"/>
      <c r="L27" s="327"/>
      <c r="M27" s="327"/>
      <c r="N27" s="327"/>
      <c r="O27" s="327"/>
      <c r="P27" s="285"/>
    </row>
    <row r="28" spans="2:16" s="8" customFormat="1" ht="16.5" customHeight="1" x14ac:dyDescent="0.25">
      <c r="B28" s="10"/>
      <c r="C28" s="283"/>
      <c r="D28" s="283"/>
      <c r="E28" s="283"/>
      <c r="F28" s="283"/>
      <c r="G28" s="283"/>
      <c r="H28" s="283"/>
      <c r="I28" s="284"/>
      <c r="J28" s="334" t="s">
        <v>292</v>
      </c>
      <c r="K28" s="329"/>
      <c r="L28" s="329"/>
      <c r="M28" s="329"/>
      <c r="N28" s="329"/>
      <c r="O28" s="329"/>
      <c r="P28" s="285"/>
    </row>
    <row r="29" spans="2:16" s="8" customFormat="1" ht="96.75" customHeight="1" x14ac:dyDescent="0.25">
      <c r="B29" s="10"/>
      <c r="C29" s="283"/>
      <c r="D29" s="283"/>
      <c r="E29" s="283"/>
      <c r="F29" s="283"/>
      <c r="G29" s="283"/>
      <c r="H29" s="283"/>
      <c r="I29" s="284"/>
      <c r="J29" s="335"/>
      <c r="K29" s="336"/>
      <c r="L29" s="336"/>
      <c r="M29" s="336"/>
      <c r="N29" s="336"/>
      <c r="O29" s="336"/>
      <c r="P29" s="10"/>
    </row>
    <row r="30" spans="2:16" s="8" customFormat="1" ht="129" customHeight="1" x14ac:dyDescent="0.25">
      <c r="B30" s="10"/>
      <c r="C30" s="283"/>
      <c r="D30" s="283"/>
      <c r="E30" s="283"/>
      <c r="F30" s="283"/>
      <c r="G30" s="283"/>
      <c r="H30" s="283"/>
      <c r="I30" s="284"/>
      <c r="J30" s="335"/>
      <c r="K30" s="336"/>
      <c r="L30" s="336"/>
      <c r="M30" s="336"/>
      <c r="N30" s="336"/>
      <c r="O30" s="336"/>
      <c r="P30" s="10"/>
    </row>
    <row r="31" spans="2:16" s="8" customFormat="1" ht="110.25" customHeight="1" x14ac:dyDescent="0.25">
      <c r="B31" s="10"/>
      <c r="C31" s="283"/>
      <c r="D31" s="283"/>
      <c r="E31" s="283"/>
      <c r="F31" s="283"/>
      <c r="G31" s="283"/>
      <c r="H31" s="283"/>
      <c r="I31" s="284"/>
      <c r="J31" s="335"/>
      <c r="K31" s="336"/>
      <c r="L31" s="336"/>
      <c r="M31" s="336"/>
      <c r="N31" s="336"/>
      <c r="O31" s="336"/>
      <c r="P31" s="10"/>
    </row>
    <row r="32" spans="2:16" s="8" customFormat="1" ht="128.25" customHeight="1" x14ac:dyDescent="0.25">
      <c r="B32" s="10"/>
      <c r="C32" s="283"/>
      <c r="D32" s="283"/>
      <c r="E32" s="283"/>
      <c r="F32" s="283"/>
      <c r="G32" s="283"/>
      <c r="H32" s="283"/>
      <c r="I32" s="284"/>
      <c r="J32" s="335"/>
      <c r="K32" s="336"/>
      <c r="L32" s="336"/>
      <c r="M32" s="336"/>
      <c r="N32" s="336"/>
      <c r="O32" s="336"/>
      <c r="P32" s="10"/>
    </row>
    <row r="33" spans="2:16" s="8" customFormat="1" ht="42.6" customHeight="1" x14ac:dyDescent="0.25">
      <c r="B33" s="10"/>
      <c r="C33" s="283"/>
      <c r="D33" s="283"/>
      <c r="E33" s="283"/>
      <c r="F33" s="283"/>
      <c r="G33" s="283"/>
      <c r="H33" s="283"/>
      <c r="I33" s="284"/>
      <c r="J33" s="337"/>
      <c r="K33" s="338"/>
      <c r="L33" s="338"/>
      <c r="M33" s="338"/>
      <c r="N33" s="338"/>
      <c r="O33" s="338"/>
      <c r="P33" s="10"/>
    </row>
    <row r="34" spans="2:16" s="8" customFormat="1" ht="23.25" customHeight="1" x14ac:dyDescent="0.25">
      <c r="B34" s="10"/>
      <c r="C34" s="283"/>
      <c r="D34" s="283"/>
      <c r="E34" s="283"/>
      <c r="F34" s="283"/>
      <c r="G34" s="283"/>
      <c r="H34" s="283"/>
      <c r="I34" s="284"/>
      <c r="J34" s="339" t="s">
        <v>82</v>
      </c>
      <c r="K34" s="340"/>
      <c r="L34" s="340"/>
      <c r="M34" s="340"/>
      <c r="N34" s="340"/>
      <c r="O34" s="340"/>
      <c r="P34" s="10"/>
    </row>
    <row r="35" spans="2:16" s="8" customFormat="1" ht="17.25" customHeight="1" x14ac:dyDescent="0.25">
      <c r="B35" s="10"/>
      <c r="C35" s="283"/>
      <c r="D35" s="283"/>
      <c r="E35" s="283"/>
      <c r="F35" s="283"/>
      <c r="G35" s="283"/>
      <c r="H35" s="283"/>
      <c r="I35" s="284"/>
      <c r="J35" s="334"/>
      <c r="K35" s="329"/>
      <c r="L35" s="329"/>
      <c r="M35" s="329"/>
      <c r="N35" s="329"/>
      <c r="O35" s="329"/>
      <c r="P35" s="10"/>
    </row>
    <row r="36" spans="2:16" s="8" customFormat="1" ht="15.75" hidden="1" customHeight="1" x14ac:dyDescent="0.25">
      <c r="B36" s="10"/>
      <c r="C36" s="283"/>
      <c r="D36" s="283"/>
      <c r="E36" s="283"/>
      <c r="F36" s="283"/>
      <c r="G36" s="283"/>
      <c r="H36" s="283"/>
      <c r="I36" s="284"/>
      <c r="J36" s="335"/>
      <c r="K36" s="336"/>
      <c r="L36" s="336"/>
      <c r="M36" s="336"/>
      <c r="N36" s="336"/>
      <c r="O36" s="336"/>
      <c r="P36" s="10"/>
    </row>
    <row r="37" spans="2:16" s="8" customFormat="1" ht="3.75" hidden="1" customHeight="1" x14ac:dyDescent="0.25">
      <c r="B37" s="10"/>
      <c r="C37" s="283"/>
      <c r="D37" s="283"/>
      <c r="E37" s="283"/>
      <c r="F37" s="283"/>
      <c r="G37" s="283"/>
      <c r="H37" s="283"/>
      <c r="I37" s="284"/>
      <c r="J37" s="335"/>
      <c r="K37" s="336"/>
      <c r="L37" s="336"/>
      <c r="M37" s="336"/>
      <c r="N37" s="336"/>
      <c r="O37" s="336"/>
      <c r="P37" s="10"/>
    </row>
    <row r="38" spans="2:16" s="8" customFormat="1" ht="15.75" hidden="1" customHeight="1" x14ac:dyDescent="0.25">
      <c r="B38" s="10"/>
      <c r="C38" s="283"/>
      <c r="D38" s="283"/>
      <c r="E38" s="283"/>
      <c r="F38" s="283"/>
      <c r="G38" s="283"/>
      <c r="H38" s="283"/>
      <c r="I38" s="284"/>
      <c r="J38" s="335"/>
      <c r="K38" s="336"/>
      <c r="L38" s="336"/>
      <c r="M38" s="336"/>
      <c r="N38" s="336"/>
      <c r="O38" s="336"/>
      <c r="P38" s="10"/>
    </row>
    <row r="39" spans="2:16" s="8" customFormat="1" ht="15.75" hidden="1" customHeight="1" x14ac:dyDescent="0.25">
      <c r="B39" s="10"/>
      <c r="C39" s="283"/>
      <c r="D39" s="283"/>
      <c r="E39" s="283"/>
      <c r="F39" s="283"/>
      <c r="G39" s="283"/>
      <c r="H39" s="283"/>
      <c r="I39" s="284"/>
      <c r="J39" s="335"/>
      <c r="K39" s="336"/>
      <c r="L39" s="336"/>
      <c r="M39" s="336"/>
      <c r="N39" s="336"/>
      <c r="O39" s="336"/>
      <c r="P39" s="10"/>
    </row>
    <row r="40" spans="2:16" s="8" customFormat="1" ht="135.6" customHeight="1" x14ac:dyDescent="0.25">
      <c r="B40" s="10"/>
      <c r="C40" s="283"/>
      <c r="D40" s="283"/>
      <c r="E40" s="283"/>
      <c r="F40" s="283"/>
      <c r="G40" s="283"/>
      <c r="H40" s="283"/>
      <c r="I40" s="284"/>
      <c r="J40" s="337"/>
      <c r="K40" s="338"/>
      <c r="L40" s="338"/>
      <c r="M40" s="338"/>
      <c r="N40" s="338"/>
      <c r="O40" s="338"/>
      <c r="P40" s="10"/>
    </row>
    <row r="41" spans="2:16" s="8" customFormat="1" ht="15.75" customHeight="1" x14ac:dyDescent="0.25">
      <c r="B41" s="10"/>
      <c r="C41" s="283"/>
      <c r="D41" s="283"/>
      <c r="E41" s="283"/>
      <c r="F41" s="283"/>
      <c r="G41" s="283"/>
      <c r="H41" s="283"/>
      <c r="I41" s="284"/>
      <c r="J41" s="339" t="s">
        <v>83</v>
      </c>
      <c r="K41" s="340"/>
      <c r="L41" s="340"/>
      <c r="M41" s="340"/>
      <c r="N41" s="340"/>
      <c r="O41" s="340"/>
      <c r="P41" s="10"/>
    </row>
    <row r="42" spans="2:16" s="8" customFormat="1" ht="15.75" customHeight="1" x14ac:dyDescent="0.25">
      <c r="B42" s="10"/>
      <c r="C42" s="283"/>
      <c r="D42" s="283"/>
      <c r="E42" s="283"/>
      <c r="F42" s="283"/>
      <c r="G42" s="283"/>
      <c r="H42" s="283"/>
      <c r="I42" s="284"/>
      <c r="J42" s="341" t="str">
        <f>E14</f>
        <v>Director(a) de Control Interno</v>
      </c>
      <c r="K42" s="342"/>
      <c r="L42" s="342"/>
      <c r="M42" s="342"/>
      <c r="N42" s="342"/>
      <c r="O42" s="342"/>
      <c r="P42" s="10"/>
    </row>
    <row r="43" spans="2:16" s="8" customFormat="1" ht="16.5" customHeight="1" x14ac:dyDescent="0.25">
      <c r="B43" s="10"/>
      <c r="C43" s="283"/>
      <c r="D43" s="283"/>
      <c r="E43" s="283"/>
      <c r="F43" s="283"/>
      <c r="G43" s="283"/>
      <c r="H43" s="283"/>
      <c r="I43" s="284"/>
      <c r="J43" s="328"/>
      <c r="K43" s="329"/>
      <c r="L43" s="329"/>
      <c r="M43" s="329"/>
      <c r="N43" s="329"/>
      <c r="O43" s="329"/>
      <c r="P43" s="10"/>
    </row>
    <row r="44" spans="2:16" s="8" customFormat="1" ht="16.5" customHeight="1" x14ac:dyDescent="0.25">
      <c r="B44" s="10"/>
      <c r="C44" s="5"/>
      <c r="D44" s="5"/>
      <c r="E44" s="5"/>
      <c r="F44" s="5"/>
      <c r="G44" s="5"/>
      <c r="H44" s="5"/>
      <c r="I44" s="5"/>
      <c r="J44" s="5"/>
      <c r="K44" s="5"/>
      <c r="L44" s="5"/>
      <c r="M44" s="5"/>
      <c r="N44" s="5"/>
      <c r="O44" s="5"/>
      <c r="P44" s="10"/>
    </row>
    <row r="45" spans="2:16" s="12" customFormat="1" ht="15" customHeight="1" x14ac:dyDescent="0.25">
      <c r="B45" s="11"/>
      <c r="C45" s="343" t="s">
        <v>84</v>
      </c>
      <c r="D45" s="344"/>
      <c r="E45" s="344"/>
      <c r="F45" s="344"/>
      <c r="G45" s="344"/>
      <c r="H45" s="344"/>
      <c r="I45" s="344"/>
      <c r="J45" s="344"/>
      <c r="K45" s="344"/>
      <c r="L45" s="344"/>
      <c r="M45" s="344"/>
      <c r="N45" s="344"/>
      <c r="O45" s="345"/>
      <c r="P45" s="11"/>
    </row>
    <row r="46" spans="2:16" s="12" customFormat="1" x14ac:dyDescent="0.25">
      <c r="B46" s="11"/>
      <c r="C46" s="33" t="s">
        <v>9</v>
      </c>
      <c r="D46" s="32" t="str">
        <f ca="1">IF(J23="MENSUAL","ENERO",IF(J23="TRIMESTRAL","MARZO",IF(J23="SEMESTRAL","JUNIO",IF(J23="ANUAL",YEAR(TODAY()),""))))</f>
        <v>JUNIO</v>
      </c>
      <c r="E46" s="32" t="str">
        <f>IF(J23="MENSUAL","FEBRERO",IF(J23="TRIMESTRAL","JUNIO",IF(J23="SEMESTRAL","DICIEMBRE","")))</f>
        <v>DICIEMBRE</v>
      </c>
      <c r="F46" s="32" t="str">
        <f>IF(J23="MENSUAL","MARZO",IF(J23="TRIMESTRAL","SEPTIEMBRE",""))</f>
        <v/>
      </c>
      <c r="G46" s="32" t="str">
        <f>IF(J23="MENSUAL","ABRIL",IF(J23="TRIMESTRAL","DICIEMBRE",""))</f>
        <v/>
      </c>
      <c r="H46" s="32" t="str">
        <f>IF(J23="MENSUAL","MAYO","")</f>
        <v/>
      </c>
      <c r="I46" s="32" t="str">
        <f>IF(J23="MENSUAL","JUNIO","")</f>
        <v/>
      </c>
      <c r="J46" s="32" t="str">
        <f>IF(J23="MENSUAL","JULIO","")</f>
        <v/>
      </c>
      <c r="K46" s="32" t="str">
        <f>IF(J23="MENSUAL","AGOSTO","")</f>
        <v/>
      </c>
      <c r="L46" s="32" t="str">
        <f>IF(J23="MENSUAL","SEPTIEMBRE","")</f>
        <v/>
      </c>
      <c r="M46" s="32" t="str">
        <f>IF(J23="MENSUAL","OCTUBRE","")</f>
        <v/>
      </c>
      <c r="N46" s="32" t="str">
        <f>IF(J23="MENSUAL","NOVIEMBRE","")</f>
        <v/>
      </c>
      <c r="O46" s="32" t="str">
        <f>IF(J23="MENSUAL","DICIEMBRE","")</f>
        <v/>
      </c>
      <c r="P46" s="11"/>
    </row>
    <row r="47" spans="2:16" s="12" customFormat="1" ht="57.75" customHeight="1" x14ac:dyDescent="0.25">
      <c r="B47" s="11"/>
      <c r="C47" s="34" t="str">
        <f>G18</f>
        <v>Pre-Informes de auditoría entregados a tiempo*100</v>
      </c>
      <c r="D47" s="32">
        <v>4</v>
      </c>
      <c r="E47" s="32"/>
      <c r="F47" s="32"/>
      <c r="G47" s="32"/>
      <c r="H47" s="32"/>
      <c r="I47" s="32"/>
      <c r="J47" s="32"/>
      <c r="K47" s="32"/>
      <c r="L47" s="32"/>
      <c r="M47" s="32"/>
      <c r="N47" s="32"/>
      <c r="O47" s="32"/>
      <c r="P47" s="11"/>
    </row>
    <row r="48" spans="2:16" s="12" customFormat="1" ht="38.25" customHeight="1" x14ac:dyDescent="0.25">
      <c r="B48" s="11"/>
      <c r="C48" s="34" t="str">
        <f>G19</f>
        <v>Total Pre- informes de procesos auditados</v>
      </c>
      <c r="D48" s="32">
        <v>4</v>
      </c>
      <c r="E48" s="32"/>
      <c r="F48" s="32"/>
      <c r="G48" s="32"/>
      <c r="H48" s="32"/>
      <c r="I48" s="32"/>
      <c r="J48" s="32"/>
      <c r="K48" s="32"/>
      <c r="L48" s="32"/>
      <c r="M48" s="32"/>
      <c r="N48" s="32"/>
      <c r="O48" s="32"/>
      <c r="P48" s="13"/>
    </row>
    <row r="49" spans="1:28" s="12" customFormat="1" x14ac:dyDescent="0.25">
      <c r="B49" s="11"/>
      <c r="C49" s="2" t="s">
        <v>85</v>
      </c>
      <c r="D49" s="28">
        <f t="shared" ref="D49:O49" si="0">IFERROR(IF($E$17=1,D47/D48,IF($E$17=2,D47,"")),"")</f>
        <v>1</v>
      </c>
      <c r="E49" s="28" t="str">
        <f t="shared" si="0"/>
        <v/>
      </c>
      <c r="F49" s="28" t="str">
        <f t="shared" si="0"/>
        <v/>
      </c>
      <c r="G49" s="28" t="str">
        <f t="shared" si="0"/>
        <v/>
      </c>
      <c r="H49" s="28" t="str">
        <f t="shared" si="0"/>
        <v/>
      </c>
      <c r="I49" s="28" t="str">
        <f t="shared" si="0"/>
        <v/>
      </c>
      <c r="J49" s="28" t="str">
        <f t="shared" si="0"/>
        <v/>
      </c>
      <c r="K49" s="28" t="str">
        <f t="shared" si="0"/>
        <v/>
      </c>
      <c r="L49" s="28" t="str">
        <f t="shared" si="0"/>
        <v/>
      </c>
      <c r="M49" s="28" t="str">
        <f t="shared" si="0"/>
        <v/>
      </c>
      <c r="N49" s="28" t="str">
        <f t="shared" si="0"/>
        <v/>
      </c>
      <c r="O49" s="28" t="str">
        <f t="shared" si="0"/>
        <v/>
      </c>
      <c r="P49" s="11"/>
    </row>
    <row r="50" spans="1:28" s="12" customFormat="1" x14ac:dyDescent="0.25">
      <c r="B50" s="11"/>
      <c r="C50" s="3" t="s">
        <v>86</v>
      </c>
      <c r="D50" s="28">
        <f>IF(AND(N23="ANUAL",J23="MENSUAL"),N17/12,IF(AND(N23="ANUAL",J23="TRIMESTRAL"),N17/4,IF(AND(N23="ANUAL",J23="SEMESTRAL"),N17/2,IF(AND(N23="ANUAL",J23="ANUAL"),N17,IF(AND(N23="SEMESTRAL",J23="MENSUAL"),N17/6,IF(AND(N23="SEMESTRAL",J23="TRIMESTRAL"),N17/2,IF(AND(N23="SEMESTRAL",J23="SEMESTRAL"),N17,IF(AND(N23="SEMESTRAL",J23="ANUAL"),"REVISAR FRECUENCIAS",IF(AND(N23="TRIMESTRAL",J23="MENSUAL"),N17/3,IF(AND(N23="TRIMESTRAL",J23="TRIMESTRAL"),N17,IF(AND(N23="TRIMESTRAL",J23="SEMESTRAL"),"REVISAR FRECUENCIAS",IF(AND(N23="TRIMESTRAL",J23="ANUAL"),"REVISAR FRECUENCIAS",IF(AND(N23="MENSUAL",J23="MENSUAL"),N17,IF(AND(N23="MENSUAL",J23="TRIMESTRAL"),"REVISAR FRECUENCIAS",IF(AND(N23="MENSUAL",J23="SEMESTRAL"),"REVISAR FRECUENCIAS",IF(AND(N23="MENSUAL",J23="ANUAL"),"REVISAR FRECUENCIAS",""))))))))))))))))</f>
        <v>0.9</v>
      </c>
      <c r="E50" s="28">
        <f>IF(AND(N23="ANUAL",J23="MENSUAL"),N17/12+D50,IF(AND(N23="ANUAL",J23="TRIMESTRAL"),N17/4+D50,IF(AND(N23="ANUAL",J23="SEMESTRAL"),N17/2+D50,IF(AND(N23="SEMESTRAL",J23="MENSUAL"),N17/6+D50,IF(AND(N23="SEMESTRAL",J23="TRIMESTRAL"),N17/2+D50,IF(AND(N23="SEMESTRAL",J23="SEMESTRAL"),N17,IF(AND(N23="TRIMESTRAL",J23="MENSUAL"),N17/3+D50,IF(AND(N23="TRIMESTRAL",J23="TRIMESTRAL"),N17,IF(AND(N23="MENSUAL",J23="MENSUAL"),N17,"")))))))))</f>
        <v>0.9</v>
      </c>
      <c r="F50" s="28" t="str">
        <f>IF(AND(N23="ANUAL",J23="MENSUAL"),N17/12+E50,IF(AND(N23="ANUAL",J23="TRIMESTRAL"),N17/4+E50,IF(AND(N23="SEMESTRAL",J23="MENSUAL"),N17/6+E50,IF(AND(N23="SEMESTRAL",J23="TRIMESTRAL"),N17/2,IF(AND(N23="TRIMESTRAL",J23="MENSUAL"),N17/3+E50,IF(AND(N23="TRIMESTRAL",J23="TRIMESTRAL"),N17,IF(AND(N23="MENSUAL",J23="MENSUAL"),N17,"")))))))</f>
        <v/>
      </c>
      <c r="G50" s="28" t="str">
        <f>IF(AND(N23="ANUAL",J23="MENSUAL"),N17/12+F50,IF(AND(N23="ANUAL",J23="TRIMESTRAL"),N17/4+F50,IF(AND(N23="SEMESTRAL",J23="MENSUAL"),N17/6+F50,IF(AND(N23="SEMESTRAL",J23="TRIMESTRAL"),N17/2+F50,IF(AND(N23="TRIMESTRAL",J23="MENSUAL"),N17/3,IF(AND(N23="TRIMESTRAL",J23="TRIMESTRAL"),N17,IF(AND(N23="MENSUAL",J23="MENSUAL"),N17,"")))))))</f>
        <v/>
      </c>
      <c r="H50" s="28" t="str">
        <f>IF(AND($N$23="ANUAL",$J$23="MENSUAL"),$N$17/12+G50,IF(AND(N23="SEMESTRAL",J23="MENSUAL"),N17/6+G50,IF(AND(N23="TRIMESTRAL",J23="MENSUAL"),N17/3+G50,IF(AND(N23="MENSUAL",J23="MENSUAL"),N17,""))))</f>
        <v/>
      </c>
      <c r="I50" s="28" t="str">
        <f>IF(AND($N$23="ANUAL",$J$23="MENSUAL"),$N$17/12+H50,IF(AND(N23="SEMESTRAL",J23="MENSUAL"),N17/6+H50,IF(AND(N23="TRIMESTRAL",J23="MENSUAL"),N17/3+H50,IF(AND(N23="MENSUAL",J23="MENSUAL"),N17,""))))</f>
        <v/>
      </c>
      <c r="J50" s="28" t="str">
        <f>IF(AND($N$23="ANUAL",$J$23="MENSUAL"),$N$17/12+I50,IF(AND(N23="SEMESTRAL",J23="MENSUAL"),N17/6,IF(AND(N23="TRIMESTRAL",J23="MENSUAL"),N17/3,IF(AND(N23="MENSUAL",J23="MENSUAL"),N17,""))))</f>
        <v/>
      </c>
      <c r="K50" s="28" t="str">
        <f>IF(AND($N$23="ANUAL",$J$23="MENSUAL"),$N$17/12+J50,IF(AND(N23="SEMESTRAL",J23="MENSUAL"),N17/6+J50,IF(AND(N23="TRIMESTRAL",J23="MENSUAL"),N17/3+J50,IF(AND(N23="MENSUAL",J23="MENSUAL"),N17,""))))</f>
        <v/>
      </c>
      <c r="L50" s="28" t="str">
        <f>IF(AND($N$23="ANUAL",$J$23="MENSUAL"),$N$17/12+K50,IF(AND(N23="SEMESTRAL",J23="MENSUAL"),N17/6+K50,IF(AND(N23="TRIMESTRAL",J23="MENSUAL"),N17/3+K50,IF(AND(N23="MENSUAL",J23="MENSUAL"),N17,""))))</f>
        <v/>
      </c>
      <c r="M50" s="28" t="str">
        <f>IF(AND($N$23="ANUAL",$J$23="MENSUAL"),$N$17/12+L50,IF(AND(N23="SEMESTRAL",J23="MENSUAL"),N17/6+L50,IF(AND(N23="TRIMESTRAL",J23="MENSUAL"),N17/3,IF(AND(N23="MENSUAL",J23="MENSUAL"),N17,""))))</f>
        <v/>
      </c>
      <c r="N50" s="28" t="str">
        <f>IF(AND($N$23="ANUAL",$J$23="MENSUAL"),$N$17/12+M50,IF(AND(N23="SEMESTRAL",J23="MENSUAL"),N17/6+M50,IF(AND(N23="TRIMESTRAL",J23="MENSUAL"),N17/3+M50,IF(AND(N23="MENSUAL",J23="MENSUAL"),N17,""))))</f>
        <v/>
      </c>
      <c r="O50" s="28" t="str">
        <f>IF(AND($N$23="ANUAL",$J$23="MENSUAL"),$N$17/12+N50,IF(AND(N23="SEMESTRAL",J23="MENSUAL"),N17/6+N50,IF(AND(N23="TRIMESTRAL",J23="MENSUAL"),N17/3+N50,IF(AND(N23="MENSUAL",J23="MENSUAL"),N17,""))))</f>
        <v/>
      </c>
      <c r="P50" s="11"/>
    </row>
    <row r="51" spans="1:28" s="12" customFormat="1" x14ac:dyDescent="0.25">
      <c r="B51" s="11"/>
      <c r="C51" s="5"/>
      <c r="D51" s="5"/>
      <c r="E51" s="5"/>
      <c r="F51" s="5"/>
      <c r="G51" s="5"/>
      <c r="H51" s="5"/>
      <c r="I51" s="5"/>
      <c r="J51" s="5"/>
      <c r="K51" s="5"/>
      <c r="L51" s="5"/>
      <c r="M51" s="5"/>
      <c r="N51" s="5"/>
      <c r="O51" s="5"/>
      <c r="P51" s="11"/>
    </row>
    <row r="52" spans="1:28" s="14" customFormat="1" x14ac:dyDescent="0.2">
      <c r="A52" s="16"/>
      <c r="B52" s="1"/>
      <c r="C52" s="346" t="s">
        <v>61</v>
      </c>
      <c r="D52" s="346"/>
      <c r="E52" s="346"/>
      <c r="F52" s="346"/>
      <c r="G52" s="346"/>
      <c r="H52" s="346"/>
      <c r="I52" s="346"/>
      <c r="J52" s="346"/>
      <c r="K52" s="346"/>
      <c r="L52" s="346"/>
      <c r="M52" s="346"/>
      <c r="N52" s="346"/>
      <c r="O52" s="346"/>
      <c r="P52" s="1"/>
      <c r="Q52" s="16"/>
      <c r="R52" s="16"/>
      <c r="S52" s="16"/>
      <c r="T52" s="16"/>
      <c r="U52" s="16"/>
      <c r="V52" s="16"/>
      <c r="W52" s="16"/>
      <c r="X52" s="16"/>
      <c r="Y52" s="16"/>
      <c r="Z52" s="16"/>
      <c r="AA52" s="16"/>
      <c r="AB52" s="16"/>
    </row>
    <row r="53" spans="1:28" s="14" customFormat="1" x14ac:dyDescent="0.2">
      <c r="A53" s="16"/>
      <c r="B53" s="1"/>
      <c r="C53" s="347" t="s">
        <v>87</v>
      </c>
      <c r="D53" s="347"/>
      <c r="E53" s="347"/>
      <c r="F53" s="347"/>
      <c r="G53" s="347" t="s">
        <v>88</v>
      </c>
      <c r="H53" s="347"/>
      <c r="I53" s="347"/>
      <c r="J53" s="347"/>
      <c r="K53" s="347" t="s">
        <v>89</v>
      </c>
      <c r="L53" s="347"/>
      <c r="M53" s="347"/>
      <c r="N53" s="347"/>
      <c r="O53" s="347"/>
      <c r="P53" s="1"/>
      <c r="Q53" s="16"/>
      <c r="R53" s="16"/>
      <c r="S53" s="16"/>
      <c r="T53" s="16"/>
      <c r="U53" s="16"/>
      <c r="V53" s="16"/>
      <c r="W53" s="16"/>
      <c r="X53" s="16"/>
      <c r="Y53" s="16"/>
      <c r="Z53" s="16"/>
      <c r="AA53" s="16"/>
      <c r="AB53" s="16"/>
    </row>
    <row r="54" spans="1:28" s="14" customFormat="1" x14ac:dyDescent="0.2">
      <c r="A54" s="16"/>
      <c r="B54" s="1"/>
      <c r="C54" s="332"/>
      <c r="D54" s="332"/>
      <c r="E54" s="332"/>
      <c r="F54" s="332"/>
      <c r="G54" s="333"/>
      <c r="H54" s="333"/>
      <c r="I54" s="333"/>
      <c r="J54" s="333"/>
      <c r="K54" s="332"/>
      <c r="L54" s="332"/>
      <c r="M54" s="332"/>
      <c r="N54" s="332"/>
      <c r="O54" s="332"/>
      <c r="P54" s="1"/>
      <c r="Q54" s="16"/>
      <c r="R54" s="16"/>
      <c r="S54" s="16"/>
      <c r="T54" s="16"/>
      <c r="U54" s="16"/>
      <c r="V54" s="16"/>
      <c r="W54" s="16"/>
      <c r="X54" s="16"/>
      <c r="Y54" s="16"/>
      <c r="Z54" s="16"/>
      <c r="AA54" s="16"/>
      <c r="AB54" s="16"/>
    </row>
    <row r="55" spans="1:28" s="14" customFormat="1" x14ac:dyDescent="0.2">
      <c r="A55" s="16"/>
      <c r="B55" s="1"/>
      <c r="C55" s="332"/>
      <c r="D55" s="332"/>
      <c r="E55" s="332"/>
      <c r="F55" s="332"/>
      <c r="G55" s="333"/>
      <c r="H55" s="333"/>
      <c r="I55" s="333"/>
      <c r="J55" s="333"/>
      <c r="K55" s="332"/>
      <c r="L55" s="332"/>
      <c r="M55" s="332"/>
      <c r="N55" s="332"/>
      <c r="O55" s="332"/>
      <c r="P55" s="1"/>
      <c r="Q55" s="16"/>
      <c r="R55" s="16"/>
      <c r="S55" s="16"/>
      <c r="T55" s="16"/>
      <c r="U55" s="16"/>
      <c r="V55" s="16"/>
      <c r="W55" s="16"/>
      <c r="X55" s="16"/>
      <c r="Y55" s="16"/>
      <c r="Z55" s="16"/>
      <c r="AA55" s="16"/>
      <c r="AB55" s="16"/>
    </row>
    <row r="56" spans="1:28" s="14" customFormat="1" x14ac:dyDescent="0.2">
      <c r="A56" s="16"/>
      <c r="B56" s="1"/>
      <c r="C56" s="332"/>
      <c r="D56" s="332"/>
      <c r="E56" s="332"/>
      <c r="F56" s="332"/>
      <c r="G56" s="333"/>
      <c r="H56" s="333"/>
      <c r="I56" s="333"/>
      <c r="J56" s="333"/>
      <c r="K56" s="332"/>
      <c r="L56" s="332"/>
      <c r="M56" s="332"/>
      <c r="N56" s="332"/>
      <c r="O56" s="332"/>
      <c r="P56" s="1"/>
      <c r="Q56" s="16"/>
      <c r="R56" s="16"/>
      <c r="S56" s="16"/>
      <c r="T56" s="16"/>
      <c r="U56" s="16"/>
      <c r="V56" s="16"/>
      <c r="W56" s="16"/>
      <c r="X56" s="16"/>
      <c r="Y56" s="16"/>
      <c r="Z56" s="16"/>
      <c r="AA56" s="16"/>
      <c r="AB56" s="16"/>
    </row>
    <row r="57" spans="1:28" s="14" customFormat="1" x14ac:dyDescent="0.2">
      <c r="A57" s="16"/>
      <c r="B57" s="1"/>
      <c r="C57" s="332"/>
      <c r="D57" s="332"/>
      <c r="E57" s="332"/>
      <c r="F57" s="332"/>
      <c r="G57" s="332"/>
      <c r="H57" s="332"/>
      <c r="I57" s="332"/>
      <c r="J57" s="332"/>
      <c r="K57" s="332"/>
      <c r="L57" s="332"/>
      <c r="M57" s="332"/>
      <c r="N57" s="332"/>
      <c r="O57" s="332"/>
      <c r="P57" s="1"/>
      <c r="Q57" s="16"/>
      <c r="R57" s="16"/>
      <c r="S57" s="16"/>
      <c r="T57" s="16"/>
      <c r="U57" s="16"/>
      <c r="V57" s="16"/>
      <c r="W57" s="16"/>
      <c r="X57" s="16"/>
      <c r="Y57" s="16"/>
      <c r="Z57" s="16"/>
      <c r="AA57" s="16"/>
      <c r="AB57" s="16"/>
    </row>
    <row r="58" spans="1:28" s="14" customFormat="1" x14ac:dyDescent="0.2">
      <c r="A58" s="16"/>
      <c r="B58" s="1"/>
      <c r="C58" s="332"/>
      <c r="D58" s="332"/>
      <c r="E58" s="332"/>
      <c r="F58" s="332"/>
      <c r="G58" s="332"/>
      <c r="H58" s="332"/>
      <c r="I58" s="332"/>
      <c r="J58" s="332"/>
      <c r="K58" s="332"/>
      <c r="L58" s="332"/>
      <c r="M58" s="332"/>
      <c r="N58" s="332"/>
      <c r="O58" s="332"/>
      <c r="P58" s="1"/>
      <c r="Q58" s="16"/>
      <c r="R58" s="16"/>
      <c r="S58" s="16"/>
      <c r="T58" s="16"/>
      <c r="U58" s="16"/>
      <c r="V58" s="16"/>
      <c r="W58" s="16"/>
      <c r="X58" s="16"/>
      <c r="Y58" s="16"/>
      <c r="Z58" s="16"/>
      <c r="AA58" s="16"/>
      <c r="AB58" s="16"/>
    </row>
    <row r="59" spans="1:28" s="14" customFormat="1" x14ac:dyDescent="0.2">
      <c r="A59" s="16"/>
      <c r="B59" s="1"/>
      <c r="C59" s="332"/>
      <c r="D59" s="332"/>
      <c r="E59" s="332"/>
      <c r="F59" s="332"/>
      <c r="G59" s="332"/>
      <c r="H59" s="332"/>
      <c r="I59" s="332"/>
      <c r="J59" s="332"/>
      <c r="K59" s="332"/>
      <c r="L59" s="332"/>
      <c r="M59" s="332"/>
      <c r="N59" s="332"/>
      <c r="O59" s="332"/>
      <c r="P59" s="1"/>
      <c r="Q59" s="16"/>
      <c r="R59" s="16"/>
      <c r="S59" s="16"/>
      <c r="T59" s="16"/>
      <c r="U59" s="16"/>
      <c r="V59" s="16"/>
      <c r="W59" s="16"/>
      <c r="X59" s="16"/>
      <c r="Y59" s="16"/>
      <c r="Z59" s="16"/>
      <c r="AA59" s="16"/>
      <c r="AB59" s="16"/>
    </row>
    <row r="60" spans="1:28" s="14" customFormat="1" x14ac:dyDescent="0.2">
      <c r="A60" s="16"/>
      <c r="B60" s="1"/>
      <c r="C60" s="348"/>
      <c r="D60" s="348"/>
      <c r="E60" s="348"/>
      <c r="F60" s="348"/>
      <c r="G60" s="348"/>
      <c r="H60" s="348"/>
      <c r="I60" s="348"/>
      <c r="J60" s="348"/>
      <c r="K60" s="348"/>
      <c r="L60" s="348"/>
      <c r="M60" s="348"/>
      <c r="N60" s="348"/>
      <c r="O60" s="348"/>
      <c r="P60" s="1"/>
      <c r="Q60" s="16"/>
      <c r="R60" s="16"/>
      <c r="S60" s="16"/>
      <c r="T60" s="16"/>
      <c r="U60" s="16"/>
      <c r="V60" s="16"/>
      <c r="W60" s="16"/>
      <c r="X60" s="16"/>
      <c r="Y60" s="16"/>
      <c r="Z60" s="16"/>
      <c r="AA60" s="16"/>
      <c r="AB60" s="16"/>
    </row>
    <row r="61" spans="1:28" s="14" customFormat="1" x14ac:dyDescent="0.2">
      <c r="A61" s="16"/>
      <c r="B61" s="1"/>
      <c r="C61" s="26"/>
      <c r="D61" s="21"/>
      <c r="E61" s="21"/>
      <c r="F61" s="21"/>
      <c r="G61" s="21"/>
      <c r="H61" s="21"/>
      <c r="I61" s="21"/>
      <c r="J61" s="21"/>
      <c r="K61" s="21"/>
      <c r="L61" s="21"/>
      <c r="M61" s="21"/>
      <c r="N61" s="21"/>
      <c r="O61" s="21"/>
      <c r="P61" s="1"/>
      <c r="Q61" s="16"/>
      <c r="R61" s="16"/>
      <c r="S61" s="16"/>
      <c r="T61" s="16"/>
      <c r="U61" s="16"/>
      <c r="V61" s="16"/>
      <c r="W61" s="16"/>
      <c r="X61" s="16"/>
      <c r="Y61" s="16"/>
      <c r="Z61" s="16"/>
      <c r="AA61" s="16"/>
      <c r="AB61" s="16"/>
    </row>
    <row r="62" spans="1:28" s="14" customFormat="1" x14ac:dyDescent="0.2">
      <c r="A62" s="16"/>
      <c r="B62" s="1"/>
      <c r="C62" s="26"/>
      <c r="D62" s="21"/>
      <c r="E62" s="21"/>
      <c r="F62" s="21"/>
      <c r="G62" s="21"/>
      <c r="H62" s="21"/>
      <c r="I62" s="21"/>
      <c r="J62" s="21"/>
      <c r="K62" s="21"/>
      <c r="L62" s="21"/>
      <c r="M62" s="21"/>
      <c r="N62" s="21"/>
      <c r="O62" s="21"/>
      <c r="P62" s="1"/>
      <c r="Q62" s="16"/>
      <c r="R62" s="16"/>
      <c r="S62" s="16"/>
      <c r="T62" s="16"/>
      <c r="U62" s="16"/>
      <c r="V62" s="16"/>
      <c r="W62" s="16"/>
      <c r="X62" s="16"/>
      <c r="Y62" s="16"/>
      <c r="Z62" s="16"/>
      <c r="AA62" s="16"/>
      <c r="AB62" s="16"/>
    </row>
    <row r="63" spans="1:28" s="14" customFormat="1" x14ac:dyDescent="0.2">
      <c r="A63" s="16"/>
      <c r="B63" s="1"/>
      <c r="C63" s="26"/>
      <c r="D63" s="21"/>
      <c r="E63" s="21"/>
      <c r="F63" s="21"/>
      <c r="G63" s="21"/>
      <c r="H63" s="21"/>
      <c r="I63" s="21"/>
      <c r="J63" s="21"/>
      <c r="K63" s="21"/>
      <c r="L63" s="21"/>
      <c r="M63" s="21"/>
      <c r="N63" s="21"/>
      <c r="O63" s="21"/>
      <c r="P63" s="1"/>
      <c r="Q63" s="16"/>
      <c r="R63" s="16"/>
      <c r="S63" s="16"/>
      <c r="T63" s="16"/>
      <c r="U63" s="16"/>
      <c r="V63" s="16"/>
      <c r="W63" s="16"/>
      <c r="X63" s="16"/>
      <c r="Y63" s="16"/>
      <c r="Z63" s="16"/>
      <c r="AA63" s="16"/>
      <c r="AB63" s="16"/>
    </row>
    <row r="66" spans="3:15" s="23" customFormat="1" x14ac:dyDescent="0.2">
      <c r="C66" s="22"/>
      <c r="D66" s="22"/>
      <c r="E66" s="22"/>
      <c r="F66" s="22"/>
      <c r="G66" s="22"/>
      <c r="H66" s="22"/>
      <c r="I66" s="22"/>
      <c r="J66" s="22"/>
      <c r="K66" s="22"/>
      <c r="L66" s="22"/>
      <c r="M66" s="22"/>
      <c r="N66" s="22"/>
      <c r="O66" s="22"/>
    </row>
    <row r="67" spans="3:15" s="23" customFormat="1" x14ac:dyDescent="0.2">
      <c r="C67" s="22"/>
      <c r="D67" s="22"/>
      <c r="E67" s="22"/>
      <c r="F67" s="22"/>
      <c r="G67" s="22"/>
      <c r="H67" s="22"/>
      <c r="I67" s="22"/>
      <c r="J67" s="22"/>
      <c r="K67" s="22"/>
      <c r="L67" s="22"/>
      <c r="M67" s="22"/>
      <c r="N67" s="22"/>
      <c r="O67" s="22"/>
    </row>
    <row r="68" spans="3:15" s="23" customFormat="1" x14ac:dyDescent="0.2">
      <c r="C68" s="22"/>
      <c r="D68" s="22"/>
      <c r="E68" s="22"/>
      <c r="F68" s="22"/>
      <c r="G68" s="22"/>
      <c r="H68" s="22"/>
      <c r="I68" s="22"/>
      <c r="J68" s="22"/>
      <c r="K68" s="22"/>
      <c r="L68" s="22"/>
      <c r="M68" s="22"/>
      <c r="N68" s="22"/>
      <c r="O68" s="22"/>
    </row>
    <row r="69" spans="3:15" s="23" customFormat="1" x14ac:dyDescent="0.2">
      <c r="C69" s="22"/>
      <c r="D69" s="22"/>
      <c r="E69" s="22"/>
      <c r="F69" s="22"/>
      <c r="G69" s="22"/>
      <c r="H69" s="22"/>
      <c r="I69" s="22"/>
      <c r="J69" s="22"/>
      <c r="K69" s="22"/>
      <c r="L69" s="22"/>
      <c r="M69" s="22"/>
      <c r="N69" s="22"/>
      <c r="O69" s="22"/>
    </row>
    <row r="70" spans="3:15" s="23" customFormat="1" x14ac:dyDescent="0.2">
      <c r="C70" s="22"/>
      <c r="D70" s="22"/>
      <c r="E70" s="22"/>
      <c r="F70" s="22"/>
      <c r="G70" s="22"/>
      <c r="H70" s="22"/>
      <c r="I70" s="22"/>
      <c r="J70" s="22"/>
      <c r="K70" s="22"/>
      <c r="L70" s="22"/>
      <c r="M70" s="22"/>
      <c r="N70" s="22"/>
      <c r="O70" s="22"/>
    </row>
    <row r="71" spans="3:15" s="23" customFormat="1" x14ac:dyDescent="0.2">
      <c r="C71" s="22"/>
      <c r="D71" s="22"/>
      <c r="E71" s="22"/>
      <c r="F71" s="22"/>
      <c r="G71" s="22"/>
      <c r="H71" s="22"/>
      <c r="I71" s="22"/>
      <c r="J71" s="22"/>
      <c r="K71" s="22"/>
      <c r="L71" s="22"/>
      <c r="M71" s="22"/>
      <c r="N71" s="22"/>
      <c r="O71" s="22"/>
    </row>
    <row r="72" spans="3:15" s="23" customFormat="1" x14ac:dyDescent="0.2">
      <c r="C72" s="22"/>
      <c r="D72" s="22"/>
      <c r="E72" s="22"/>
      <c r="F72" s="22"/>
      <c r="G72" s="24" t="s">
        <v>90</v>
      </c>
      <c r="H72" s="25"/>
      <c r="I72" s="25"/>
      <c r="J72" s="24" t="s">
        <v>27</v>
      </c>
      <c r="K72" s="22"/>
      <c r="L72" s="22"/>
      <c r="M72" s="22"/>
      <c r="N72" s="22"/>
      <c r="O72" s="22"/>
    </row>
    <row r="73" spans="3:15" s="23" customFormat="1" x14ac:dyDescent="0.2">
      <c r="C73" s="22"/>
      <c r="D73" s="22"/>
      <c r="E73" s="22"/>
      <c r="F73" s="22"/>
      <c r="G73" s="24" t="s">
        <v>91</v>
      </c>
      <c r="H73" s="25"/>
      <c r="I73" s="25"/>
      <c r="J73" s="24" t="s">
        <v>31</v>
      </c>
      <c r="K73" s="22"/>
      <c r="L73" s="22"/>
      <c r="M73" s="22"/>
      <c r="N73" s="22"/>
      <c r="O73" s="22"/>
    </row>
    <row r="74" spans="3:15" s="23" customFormat="1" x14ac:dyDescent="0.2">
      <c r="C74" s="22"/>
      <c r="D74" s="22"/>
      <c r="E74" s="22"/>
      <c r="F74" s="22"/>
      <c r="G74" s="24" t="s">
        <v>45</v>
      </c>
      <c r="H74" s="25"/>
      <c r="I74" s="25"/>
      <c r="J74" s="24" t="s">
        <v>92</v>
      </c>
      <c r="K74" s="22"/>
      <c r="L74" s="22"/>
      <c r="M74" s="22"/>
      <c r="N74" s="22"/>
      <c r="O74" s="22"/>
    </row>
    <row r="75" spans="3:15" s="23" customFormat="1" x14ac:dyDescent="0.2">
      <c r="C75" s="22"/>
      <c r="D75" s="22"/>
      <c r="E75" s="22"/>
      <c r="F75" s="22"/>
      <c r="G75" s="24" t="s">
        <v>93</v>
      </c>
      <c r="H75" s="25"/>
      <c r="I75" s="25"/>
      <c r="J75" s="24" t="s">
        <v>60</v>
      </c>
      <c r="K75" s="22"/>
      <c r="L75" s="22"/>
      <c r="M75" s="22"/>
      <c r="N75" s="22"/>
      <c r="O75" s="22"/>
    </row>
    <row r="76" spans="3:15" s="23" customFormat="1" x14ac:dyDescent="0.2">
      <c r="C76" s="22"/>
      <c r="D76" s="22"/>
      <c r="E76" s="22"/>
      <c r="F76" s="22"/>
      <c r="G76" s="24" t="s">
        <v>94</v>
      </c>
      <c r="H76" s="25"/>
      <c r="I76" s="25"/>
      <c r="J76" s="24" t="s">
        <v>95</v>
      </c>
      <c r="K76" s="22"/>
      <c r="L76" s="22"/>
      <c r="M76" s="22"/>
      <c r="N76" s="22"/>
      <c r="O76" s="22"/>
    </row>
    <row r="77" spans="3:15" s="23" customFormat="1" x14ac:dyDescent="0.2">
      <c r="C77" s="22"/>
      <c r="D77" s="22"/>
      <c r="E77" s="22"/>
      <c r="F77" s="22"/>
      <c r="G77" s="24" t="s">
        <v>96</v>
      </c>
      <c r="H77" s="25"/>
      <c r="I77" s="25"/>
      <c r="J77" s="24" t="s">
        <v>97</v>
      </c>
      <c r="K77" s="22"/>
      <c r="L77" s="22"/>
      <c r="M77" s="22"/>
      <c r="N77" s="22"/>
      <c r="O77" s="22"/>
    </row>
    <row r="78" spans="3:15" s="23" customFormat="1" x14ac:dyDescent="0.2">
      <c r="C78" s="22"/>
      <c r="D78" s="22"/>
      <c r="E78" s="22"/>
      <c r="F78" s="22"/>
      <c r="G78" s="24" t="s">
        <v>98</v>
      </c>
      <c r="H78" s="25"/>
      <c r="I78" s="25"/>
      <c r="J78" s="24" t="s">
        <v>99</v>
      </c>
      <c r="K78" s="22"/>
      <c r="L78" s="22"/>
      <c r="M78" s="22"/>
      <c r="N78" s="22"/>
      <c r="O78" s="22"/>
    </row>
    <row r="79" spans="3:15" s="23" customFormat="1" x14ac:dyDescent="0.2">
      <c r="C79" s="22"/>
      <c r="D79" s="22"/>
      <c r="E79" s="22"/>
      <c r="F79" s="22"/>
      <c r="G79" s="24" t="s">
        <v>100</v>
      </c>
      <c r="H79" s="25"/>
      <c r="I79" s="25"/>
      <c r="J79" s="24" t="s">
        <v>101</v>
      </c>
      <c r="K79" s="22"/>
      <c r="L79" s="22"/>
      <c r="M79" s="22"/>
      <c r="N79" s="22"/>
      <c r="O79" s="22"/>
    </row>
    <row r="80" spans="3:15" s="23" customFormat="1" x14ac:dyDescent="0.2">
      <c r="C80" s="22"/>
      <c r="D80" s="22"/>
      <c r="E80" s="22"/>
      <c r="F80" s="22"/>
      <c r="G80" s="24" t="s">
        <v>102</v>
      </c>
      <c r="H80" s="25"/>
      <c r="I80" s="25"/>
      <c r="J80" s="24" t="s">
        <v>103</v>
      </c>
      <c r="K80" s="22"/>
      <c r="L80" s="22"/>
      <c r="M80" s="22"/>
      <c r="N80" s="22"/>
      <c r="O80" s="22"/>
    </row>
    <row r="81" spans="3:15" s="23" customFormat="1" x14ac:dyDescent="0.2">
      <c r="C81" s="22"/>
      <c r="D81" s="22"/>
      <c r="E81" s="22"/>
      <c r="F81" s="22"/>
      <c r="G81" s="24" t="s">
        <v>104</v>
      </c>
      <c r="H81" s="25"/>
      <c r="I81" s="25"/>
      <c r="J81" s="24" t="s">
        <v>105</v>
      </c>
      <c r="K81" s="22"/>
      <c r="L81" s="22"/>
      <c r="M81" s="22"/>
      <c r="N81" s="22"/>
      <c r="O81" s="22"/>
    </row>
    <row r="82" spans="3:15" s="23" customFormat="1" x14ac:dyDescent="0.2">
      <c r="C82" s="22"/>
      <c r="D82" s="22"/>
      <c r="E82" s="22"/>
      <c r="F82" s="22"/>
      <c r="G82" s="24" t="s">
        <v>106</v>
      </c>
      <c r="H82" s="25"/>
      <c r="I82" s="25"/>
      <c r="J82" s="24" t="s">
        <v>107</v>
      </c>
      <c r="K82" s="22"/>
      <c r="L82" s="22"/>
      <c r="M82" s="22"/>
      <c r="N82" s="22"/>
      <c r="O82" s="22"/>
    </row>
    <row r="83" spans="3:15" s="23" customFormat="1" x14ac:dyDescent="0.2">
      <c r="C83" s="22"/>
      <c r="D83" s="22"/>
      <c r="E83" s="22"/>
      <c r="F83" s="22"/>
      <c r="G83" s="24" t="s">
        <v>35</v>
      </c>
      <c r="H83" s="25"/>
      <c r="I83" s="25"/>
      <c r="J83" s="24" t="s">
        <v>62</v>
      </c>
      <c r="K83" s="22"/>
      <c r="L83" s="22"/>
      <c r="M83" s="22"/>
      <c r="N83" s="22"/>
      <c r="O83" s="22"/>
    </row>
    <row r="84" spans="3:15" x14ac:dyDescent="0.2">
      <c r="G84" s="24" t="s">
        <v>108</v>
      </c>
      <c r="H84" s="25"/>
      <c r="I84" s="25"/>
      <c r="J84" s="25"/>
      <c r="K84" s="22"/>
      <c r="L84" s="22"/>
    </row>
    <row r="85" spans="3:15" x14ac:dyDescent="0.2">
      <c r="G85" s="24" t="s">
        <v>109</v>
      </c>
      <c r="H85" s="25"/>
      <c r="I85" s="25"/>
      <c r="J85" s="25"/>
      <c r="K85" s="22"/>
      <c r="L85" s="22"/>
    </row>
    <row r="86" spans="3:15" x14ac:dyDescent="0.2">
      <c r="G86" s="24" t="s">
        <v>110</v>
      </c>
      <c r="H86" s="25"/>
      <c r="I86" s="25"/>
      <c r="J86" s="25"/>
      <c r="K86" s="22"/>
      <c r="L86" s="22"/>
    </row>
    <row r="87" spans="3:15" x14ac:dyDescent="0.2">
      <c r="G87" s="24" t="s">
        <v>111</v>
      </c>
      <c r="H87" s="25"/>
      <c r="I87" s="25"/>
      <c r="J87" s="25"/>
      <c r="K87" s="22"/>
      <c r="L87" s="22"/>
    </row>
    <row r="88" spans="3:15" x14ac:dyDescent="0.2">
      <c r="G88" s="24" t="s">
        <v>40</v>
      </c>
      <c r="H88" s="25"/>
      <c r="I88" s="25"/>
      <c r="J88" s="25"/>
      <c r="K88" s="22"/>
      <c r="L88" s="22"/>
    </row>
    <row r="89" spans="3:15" x14ac:dyDescent="0.2">
      <c r="G89" s="24" t="s">
        <v>26</v>
      </c>
      <c r="H89" s="25"/>
      <c r="I89" s="25"/>
      <c r="J89" s="25"/>
      <c r="K89" s="22"/>
      <c r="L89" s="22"/>
    </row>
    <row r="90" spans="3:15" x14ac:dyDescent="0.2">
      <c r="G90" s="24" t="s">
        <v>112</v>
      </c>
      <c r="H90" s="25"/>
      <c r="I90" s="25"/>
      <c r="J90" s="25"/>
      <c r="K90" s="22"/>
      <c r="L90" s="22"/>
    </row>
    <row r="91" spans="3:15" x14ac:dyDescent="0.2">
      <c r="G91" s="24" t="s">
        <v>29</v>
      </c>
      <c r="H91" s="25"/>
      <c r="I91" s="25"/>
      <c r="J91" s="25"/>
      <c r="K91" s="22"/>
      <c r="L91" s="22"/>
    </row>
    <row r="92" spans="3:15" x14ac:dyDescent="0.2">
      <c r="G92" s="24" t="s">
        <v>113</v>
      </c>
      <c r="H92" s="25"/>
      <c r="I92" s="25"/>
      <c r="J92" s="25"/>
      <c r="K92" s="22"/>
      <c r="L92" s="22"/>
    </row>
    <row r="93" spans="3:15" x14ac:dyDescent="0.2">
      <c r="G93" s="24" t="s">
        <v>114</v>
      </c>
      <c r="H93" s="25"/>
      <c r="I93" s="25"/>
      <c r="J93" s="25"/>
      <c r="K93" s="22"/>
      <c r="L93" s="22"/>
    </row>
    <row r="94" spans="3:15" x14ac:dyDescent="0.2">
      <c r="G94" s="24" t="s">
        <v>115</v>
      </c>
      <c r="H94" s="25"/>
      <c r="I94" s="25"/>
      <c r="J94" s="25"/>
    </row>
    <row r="95" spans="3:15" x14ac:dyDescent="0.2">
      <c r="G95" s="24" t="s">
        <v>116</v>
      </c>
      <c r="H95" s="25"/>
      <c r="I95" s="25"/>
      <c r="J95" s="25"/>
    </row>
    <row r="96" spans="3:15" x14ac:dyDescent="0.2">
      <c r="G96" s="24" t="s">
        <v>117</v>
      </c>
      <c r="H96" s="25"/>
      <c r="I96" s="25"/>
      <c r="J96" s="25"/>
    </row>
    <row r="97" spans="7:10" x14ac:dyDescent="0.2">
      <c r="G97" s="24" t="s">
        <v>118</v>
      </c>
      <c r="H97" s="25"/>
      <c r="I97" s="25"/>
      <c r="J97" s="25"/>
    </row>
    <row r="98" spans="7:10" x14ac:dyDescent="0.2">
      <c r="G98" s="24" t="s">
        <v>119</v>
      </c>
      <c r="H98" s="25"/>
      <c r="I98" s="25"/>
      <c r="J98" s="25"/>
    </row>
  </sheetData>
  <mergeCells count="84">
    <mergeCell ref="B2:C4"/>
    <mergeCell ref="C5:D8"/>
    <mergeCell ref="E5:L5"/>
    <mergeCell ref="M5:O5"/>
    <mergeCell ref="E6:L6"/>
    <mergeCell ref="M6:O6"/>
    <mergeCell ref="E7:L8"/>
    <mergeCell ref="M7:O7"/>
    <mergeCell ref="M8:O8"/>
    <mergeCell ref="C16:O16"/>
    <mergeCell ref="C9:O9"/>
    <mergeCell ref="C10:O11"/>
    <mergeCell ref="C12:D12"/>
    <mergeCell ref="E12:H12"/>
    <mergeCell ref="I12:J12"/>
    <mergeCell ref="K12:O12"/>
    <mergeCell ref="C13:D13"/>
    <mergeCell ref="E13:O13"/>
    <mergeCell ref="C14:D14"/>
    <mergeCell ref="E14:O14"/>
    <mergeCell ref="C15:O15"/>
    <mergeCell ref="P17:P18"/>
    <mergeCell ref="C18:D19"/>
    <mergeCell ref="E18:F18"/>
    <mergeCell ref="G18:K18"/>
    <mergeCell ref="L18:M19"/>
    <mergeCell ref="N18:O19"/>
    <mergeCell ref="E19:F19"/>
    <mergeCell ref="G19:K19"/>
    <mergeCell ref="C17:D17"/>
    <mergeCell ref="E17:G17"/>
    <mergeCell ref="H17:I17"/>
    <mergeCell ref="J17:K17"/>
    <mergeCell ref="L17:M17"/>
    <mergeCell ref="N17:O17"/>
    <mergeCell ref="C20:D22"/>
    <mergeCell ref="E20:G22"/>
    <mergeCell ref="H20:I22"/>
    <mergeCell ref="J20:K22"/>
    <mergeCell ref="L20:O20"/>
    <mergeCell ref="N23:O24"/>
    <mergeCell ref="C24:D24"/>
    <mergeCell ref="E24:G24"/>
    <mergeCell ref="C26:O26"/>
    <mergeCell ref="C27:I43"/>
    <mergeCell ref="J27:O27"/>
    <mergeCell ref="J43:O43"/>
    <mergeCell ref="C23:D23"/>
    <mergeCell ref="E23:G23"/>
    <mergeCell ref="H23:I24"/>
    <mergeCell ref="J23:K24"/>
    <mergeCell ref="L23:M24"/>
    <mergeCell ref="C54:F54"/>
    <mergeCell ref="G54:J54"/>
    <mergeCell ref="K54:O54"/>
    <mergeCell ref="P27:P28"/>
    <mergeCell ref="J28:O33"/>
    <mergeCell ref="J34:O34"/>
    <mergeCell ref="J35:O40"/>
    <mergeCell ref="J41:O41"/>
    <mergeCell ref="J42:O42"/>
    <mergeCell ref="C45:O45"/>
    <mergeCell ref="C52:O52"/>
    <mergeCell ref="C53:F53"/>
    <mergeCell ref="G53:J53"/>
    <mergeCell ref="K53:O53"/>
    <mergeCell ref="C55:F55"/>
    <mergeCell ref="G55:J55"/>
    <mergeCell ref="K55:O55"/>
    <mergeCell ref="C56:F56"/>
    <mergeCell ref="G56:J56"/>
    <mergeCell ref="K56:O56"/>
    <mergeCell ref="C57:F57"/>
    <mergeCell ref="G57:J57"/>
    <mergeCell ref="K57:O57"/>
    <mergeCell ref="C58:F58"/>
    <mergeCell ref="G58:J58"/>
    <mergeCell ref="K58:O58"/>
    <mergeCell ref="C59:F59"/>
    <mergeCell ref="G59:J59"/>
    <mergeCell ref="K59:O59"/>
    <mergeCell ref="C60:F60"/>
    <mergeCell ref="G60:J60"/>
    <mergeCell ref="K60:O60"/>
  </mergeCells>
  <dataValidations count="5">
    <dataValidation type="list" allowBlank="1" showInputMessage="1" showErrorMessage="1" sqref="E13:O13" xr:uid="{00000000-0002-0000-1000-000000000000}">
      <formula1>$G$76:$G$98</formula1>
    </dataValidation>
    <dataValidation type="list" allowBlank="1" showInputMessage="1" showErrorMessage="1" sqref="E12:H12" xr:uid="{00000000-0002-0000-1000-000001000000}">
      <formula1>$G$72:$G$75</formula1>
    </dataValidation>
    <dataValidation type="list" allowBlank="1" showInputMessage="1" showErrorMessage="1" sqref="J17:K17" xr:uid="{00000000-0002-0000-1000-000002000000}">
      <formula1>$J$72:$J$74</formula1>
    </dataValidation>
    <dataValidation type="list" allowBlank="1" showInputMessage="1" showErrorMessage="1" sqref="J20:K22" xr:uid="{00000000-0002-0000-1000-000003000000}">
      <formula1>$J$77:$J$83</formula1>
    </dataValidation>
    <dataValidation type="list" allowBlank="1" showInputMessage="1" showErrorMessage="1" sqref="E20:G22" xr:uid="{00000000-0002-0000-1000-000004000000}">
      <formula1>$J$75:$J$76</formula1>
    </dataValidation>
  </dataValidations>
  <hyperlinks>
    <hyperlink ref="B2:C4" location="'MATRIZ DE INDICADORES'!A1" display="    REGRESAR" xr:uid="{00000000-0004-0000-1000-000000000000}"/>
  </hyperlink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415745" r:id="rId3" name="Option Button 1">
              <controlPr defaultSize="0" autoFill="0" autoLine="0" autoPict="0" macro="[12]!PORCENTAJE">
                <anchor moveWithCells="1">
                  <from>
                    <xdr:col>5</xdr:col>
                    <xdr:colOff>28575</xdr:colOff>
                    <xdr:row>16</xdr:row>
                    <xdr:rowOff>142875</xdr:rowOff>
                  </from>
                  <to>
                    <xdr:col>5</xdr:col>
                    <xdr:colOff>895350</xdr:colOff>
                    <xdr:row>17</xdr:row>
                    <xdr:rowOff>152400</xdr:rowOff>
                  </to>
                </anchor>
              </controlPr>
            </control>
          </mc:Choice>
        </mc:AlternateContent>
        <mc:AlternateContent xmlns:mc="http://schemas.openxmlformats.org/markup-compatibility/2006">
          <mc:Choice Requires="x14">
            <control shapeId="415746" r:id="rId4" name="Option Button 2">
              <controlPr defaultSize="0" autoFill="0" autoLine="0" autoPict="0" macro="[12]!RELATIVO">
                <anchor moveWithCells="1">
                  <from>
                    <xdr:col>4</xdr:col>
                    <xdr:colOff>171450</xdr:colOff>
                    <xdr:row>16</xdr:row>
                    <xdr:rowOff>123825</xdr:rowOff>
                  </from>
                  <to>
                    <xdr:col>5</xdr:col>
                    <xdr:colOff>38100</xdr:colOff>
                    <xdr:row>17</xdr:row>
                    <xdr:rowOff>152400</xdr:rowOff>
                  </to>
                </anchor>
              </controlPr>
            </control>
          </mc:Choice>
        </mc:AlternateContent>
        <mc:AlternateContent xmlns:mc="http://schemas.openxmlformats.org/markup-compatibility/2006">
          <mc:Choice Requires="x14">
            <control shapeId="415747" r:id="rId5" name="Option Button 3">
              <controlPr defaultSize="0" autoFill="0" autoLine="0" autoPict="0" macro="[12]!RELATIVO">
                <anchor moveWithCells="1">
                  <from>
                    <xdr:col>5</xdr:col>
                    <xdr:colOff>895350</xdr:colOff>
                    <xdr:row>16</xdr:row>
                    <xdr:rowOff>123825</xdr:rowOff>
                  </from>
                  <to>
                    <xdr:col>7</xdr:col>
                    <xdr:colOff>95250</xdr:colOff>
                    <xdr:row>17</xdr:row>
                    <xdr:rowOff>152400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6">
    <tabColor rgb="FFEDE394"/>
  </sheetPr>
  <dimension ref="A1:AB103"/>
  <sheetViews>
    <sheetView topLeftCell="A15" zoomScale="80" zoomScaleNormal="80" workbookViewId="0">
      <selection activeCell="J28" sqref="C27:O42"/>
    </sheetView>
  </sheetViews>
  <sheetFormatPr baseColWidth="10" defaultColWidth="11.42578125" defaultRowHeight="15" x14ac:dyDescent="0.2"/>
  <cols>
    <col min="1" max="1" width="4" style="7" customWidth="1"/>
    <col min="2" max="2" width="6.7109375" style="7" customWidth="1"/>
    <col min="3" max="3" width="24.85546875" style="6" customWidth="1"/>
    <col min="4" max="4" width="15.140625" style="6" customWidth="1"/>
    <col min="5" max="5" width="12.7109375" style="6" customWidth="1"/>
    <col min="6" max="6" width="15.140625" style="6" customWidth="1"/>
    <col min="7" max="7" width="14" style="6" customWidth="1"/>
    <col min="8" max="8" width="11.42578125" style="6"/>
    <col min="9" max="9" width="12.85546875" style="6" customWidth="1"/>
    <col min="10" max="10" width="15.5703125" style="6" customWidth="1"/>
    <col min="11" max="11" width="14.42578125" style="6" customWidth="1"/>
    <col min="12" max="15" width="15.28515625" style="6" customWidth="1"/>
    <col min="16" max="16" width="6.7109375" style="7" customWidth="1"/>
    <col min="17" max="16384" width="11.42578125" style="7"/>
  </cols>
  <sheetData>
    <row r="1" spans="2:16" s="8" customFormat="1" ht="8.25" customHeight="1" x14ac:dyDescent="0.25">
      <c r="C1" s="9"/>
      <c r="D1" s="9"/>
      <c r="E1" s="9"/>
      <c r="F1" s="9"/>
      <c r="G1" s="9"/>
      <c r="H1" s="9"/>
      <c r="I1" s="9"/>
      <c r="J1" s="9"/>
      <c r="K1" s="9"/>
      <c r="L1" s="9"/>
      <c r="M1" s="9"/>
      <c r="N1" s="9"/>
      <c r="O1" s="9"/>
    </row>
    <row r="2" spans="2:16" s="8" customFormat="1" ht="15.75" customHeight="1" x14ac:dyDescent="0.25">
      <c r="B2" s="258" t="s">
        <v>41</v>
      </c>
      <c r="C2" s="258"/>
      <c r="D2" s="4"/>
      <c r="E2" s="4"/>
      <c r="F2" s="4"/>
      <c r="G2" s="4"/>
      <c r="H2" s="4"/>
      <c r="I2" s="4"/>
      <c r="J2" s="4"/>
      <c r="K2" s="4"/>
      <c r="L2" s="4"/>
      <c r="M2" s="4"/>
      <c r="N2" s="4"/>
      <c r="O2" s="4"/>
      <c r="P2" s="10"/>
    </row>
    <row r="3" spans="2:16" s="8" customFormat="1" ht="15.75" customHeight="1" x14ac:dyDescent="0.25">
      <c r="B3" s="258"/>
      <c r="C3" s="258"/>
      <c r="D3" s="4"/>
      <c r="E3" s="4"/>
      <c r="F3" s="4"/>
      <c r="G3" s="4"/>
      <c r="H3" s="4"/>
      <c r="I3" s="4"/>
      <c r="J3" s="4"/>
      <c r="K3" s="4"/>
      <c r="L3" s="4"/>
      <c r="M3" s="4"/>
      <c r="N3" s="4"/>
      <c r="O3" s="4"/>
      <c r="P3" s="10"/>
    </row>
    <row r="4" spans="2:16" s="8" customFormat="1" ht="15" customHeight="1" x14ac:dyDescent="0.25">
      <c r="B4" s="258"/>
      <c r="C4" s="258"/>
      <c r="D4" s="4"/>
      <c r="E4" s="4"/>
      <c r="F4" s="4"/>
      <c r="G4" s="4"/>
      <c r="H4" s="4"/>
      <c r="I4" s="4"/>
      <c r="J4" s="4"/>
      <c r="K4" s="4"/>
      <c r="L4" s="4"/>
      <c r="M4" s="4"/>
      <c r="N4" s="4"/>
      <c r="O4" s="4"/>
      <c r="P4" s="10"/>
    </row>
    <row r="5" spans="2:16" s="8" customFormat="1" ht="15.75" customHeight="1" x14ac:dyDescent="0.25">
      <c r="B5" s="10"/>
      <c r="C5" s="259"/>
      <c r="D5" s="260"/>
      <c r="E5" s="265" t="s">
        <v>0</v>
      </c>
      <c r="F5" s="212"/>
      <c r="G5" s="212"/>
      <c r="H5" s="212"/>
      <c r="I5" s="212"/>
      <c r="J5" s="212"/>
      <c r="K5" s="212"/>
      <c r="L5" s="213"/>
      <c r="M5" s="266" t="s">
        <v>1</v>
      </c>
      <c r="N5" s="266"/>
      <c r="O5" s="266"/>
      <c r="P5" s="10"/>
    </row>
    <row r="6" spans="2:16" s="8" customFormat="1" ht="15.75" customHeight="1" x14ac:dyDescent="0.25">
      <c r="B6" s="10"/>
      <c r="C6" s="261"/>
      <c r="D6" s="262"/>
      <c r="E6" s="265" t="s">
        <v>2</v>
      </c>
      <c r="F6" s="212"/>
      <c r="G6" s="212"/>
      <c r="H6" s="212"/>
      <c r="I6" s="212"/>
      <c r="J6" s="212"/>
      <c r="K6" s="212"/>
      <c r="L6" s="213"/>
      <c r="M6" s="266" t="s">
        <v>3</v>
      </c>
      <c r="N6" s="266"/>
      <c r="O6" s="266"/>
      <c r="P6" s="10"/>
    </row>
    <row r="7" spans="2:16" s="8" customFormat="1" ht="15.75" customHeight="1" x14ac:dyDescent="0.25">
      <c r="B7" s="10"/>
      <c r="C7" s="261"/>
      <c r="D7" s="262"/>
      <c r="E7" s="267" t="s">
        <v>4</v>
      </c>
      <c r="F7" s="268"/>
      <c r="G7" s="268"/>
      <c r="H7" s="268"/>
      <c r="I7" s="268"/>
      <c r="J7" s="268"/>
      <c r="K7" s="268"/>
      <c r="L7" s="269"/>
      <c r="M7" s="266" t="s">
        <v>42</v>
      </c>
      <c r="N7" s="266"/>
      <c r="O7" s="266"/>
      <c r="P7" s="10"/>
    </row>
    <row r="8" spans="2:16" s="8" customFormat="1" ht="15.75" customHeight="1" x14ac:dyDescent="0.25">
      <c r="B8" s="10"/>
      <c r="C8" s="263"/>
      <c r="D8" s="264"/>
      <c r="E8" s="270"/>
      <c r="F8" s="271"/>
      <c r="G8" s="271"/>
      <c r="H8" s="271"/>
      <c r="I8" s="271"/>
      <c r="J8" s="271"/>
      <c r="K8" s="271"/>
      <c r="L8" s="272"/>
      <c r="M8" s="266" t="s">
        <v>6</v>
      </c>
      <c r="N8" s="266"/>
      <c r="O8" s="266"/>
      <c r="P8" s="10"/>
    </row>
    <row r="9" spans="2:16" s="8" customFormat="1" ht="15.75" customHeight="1" x14ac:dyDescent="0.25">
      <c r="B9" s="10"/>
      <c r="C9" s="274"/>
      <c r="D9" s="274"/>
      <c r="E9" s="274"/>
      <c r="F9" s="274"/>
      <c r="G9" s="274"/>
      <c r="H9" s="274"/>
      <c r="I9" s="274"/>
      <c r="J9" s="274"/>
      <c r="K9" s="274"/>
      <c r="L9" s="274"/>
      <c r="M9" s="274"/>
      <c r="N9" s="274"/>
      <c r="O9" s="274"/>
      <c r="P9" s="10"/>
    </row>
    <row r="10" spans="2:16" s="8" customFormat="1" ht="15.75" customHeight="1" x14ac:dyDescent="0.25">
      <c r="B10" s="10"/>
      <c r="C10" s="275" t="s">
        <v>43</v>
      </c>
      <c r="D10" s="275"/>
      <c r="E10" s="275"/>
      <c r="F10" s="275"/>
      <c r="G10" s="275"/>
      <c r="H10" s="275"/>
      <c r="I10" s="275"/>
      <c r="J10" s="275"/>
      <c r="K10" s="275"/>
      <c r="L10" s="275"/>
      <c r="M10" s="275"/>
      <c r="N10" s="275"/>
      <c r="O10" s="275"/>
      <c r="P10" s="10"/>
    </row>
    <row r="11" spans="2:16" s="8" customFormat="1" ht="15" customHeight="1" x14ac:dyDescent="0.25">
      <c r="B11" s="10"/>
      <c r="C11" s="275"/>
      <c r="D11" s="275"/>
      <c r="E11" s="275"/>
      <c r="F11" s="275"/>
      <c r="G11" s="275"/>
      <c r="H11" s="275"/>
      <c r="I11" s="275"/>
      <c r="J11" s="275"/>
      <c r="K11" s="275"/>
      <c r="L11" s="275"/>
      <c r="M11" s="275"/>
      <c r="N11" s="275"/>
      <c r="O11" s="275"/>
      <c r="P11" s="10"/>
    </row>
    <row r="12" spans="2:16" s="8" customFormat="1" ht="30" customHeight="1" x14ac:dyDescent="0.25">
      <c r="B12" s="10"/>
      <c r="C12" s="276" t="s">
        <v>44</v>
      </c>
      <c r="D12" s="276"/>
      <c r="E12" s="430" t="s">
        <v>93</v>
      </c>
      <c r="F12" s="431"/>
      <c r="G12" s="431"/>
      <c r="H12" s="432"/>
      <c r="I12" s="276" t="s">
        <v>46</v>
      </c>
      <c r="J12" s="276"/>
      <c r="K12" s="349" t="s">
        <v>293</v>
      </c>
      <c r="L12" s="349"/>
      <c r="M12" s="349"/>
      <c r="N12" s="349"/>
      <c r="O12" s="349"/>
      <c r="P12" s="10"/>
    </row>
    <row r="13" spans="2:16" s="8" customFormat="1" x14ac:dyDescent="0.25">
      <c r="B13" s="10"/>
      <c r="C13" s="279" t="s">
        <v>15</v>
      </c>
      <c r="D13" s="279"/>
      <c r="E13" s="350" t="s">
        <v>117</v>
      </c>
      <c r="F13" s="351"/>
      <c r="G13" s="351"/>
      <c r="H13" s="351"/>
      <c r="I13" s="351"/>
      <c r="J13" s="351"/>
      <c r="K13" s="351"/>
      <c r="L13" s="351"/>
      <c r="M13" s="351"/>
      <c r="N13" s="351"/>
      <c r="O13" s="351"/>
      <c r="P13" s="10"/>
    </row>
    <row r="14" spans="2:16" s="8" customFormat="1" x14ac:dyDescent="0.25">
      <c r="B14" s="10"/>
      <c r="C14" s="279" t="s">
        <v>48</v>
      </c>
      <c r="D14" s="279"/>
      <c r="E14" s="350" t="s">
        <v>277</v>
      </c>
      <c r="F14" s="350"/>
      <c r="G14" s="350"/>
      <c r="H14" s="350"/>
      <c r="I14" s="350"/>
      <c r="J14" s="350"/>
      <c r="K14" s="350"/>
      <c r="L14" s="350"/>
      <c r="M14" s="350"/>
      <c r="N14" s="350"/>
      <c r="O14" s="350"/>
      <c r="P14" s="10"/>
    </row>
    <row r="15" spans="2:16" s="8" customFormat="1" x14ac:dyDescent="0.25">
      <c r="B15" s="10"/>
      <c r="C15" s="282"/>
      <c r="D15" s="283"/>
      <c r="E15" s="283"/>
      <c r="F15" s="283"/>
      <c r="G15" s="283"/>
      <c r="H15" s="283"/>
      <c r="I15" s="283"/>
      <c r="J15" s="283"/>
      <c r="K15" s="283"/>
      <c r="L15" s="283"/>
      <c r="M15" s="283"/>
      <c r="N15" s="283"/>
      <c r="O15" s="284"/>
      <c r="P15" s="10"/>
    </row>
    <row r="16" spans="2:16" s="8" customFormat="1" x14ac:dyDescent="0.25">
      <c r="B16" s="10"/>
      <c r="C16" s="273" t="s">
        <v>50</v>
      </c>
      <c r="D16" s="273"/>
      <c r="E16" s="273"/>
      <c r="F16" s="273"/>
      <c r="G16" s="273"/>
      <c r="H16" s="273"/>
      <c r="I16" s="273"/>
      <c r="J16" s="273"/>
      <c r="K16" s="273"/>
      <c r="L16" s="273"/>
      <c r="M16" s="273"/>
      <c r="N16" s="273"/>
      <c r="O16" s="273"/>
      <c r="P16" s="10"/>
    </row>
    <row r="17" spans="2:16" s="8" customFormat="1" ht="36" customHeight="1" x14ac:dyDescent="0.25">
      <c r="B17" s="10"/>
      <c r="C17" s="279" t="s">
        <v>51</v>
      </c>
      <c r="D17" s="279"/>
      <c r="E17" s="297">
        <v>1</v>
      </c>
      <c r="F17" s="298"/>
      <c r="G17" s="299"/>
      <c r="H17" s="279" t="s">
        <v>20</v>
      </c>
      <c r="I17" s="279"/>
      <c r="J17" s="300" t="s">
        <v>27</v>
      </c>
      <c r="K17" s="301"/>
      <c r="L17" s="279" t="s">
        <v>52</v>
      </c>
      <c r="M17" s="279"/>
      <c r="N17" s="302">
        <v>0.8</v>
      </c>
      <c r="O17" s="302"/>
      <c r="P17" s="285"/>
    </row>
    <row r="18" spans="2:16" s="8" customFormat="1" ht="27" customHeight="1" x14ac:dyDescent="0.25">
      <c r="B18" s="10"/>
      <c r="C18" s="279" t="s">
        <v>19</v>
      </c>
      <c r="D18" s="279"/>
      <c r="E18" s="279" t="s">
        <v>53</v>
      </c>
      <c r="F18" s="279"/>
      <c r="G18" s="300" t="s">
        <v>294</v>
      </c>
      <c r="H18" s="461"/>
      <c r="I18" s="461"/>
      <c r="J18" s="461"/>
      <c r="K18" s="301"/>
      <c r="L18" s="289" t="s">
        <v>55</v>
      </c>
      <c r="M18" s="290"/>
      <c r="N18" s="293" t="s">
        <v>56</v>
      </c>
      <c r="O18" s="294"/>
      <c r="P18" s="285"/>
    </row>
    <row r="19" spans="2:16" s="8" customFormat="1" ht="15.75" customHeight="1" x14ac:dyDescent="0.25">
      <c r="B19" s="10"/>
      <c r="C19" s="279"/>
      <c r="D19" s="279"/>
      <c r="E19" s="279" t="s">
        <v>57</v>
      </c>
      <c r="F19" s="279"/>
      <c r="G19" s="300" t="s">
        <v>295</v>
      </c>
      <c r="H19" s="461"/>
      <c r="I19" s="461"/>
      <c r="J19" s="461"/>
      <c r="K19" s="301"/>
      <c r="L19" s="291"/>
      <c r="M19" s="292"/>
      <c r="N19" s="295"/>
      <c r="O19" s="296"/>
      <c r="P19" s="10"/>
    </row>
    <row r="20" spans="2:16" s="8" customFormat="1" ht="15.75" customHeight="1" x14ac:dyDescent="0.25">
      <c r="B20" s="10"/>
      <c r="C20" s="289" t="s">
        <v>59</v>
      </c>
      <c r="D20" s="290"/>
      <c r="E20" s="305" t="s">
        <v>60</v>
      </c>
      <c r="F20" s="306"/>
      <c r="G20" s="307"/>
      <c r="H20" s="314" t="s">
        <v>61</v>
      </c>
      <c r="I20" s="315"/>
      <c r="J20" s="305" t="s">
        <v>62</v>
      </c>
      <c r="K20" s="307"/>
      <c r="L20" s="320" t="s">
        <v>63</v>
      </c>
      <c r="M20" s="321"/>
      <c r="N20" s="321"/>
      <c r="O20" s="322"/>
      <c r="P20" s="10"/>
    </row>
    <row r="21" spans="2:16" s="8" customFormat="1" ht="15.75" customHeight="1" x14ac:dyDescent="0.25">
      <c r="B21" s="10"/>
      <c r="C21" s="303"/>
      <c r="D21" s="304"/>
      <c r="E21" s="308"/>
      <c r="F21" s="309"/>
      <c r="G21" s="310"/>
      <c r="H21" s="316"/>
      <c r="I21" s="317"/>
      <c r="J21" s="308"/>
      <c r="K21" s="310"/>
      <c r="L21" s="32" t="s">
        <v>64</v>
      </c>
      <c r="M21" s="32" t="s">
        <v>65</v>
      </c>
      <c r="N21" s="32" t="s">
        <v>66</v>
      </c>
      <c r="O21" s="32" t="s">
        <v>67</v>
      </c>
      <c r="P21" s="10"/>
    </row>
    <row r="22" spans="2:16" s="8" customFormat="1" ht="15.75" customHeight="1" x14ac:dyDescent="0.25">
      <c r="B22" s="10"/>
      <c r="C22" s="291"/>
      <c r="D22" s="292"/>
      <c r="E22" s="311"/>
      <c r="F22" s="312"/>
      <c r="G22" s="313"/>
      <c r="H22" s="318"/>
      <c r="I22" s="319"/>
      <c r="J22" s="311"/>
      <c r="K22" s="313"/>
      <c r="L22" s="17" t="s">
        <v>296</v>
      </c>
      <c r="M22" s="18" t="s">
        <v>297</v>
      </c>
      <c r="N22" s="19" t="s">
        <v>298</v>
      </c>
      <c r="O22" s="20" t="s">
        <v>299</v>
      </c>
      <c r="P22" s="10"/>
    </row>
    <row r="23" spans="2:16" s="8" customFormat="1" ht="26.25" customHeight="1" x14ac:dyDescent="0.25">
      <c r="B23" s="10"/>
      <c r="C23" s="279" t="s">
        <v>72</v>
      </c>
      <c r="D23" s="279"/>
      <c r="E23" s="324" t="s">
        <v>300</v>
      </c>
      <c r="F23" s="324"/>
      <c r="G23" s="324"/>
      <c r="H23" s="330" t="s">
        <v>74</v>
      </c>
      <c r="I23" s="315"/>
      <c r="J23" s="323" t="s">
        <v>136</v>
      </c>
      <c r="K23" s="323"/>
      <c r="L23" s="279" t="s">
        <v>76</v>
      </c>
      <c r="M23" s="279"/>
      <c r="N23" s="323" t="s">
        <v>136</v>
      </c>
      <c r="O23" s="323"/>
      <c r="P23" s="10"/>
    </row>
    <row r="24" spans="2:16" s="8" customFormat="1" ht="26.25" customHeight="1" x14ac:dyDescent="0.25">
      <c r="B24" s="10"/>
      <c r="C24" s="279" t="s">
        <v>78</v>
      </c>
      <c r="D24" s="279"/>
      <c r="E24" s="324" t="s">
        <v>300</v>
      </c>
      <c r="F24" s="324"/>
      <c r="G24" s="324"/>
      <c r="H24" s="331"/>
      <c r="I24" s="319"/>
      <c r="J24" s="323"/>
      <c r="K24" s="323"/>
      <c r="L24" s="279"/>
      <c r="M24" s="279"/>
      <c r="N24" s="323"/>
      <c r="O24" s="323"/>
      <c r="P24" s="10"/>
    </row>
    <row r="25" spans="2:16" s="8" customFormat="1" ht="15.75" customHeight="1" x14ac:dyDescent="0.25">
      <c r="B25" s="10"/>
      <c r="C25" s="27"/>
      <c r="D25" s="27"/>
      <c r="E25" s="31"/>
      <c r="F25" s="31"/>
      <c r="G25" s="27"/>
      <c r="H25" s="27"/>
      <c r="I25" s="27"/>
      <c r="J25" s="31"/>
      <c r="K25" s="31"/>
      <c r="L25" s="27"/>
      <c r="M25" s="27"/>
      <c r="N25" s="31"/>
      <c r="O25" s="31"/>
      <c r="P25" s="10"/>
    </row>
    <row r="26" spans="2:16" s="8" customFormat="1" ht="15" customHeight="1" x14ac:dyDescent="0.25">
      <c r="B26" s="10"/>
      <c r="C26" s="273" t="s">
        <v>80</v>
      </c>
      <c r="D26" s="273"/>
      <c r="E26" s="273"/>
      <c r="F26" s="273"/>
      <c r="G26" s="273"/>
      <c r="H26" s="273"/>
      <c r="I26" s="273"/>
      <c r="J26" s="325"/>
      <c r="K26" s="325"/>
      <c r="L26" s="325"/>
      <c r="M26" s="325"/>
      <c r="N26" s="325"/>
      <c r="O26" s="325"/>
      <c r="P26" s="10"/>
    </row>
    <row r="27" spans="2:16" s="8" customFormat="1" ht="15" customHeight="1" x14ac:dyDescent="0.25">
      <c r="B27" s="10"/>
      <c r="C27" s="283"/>
      <c r="D27" s="283"/>
      <c r="E27" s="283"/>
      <c r="F27" s="283"/>
      <c r="G27" s="283"/>
      <c r="H27" s="283"/>
      <c r="I27" s="284"/>
      <c r="J27" s="326" t="s">
        <v>81</v>
      </c>
      <c r="K27" s="327"/>
      <c r="L27" s="327"/>
      <c r="M27" s="327"/>
      <c r="N27" s="327"/>
      <c r="O27" s="327"/>
      <c r="P27" s="285"/>
    </row>
    <row r="28" spans="2:16" s="8" customFormat="1" x14ac:dyDescent="0.25">
      <c r="B28" s="10"/>
      <c r="C28" s="283"/>
      <c r="D28" s="283"/>
      <c r="E28" s="283"/>
      <c r="F28" s="283"/>
      <c r="G28" s="283"/>
      <c r="H28" s="283"/>
      <c r="I28" s="284"/>
      <c r="J28" s="334" t="s">
        <v>301</v>
      </c>
      <c r="K28" s="329"/>
      <c r="L28" s="329"/>
      <c r="M28" s="329"/>
      <c r="N28" s="329"/>
      <c r="O28" s="329"/>
      <c r="P28" s="285"/>
    </row>
    <row r="29" spans="2:16" s="8" customFormat="1" x14ac:dyDescent="0.25">
      <c r="B29" s="10"/>
      <c r="C29" s="283"/>
      <c r="D29" s="283"/>
      <c r="E29" s="283"/>
      <c r="F29" s="283"/>
      <c r="G29" s="283"/>
      <c r="H29" s="283"/>
      <c r="I29" s="284"/>
      <c r="J29" s="335"/>
      <c r="K29" s="336"/>
      <c r="L29" s="336"/>
      <c r="M29" s="336"/>
      <c r="N29" s="336"/>
      <c r="O29" s="336"/>
      <c r="P29" s="10"/>
    </row>
    <row r="30" spans="2:16" s="8" customFormat="1" x14ac:dyDescent="0.25">
      <c r="B30" s="10"/>
      <c r="C30" s="283"/>
      <c r="D30" s="283"/>
      <c r="E30" s="283"/>
      <c r="F30" s="283"/>
      <c r="G30" s="283"/>
      <c r="H30" s="283"/>
      <c r="I30" s="284"/>
      <c r="J30" s="335"/>
      <c r="K30" s="336"/>
      <c r="L30" s="336"/>
      <c r="M30" s="336"/>
      <c r="N30" s="336"/>
      <c r="O30" s="336"/>
      <c r="P30" s="10"/>
    </row>
    <row r="31" spans="2:16" s="8" customFormat="1" x14ac:dyDescent="0.25">
      <c r="B31" s="10"/>
      <c r="C31" s="283"/>
      <c r="D31" s="283"/>
      <c r="E31" s="283"/>
      <c r="F31" s="283"/>
      <c r="G31" s="283"/>
      <c r="H31" s="283"/>
      <c r="I31" s="284"/>
      <c r="J31" s="335"/>
      <c r="K31" s="336"/>
      <c r="L31" s="336"/>
      <c r="M31" s="336"/>
      <c r="N31" s="336"/>
      <c r="O31" s="336"/>
      <c r="P31" s="10"/>
    </row>
    <row r="32" spans="2:16" s="8" customFormat="1" x14ac:dyDescent="0.25">
      <c r="B32" s="10"/>
      <c r="C32" s="283"/>
      <c r="D32" s="283"/>
      <c r="E32" s="283"/>
      <c r="F32" s="283"/>
      <c r="G32" s="283"/>
      <c r="H32" s="283"/>
      <c r="I32" s="284"/>
      <c r="J32" s="335"/>
      <c r="K32" s="336"/>
      <c r="L32" s="336"/>
      <c r="M32" s="336"/>
      <c r="N32" s="336"/>
      <c r="O32" s="336"/>
      <c r="P32" s="10"/>
    </row>
    <row r="33" spans="2:16" s="8" customFormat="1" x14ac:dyDescent="0.25">
      <c r="B33" s="10"/>
      <c r="C33" s="283"/>
      <c r="D33" s="283"/>
      <c r="E33" s="283"/>
      <c r="F33" s="283"/>
      <c r="G33" s="283"/>
      <c r="H33" s="283"/>
      <c r="I33" s="284"/>
      <c r="J33" s="335"/>
      <c r="K33" s="336"/>
      <c r="L33" s="336"/>
      <c r="M33" s="336"/>
      <c r="N33" s="336"/>
      <c r="O33" s="336"/>
      <c r="P33" s="10"/>
    </row>
    <row r="34" spans="2:16" s="8" customFormat="1" ht="48.75" customHeight="1" x14ac:dyDescent="0.25">
      <c r="B34" s="10"/>
      <c r="C34" s="283"/>
      <c r="D34" s="283"/>
      <c r="E34" s="283"/>
      <c r="F34" s="283"/>
      <c r="G34" s="283"/>
      <c r="H34" s="283"/>
      <c r="I34" s="284"/>
      <c r="J34" s="335"/>
      <c r="K34" s="336"/>
      <c r="L34" s="336"/>
      <c r="M34" s="336"/>
      <c r="N34" s="336"/>
      <c r="O34" s="336"/>
      <c r="P34" s="10"/>
    </row>
    <row r="35" spans="2:16" s="8" customFormat="1" ht="42" customHeight="1" x14ac:dyDescent="0.25">
      <c r="B35" s="10"/>
      <c r="C35" s="283"/>
      <c r="D35" s="283"/>
      <c r="E35" s="283"/>
      <c r="F35" s="283"/>
      <c r="G35" s="283"/>
      <c r="H35" s="283"/>
      <c r="I35" s="284"/>
      <c r="J35" s="335"/>
      <c r="K35" s="336"/>
      <c r="L35" s="336"/>
      <c r="M35" s="336"/>
      <c r="N35" s="336"/>
      <c r="O35" s="336"/>
      <c r="P35" s="10"/>
    </row>
    <row r="36" spans="2:16" s="8" customFormat="1" ht="173.25" customHeight="1" x14ac:dyDescent="0.25">
      <c r="B36" s="10"/>
      <c r="C36" s="283"/>
      <c r="D36" s="283"/>
      <c r="E36" s="283"/>
      <c r="F36" s="283"/>
      <c r="G36" s="283"/>
      <c r="H36" s="283"/>
      <c r="I36" s="284"/>
      <c r="J36" s="335"/>
      <c r="K36" s="336"/>
      <c r="L36" s="336"/>
      <c r="M36" s="336"/>
      <c r="N36" s="336"/>
      <c r="O36" s="336"/>
      <c r="P36" s="10"/>
    </row>
    <row r="37" spans="2:16" s="8" customFormat="1" ht="78.75" customHeight="1" x14ac:dyDescent="0.25">
      <c r="B37" s="10"/>
      <c r="C37" s="283"/>
      <c r="D37" s="283"/>
      <c r="E37" s="283"/>
      <c r="F37" s="283"/>
      <c r="G37" s="283"/>
      <c r="H37" s="283"/>
      <c r="I37" s="284"/>
      <c r="J37" s="335"/>
      <c r="K37" s="336"/>
      <c r="L37" s="336"/>
      <c r="M37" s="336"/>
      <c r="N37" s="336"/>
      <c r="O37" s="336"/>
      <c r="P37" s="10"/>
    </row>
    <row r="38" spans="2:16" s="8" customFormat="1" ht="62.25" customHeight="1" x14ac:dyDescent="0.25">
      <c r="B38" s="10"/>
      <c r="C38" s="283"/>
      <c r="D38" s="283"/>
      <c r="E38" s="283"/>
      <c r="F38" s="283"/>
      <c r="G38" s="283"/>
      <c r="H38" s="283"/>
      <c r="I38" s="284"/>
      <c r="J38" s="335"/>
      <c r="K38" s="336"/>
      <c r="L38" s="336"/>
      <c r="M38" s="336"/>
      <c r="N38" s="336"/>
      <c r="O38" s="336"/>
      <c r="P38" s="10"/>
    </row>
    <row r="39" spans="2:16" s="8" customFormat="1" ht="15.6" customHeight="1" x14ac:dyDescent="0.25">
      <c r="B39" s="10"/>
      <c r="C39" s="283"/>
      <c r="D39" s="283"/>
      <c r="E39" s="283"/>
      <c r="F39" s="283"/>
      <c r="G39" s="283"/>
      <c r="H39" s="283"/>
      <c r="I39" s="284"/>
      <c r="J39" s="335"/>
      <c r="K39" s="336"/>
      <c r="L39" s="336"/>
      <c r="M39" s="336"/>
      <c r="N39" s="336"/>
      <c r="O39" s="336"/>
      <c r="P39" s="10"/>
    </row>
    <row r="40" spans="2:16" s="8" customFormat="1" ht="0.6" customHeight="1" x14ac:dyDescent="0.25">
      <c r="B40" s="10"/>
      <c r="C40" s="283"/>
      <c r="D40" s="283"/>
      <c r="E40" s="283"/>
      <c r="F40" s="283"/>
      <c r="G40" s="283"/>
      <c r="H40" s="283"/>
      <c r="I40" s="284"/>
      <c r="J40" s="335"/>
      <c r="K40" s="336"/>
      <c r="L40" s="336"/>
      <c r="M40" s="336"/>
      <c r="N40" s="336"/>
      <c r="O40" s="336"/>
      <c r="P40" s="10"/>
    </row>
    <row r="41" spans="2:16" s="8" customFormat="1" ht="15" hidden="1" customHeight="1" x14ac:dyDescent="0.25">
      <c r="B41" s="10"/>
      <c r="C41" s="283"/>
      <c r="D41" s="283"/>
      <c r="E41" s="283"/>
      <c r="F41" s="283"/>
      <c r="G41" s="283"/>
      <c r="H41" s="283"/>
      <c r="I41" s="284"/>
      <c r="J41" s="335"/>
      <c r="K41" s="336"/>
      <c r="L41" s="336"/>
      <c r="M41" s="336"/>
      <c r="N41" s="336"/>
      <c r="O41" s="336"/>
      <c r="P41" s="10"/>
    </row>
    <row r="42" spans="2:16" s="8" customFormat="1" ht="16.149999999999999" customHeight="1" x14ac:dyDescent="0.25">
      <c r="B42" s="10"/>
      <c r="C42" s="283"/>
      <c r="D42" s="283"/>
      <c r="E42" s="283"/>
      <c r="F42" s="283"/>
      <c r="G42" s="283"/>
      <c r="H42" s="283"/>
      <c r="I42" s="284"/>
      <c r="J42" s="337"/>
      <c r="K42" s="338"/>
      <c r="L42" s="338"/>
      <c r="M42" s="338"/>
      <c r="N42" s="338"/>
      <c r="O42" s="338"/>
      <c r="P42" s="10"/>
    </row>
    <row r="43" spans="2:16" s="8" customFormat="1" ht="15.75" customHeight="1" x14ac:dyDescent="0.25">
      <c r="B43" s="10"/>
      <c r="C43" s="283"/>
      <c r="D43" s="283"/>
      <c r="E43" s="283"/>
      <c r="F43" s="283"/>
      <c r="G43" s="283"/>
      <c r="H43" s="283"/>
      <c r="I43" s="284"/>
      <c r="J43" s="339" t="s">
        <v>82</v>
      </c>
      <c r="K43" s="340"/>
      <c r="L43" s="340"/>
      <c r="M43" s="340"/>
      <c r="N43" s="340"/>
      <c r="O43" s="340"/>
      <c r="P43" s="10"/>
    </row>
    <row r="44" spans="2:16" s="8" customFormat="1" ht="30.75" customHeight="1" x14ac:dyDescent="0.25">
      <c r="B44" s="10"/>
      <c r="C44" s="283"/>
      <c r="D44" s="283"/>
      <c r="E44" s="283"/>
      <c r="F44" s="283"/>
      <c r="G44" s="283"/>
      <c r="H44" s="283"/>
      <c r="I44" s="284"/>
      <c r="J44" s="334" t="s">
        <v>302</v>
      </c>
      <c r="K44" s="329"/>
      <c r="L44" s="329"/>
      <c r="M44" s="329"/>
      <c r="N44" s="329"/>
      <c r="O44" s="329"/>
      <c r="P44" s="10"/>
    </row>
    <row r="45" spans="2:16" s="8" customFormat="1" ht="81" customHeight="1" x14ac:dyDescent="0.25">
      <c r="B45" s="10"/>
      <c r="C45" s="283"/>
      <c r="D45" s="283"/>
      <c r="E45" s="283"/>
      <c r="F45" s="283"/>
      <c r="G45" s="283"/>
      <c r="H45" s="283"/>
      <c r="I45" s="284"/>
      <c r="J45" s="337"/>
      <c r="K45" s="338"/>
      <c r="L45" s="338"/>
      <c r="M45" s="338"/>
      <c r="N45" s="338"/>
      <c r="O45" s="338"/>
      <c r="P45" s="10"/>
    </row>
    <row r="46" spans="2:16" s="8" customFormat="1" ht="15.75" customHeight="1" x14ac:dyDescent="0.25">
      <c r="B46" s="10"/>
      <c r="C46" s="283"/>
      <c r="D46" s="283"/>
      <c r="E46" s="283"/>
      <c r="F46" s="283"/>
      <c r="G46" s="283"/>
      <c r="H46" s="283"/>
      <c r="I46" s="284"/>
      <c r="J46" s="339" t="s">
        <v>83</v>
      </c>
      <c r="K46" s="340"/>
      <c r="L46" s="340"/>
      <c r="M46" s="340"/>
      <c r="N46" s="340"/>
      <c r="O46" s="340"/>
      <c r="P46" s="10"/>
    </row>
    <row r="47" spans="2:16" s="8" customFormat="1" ht="15.75" customHeight="1" x14ac:dyDescent="0.25">
      <c r="B47" s="10"/>
      <c r="C47" s="283"/>
      <c r="D47" s="283"/>
      <c r="E47" s="283"/>
      <c r="F47" s="283"/>
      <c r="G47" s="283"/>
      <c r="H47" s="283"/>
      <c r="I47" s="284"/>
      <c r="J47" s="341" t="str">
        <f>E14</f>
        <v>Director(a) de Control Interno</v>
      </c>
      <c r="K47" s="342"/>
      <c r="L47" s="342"/>
      <c r="M47" s="342"/>
      <c r="N47" s="342"/>
      <c r="O47" s="342"/>
      <c r="P47" s="10"/>
    </row>
    <row r="48" spans="2:16" s="8" customFormat="1" ht="16.5" customHeight="1" x14ac:dyDescent="0.25">
      <c r="B48" s="10"/>
      <c r="C48" s="283"/>
      <c r="D48" s="283"/>
      <c r="E48" s="283"/>
      <c r="F48" s="283"/>
      <c r="G48" s="283"/>
      <c r="H48" s="283"/>
      <c r="I48" s="284"/>
      <c r="J48" s="328"/>
      <c r="K48" s="329"/>
      <c r="L48" s="329"/>
      <c r="M48" s="329"/>
      <c r="N48" s="329"/>
      <c r="O48" s="329"/>
      <c r="P48" s="10"/>
    </row>
    <row r="49" spans="1:28" s="8" customFormat="1" ht="16.5" customHeight="1" x14ac:dyDescent="0.25">
      <c r="B49" s="10"/>
      <c r="C49" s="5"/>
      <c r="D49" s="5"/>
      <c r="E49" s="5"/>
      <c r="F49" s="5"/>
      <c r="G49" s="5"/>
      <c r="H49" s="5"/>
      <c r="I49" s="5"/>
      <c r="J49" s="5"/>
      <c r="K49" s="5"/>
      <c r="L49" s="5"/>
      <c r="M49" s="5"/>
      <c r="N49" s="5"/>
      <c r="O49" s="5"/>
      <c r="P49" s="10"/>
    </row>
    <row r="50" spans="1:28" s="12" customFormat="1" ht="15" customHeight="1" x14ac:dyDescent="0.25">
      <c r="B50" s="11"/>
      <c r="C50" s="343" t="s">
        <v>84</v>
      </c>
      <c r="D50" s="344"/>
      <c r="E50" s="344"/>
      <c r="F50" s="344"/>
      <c r="G50" s="344"/>
      <c r="H50" s="344"/>
      <c r="I50" s="344"/>
      <c r="J50" s="344"/>
      <c r="K50" s="344"/>
      <c r="L50" s="344"/>
      <c r="M50" s="344"/>
      <c r="N50" s="344"/>
      <c r="O50" s="345"/>
      <c r="P50" s="11"/>
    </row>
    <row r="51" spans="1:28" s="12" customFormat="1" x14ac:dyDescent="0.25">
      <c r="B51" s="11"/>
      <c r="C51" s="33" t="s">
        <v>9</v>
      </c>
      <c r="D51" s="32" t="str">
        <f ca="1">IF(J23="MENSUAL","ENERO",IF(J23="TRIMESTRAL","MARZO",IF(J23="SEMESTRAL","JUNIO",IF(J23="ANUAL",YEAR(TODAY()),""))))</f>
        <v>MARZO</v>
      </c>
      <c r="E51" s="32" t="str">
        <f>IF(J23="MENSUAL","FEBRERO",IF(J23="TRIMESTRAL","JUNIO",IF(J23="SEMESTRAL","DICIEMBRE","")))</f>
        <v>JUNIO</v>
      </c>
      <c r="F51" s="32" t="str">
        <f>IF(J23="MENSUAL","MARZO",IF(J23="TRIMESTRAL","SEPTIEMBRE",""))</f>
        <v>SEPTIEMBRE</v>
      </c>
      <c r="G51" s="32" t="str">
        <f>IF(J23="MENSUAL","ABRIL",IF(J23="TRIMESTRAL","DICIEMBRE",""))</f>
        <v>DICIEMBRE</v>
      </c>
      <c r="H51" s="32" t="str">
        <f>IF(J23="MENSUAL","MAYO","")</f>
        <v/>
      </c>
      <c r="I51" s="32" t="str">
        <f>IF(J23="MENSUAL","JUNIO","")</f>
        <v/>
      </c>
      <c r="J51" s="32" t="str">
        <f>IF(J23="MENSUAL","JULIO","")</f>
        <v/>
      </c>
      <c r="K51" s="32" t="str">
        <f>IF(J23="MENSUAL","AGOSTO","")</f>
        <v/>
      </c>
      <c r="L51" s="32" t="str">
        <f>IF(J23="MENSUAL","SEPTIEMBRE","")</f>
        <v/>
      </c>
      <c r="M51" s="32" t="str">
        <f>IF(J23="MENSUAL","OCTUBRE","")</f>
        <v/>
      </c>
      <c r="N51" s="32" t="str">
        <f>IF(J23="MENSUAL","NOVIEMBRE","")</f>
        <v/>
      </c>
      <c r="O51" s="32" t="str">
        <f>IF(J23="MENSUAL","DICIEMBRE","")</f>
        <v/>
      </c>
      <c r="P51" s="11"/>
    </row>
    <row r="52" spans="1:28" s="12" customFormat="1" ht="30.75" customHeight="1" x14ac:dyDescent="0.25">
      <c r="B52" s="11"/>
      <c r="C52" s="83" t="str">
        <f>G18</f>
        <v>Mejoras cerradas*100</v>
      </c>
      <c r="D52" s="32">
        <v>190</v>
      </c>
      <c r="E52" s="32">
        <v>200</v>
      </c>
      <c r="F52" s="32"/>
      <c r="G52" s="32"/>
      <c r="H52" s="32"/>
      <c r="I52" s="32"/>
      <c r="J52" s="32"/>
      <c r="K52" s="32"/>
      <c r="L52" s="32"/>
      <c r="M52" s="32"/>
      <c r="N52" s="32"/>
      <c r="O52" s="32"/>
      <c r="P52" s="11"/>
    </row>
    <row r="53" spans="1:28" s="12" customFormat="1" ht="30.75" customHeight="1" x14ac:dyDescent="0.25">
      <c r="B53" s="11"/>
      <c r="C53" s="83" t="str">
        <f>G19</f>
        <v>Total de mejoras por proceso</v>
      </c>
      <c r="D53" s="32">
        <v>331</v>
      </c>
      <c r="E53" s="32">
        <v>343</v>
      </c>
      <c r="F53" s="32"/>
      <c r="G53" s="32"/>
      <c r="H53" s="32"/>
      <c r="I53" s="32"/>
      <c r="J53" s="32"/>
      <c r="K53" s="32"/>
      <c r="L53" s="32"/>
      <c r="M53" s="32"/>
      <c r="N53" s="32"/>
      <c r="O53" s="32"/>
      <c r="P53" s="13"/>
    </row>
    <row r="54" spans="1:28" s="12" customFormat="1" ht="23.25" customHeight="1" x14ac:dyDescent="0.25">
      <c r="B54" s="11"/>
      <c r="C54" s="2" t="s">
        <v>85</v>
      </c>
      <c r="D54" s="28">
        <f t="shared" ref="D54:O54" si="0">IFERROR(IF($E$17=1,D52/D53,IF($E$17=2,D52,"")),"")</f>
        <v>0.57401812688821752</v>
      </c>
      <c r="E54" s="28">
        <f t="shared" si="0"/>
        <v>0.58309037900874638</v>
      </c>
      <c r="F54" s="28" t="str">
        <f t="shared" si="0"/>
        <v/>
      </c>
      <c r="G54" s="28" t="str">
        <f t="shared" si="0"/>
        <v/>
      </c>
      <c r="H54" s="28" t="str">
        <f t="shared" si="0"/>
        <v/>
      </c>
      <c r="I54" s="28" t="str">
        <f t="shared" si="0"/>
        <v/>
      </c>
      <c r="J54" s="28" t="str">
        <f t="shared" si="0"/>
        <v/>
      </c>
      <c r="K54" s="28" t="str">
        <f t="shared" si="0"/>
        <v/>
      </c>
      <c r="L54" s="28" t="str">
        <f t="shared" si="0"/>
        <v/>
      </c>
      <c r="M54" s="28" t="str">
        <f t="shared" si="0"/>
        <v/>
      </c>
      <c r="N54" s="28" t="str">
        <f t="shared" si="0"/>
        <v/>
      </c>
      <c r="O54" s="28" t="str">
        <f t="shared" si="0"/>
        <v/>
      </c>
      <c r="P54" s="11"/>
      <c r="Q54" s="29"/>
    </row>
    <row r="55" spans="1:28" s="12" customFormat="1" ht="17.25" customHeight="1" x14ac:dyDescent="0.25">
      <c r="B55" s="11"/>
      <c r="C55" s="3" t="s">
        <v>86</v>
      </c>
      <c r="D55" s="28">
        <f>IF(AND(N23="ANUAL",J23="MENSUAL"),N17/12,IF(AND(N23="ANUAL",J23="TRIMESTRAL"),N17/4,IF(AND(N23="ANUAL",J23="SEMESTRAL"),N17/2,IF(AND(N23="ANUAL",J23="ANUAL"),N17,IF(AND(N23="SEMESTRAL",J23="MENSUAL"),N17/6,IF(AND(N23="SEMESTRAL",J23="TRIMESTRAL"),N17/2,IF(AND(N23="SEMESTRAL",J23="SEMESTRAL"),N17,IF(AND(N23="SEMESTRAL",J23="ANUAL"),"REVISAR FRECUENCIAS",IF(AND(N23="TRIMESTRAL",J23="MENSUAL"),N17/3,IF(AND(N23="TRIMESTRAL",J23="TRIMESTRAL"),N17,IF(AND(N23="TRIMESTRAL",J23="SEMESTRAL"),"REVISAR FRECUENCIAS",IF(AND(N23="TRIMESTRAL",J23="ANUAL"),"REVISAR FRECUENCIAS",IF(AND(N23="MENSUAL",J23="MENSUAL"),N17,IF(AND(N23="MENSUAL",J23="TRIMESTRAL"),"REVISAR FRECUENCIAS",IF(AND(N23="MENSUAL",J23="SEMESTRAL"),"REVISAR FRECUENCIAS",IF(AND(N23="MENSUAL",J23="ANUAL"),"REVISAR FRECUENCIAS",""))))))))))))))))</f>
        <v>0.8</v>
      </c>
      <c r="E55" s="28">
        <f>IF(AND(N23="ANUAL",J23="MENSUAL"),N17/12+D55,IF(AND(N23="ANUAL",J23="TRIMESTRAL"),N17/4+D55,IF(AND(N23="ANUAL",J23="SEMESTRAL"),N17/2+D55,IF(AND(N23="SEMESTRAL",J23="MENSUAL"),N17/6+D55,IF(AND(N23="SEMESTRAL",J23="TRIMESTRAL"),N17/2+D55,IF(AND(N23="SEMESTRAL",J23="SEMESTRAL"),N17,IF(AND(N23="TRIMESTRAL",J23="MENSUAL"),N17/3+D55,IF(AND(N23="TRIMESTRAL",J23="TRIMESTRAL"),N17,IF(AND(N23="MENSUAL",J23="MENSUAL"),N17,"")))))))))</f>
        <v>0.8</v>
      </c>
      <c r="F55" s="28">
        <f>IF(AND(N23="ANUAL",J23="MENSUAL"),N17/12+E55,IF(AND(N23="ANUAL",J23="TRIMESTRAL"),N17/4+E55,IF(AND(N23="SEMESTRAL",J23="MENSUAL"),N17/6+E55,IF(AND(N23="SEMESTRAL",J23="TRIMESTRAL"),N17/2,IF(AND(N23="TRIMESTRAL",J23="MENSUAL"),N17/3+E55,IF(AND(N23="TRIMESTRAL",J23="TRIMESTRAL"),N17,IF(AND(N23="MENSUAL",J23="MENSUAL"),N17,"")))))))</f>
        <v>0.8</v>
      </c>
      <c r="G55" s="28">
        <f>IF(AND(N23="ANUAL",J23="MENSUAL"),N17/12+F55,IF(AND(N23="ANUAL",J23="TRIMESTRAL"),N17/4+F55,IF(AND(N23="SEMESTRAL",J23="MENSUAL"),N17/6+F55,IF(AND(N23="SEMESTRAL",J23="TRIMESTRAL"),N17/2+F55,IF(AND(N23="TRIMESTRAL",J23="MENSUAL"),N17/3,IF(AND(N23="TRIMESTRAL",J23="TRIMESTRAL"),N17,IF(AND(N23="MENSUAL",J23="MENSUAL"),N17,"")))))))</f>
        <v>0.8</v>
      </c>
      <c r="H55" s="28" t="str">
        <f>IF(AND($N$23="ANUAL",$J$23="MENSUAL"),$N$17/12+G55,IF(AND(N23="SEMESTRAL",J23="MENSUAL"),N17/6+G55,IF(AND(N23="TRIMESTRAL",J23="MENSUAL"),N17/3+G55,IF(AND(N23="MENSUAL",J23="MENSUAL"),N17,""))))</f>
        <v/>
      </c>
      <c r="I55" s="28" t="str">
        <f>IF(AND($N$23="ANUAL",$J$23="MENSUAL"),$N$17/12+H55,IF(AND(N23="SEMESTRAL",J23="MENSUAL"),N17/6+H55,IF(AND(N23="TRIMESTRAL",J23="MENSUAL"),N17/3+H55,IF(AND(N23="MENSUAL",J23="MENSUAL"),N17,""))))</f>
        <v/>
      </c>
      <c r="J55" s="28" t="str">
        <f>IF(AND($N$23="ANUAL",$J$23="MENSUAL"),$N$17/12+I55,IF(AND(N23="SEMESTRAL",J23="MENSUAL"),N17/6,IF(AND(N23="TRIMESTRAL",J23="MENSUAL"),N17/3,IF(AND(N23="MENSUAL",J23="MENSUAL"),N17,""))))</f>
        <v/>
      </c>
      <c r="K55" s="28" t="str">
        <f>IF(AND($N$23="ANUAL",$J$23="MENSUAL"),$N$17/12+J55,IF(AND(N23="SEMESTRAL",J23="MENSUAL"),N17/6+J55,IF(AND(N23="TRIMESTRAL",J23="MENSUAL"),N17/3+J55,IF(AND(N23="MENSUAL",J23="MENSUAL"),N17,""))))</f>
        <v/>
      </c>
      <c r="L55" s="28" t="str">
        <f>IF(AND($N$23="ANUAL",$J$23="MENSUAL"),$N$17/12+K55,IF(AND(N23="SEMESTRAL",J23="MENSUAL"),N17/6+K55,IF(AND(N23="TRIMESTRAL",J23="MENSUAL"),N17/3+K55,IF(AND(N23="MENSUAL",J23="MENSUAL"),N17,""))))</f>
        <v/>
      </c>
      <c r="M55" s="28" t="str">
        <f>IF(AND($N$23="ANUAL",$J$23="MENSUAL"),$N$17/12+L55,IF(AND(N23="SEMESTRAL",J23="MENSUAL"),N17/6+L55,IF(AND(N23="TRIMESTRAL",J23="MENSUAL"),N17/3,IF(AND(N23="MENSUAL",J23="MENSUAL"),N17,""))))</f>
        <v/>
      </c>
      <c r="N55" s="28" t="str">
        <f>IF(AND($N$23="ANUAL",$J$23="MENSUAL"),$N$17/12+M55,IF(AND(N23="SEMESTRAL",J23="MENSUAL"),N17/6+M55,IF(AND(N23="TRIMESTRAL",J23="MENSUAL"),N17/3+M55,IF(AND(N23="MENSUAL",J23="MENSUAL"),N17,""))))</f>
        <v/>
      </c>
      <c r="O55" s="28" t="str">
        <f>IF(AND($N$23="ANUAL",$J$23="MENSUAL"),$N$17/12+N55,IF(AND(N23="SEMESTRAL",J23="MENSUAL"),N17/6+N55,IF(AND(N23="TRIMESTRAL",J23="MENSUAL"),N17/3+N55,IF(AND(N23="MENSUAL",J23="MENSUAL"),N17,""))))</f>
        <v/>
      </c>
      <c r="P55" s="11"/>
      <c r="Q55" s="29"/>
    </row>
    <row r="56" spans="1:28" s="12" customFormat="1" x14ac:dyDescent="0.25">
      <c r="B56" s="11"/>
      <c r="C56" s="5"/>
      <c r="D56" s="5"/>
      <c r="E56" s="5"/>
      <c r="F56" s="5"/>
      <c r="G56" s="5"/>
      <c r="H56" s="5"/>
      <c r="I56" s="5"/>
      <c r="J56" s="5"/>
      <c r="K56" s="5"/>
      <c r="L56" s="5"/>
      <c r="M56" s="5"/>
      <c r="N56" s="5"/>
      <c r="O56" s="5"/>
      <c r="P56" s="11"/>
    </row>
    <row r="57" spans="1:28" s="14" customFormat="1" x14ac:dyDescent="0.2">
      <c r="A57" s="16"/>
      <c r="B57" s="1"/>
      <c r="C57" s="346" t="s">
        <v>61</v>
      </c>
      <c r="D57" s="346"/>
      <c r="E57" s="346"/>
      <c r="F57" s="346"/>
      <c r="G57" s="346"/>
      <c r="H57" s="346"/>
      <c r="I57" s="346"/>
      <c r="J57" s="346"/>
      <c r="K57" s="346"/>
      <c r="L57" s="346"/>
      <c r="M57" s="346"/>
      <c r="N57" s="346"/>
      <c r="O57" s="346"/>
      <c r="P57" s="1"/>
      <c r="Q57" s="16"/>
      <c r="R57" s="16"/>
      <c r="S57" s="16"/>
      <c r="T57" s="16"/>
      <c r="U57" s="16"/>
      <c r="V57" s="16"/>
      <c r="W57" s="16"/>
      <c r="X57" s="16"/>
      <c r="Y57" s="16"/>
      <c r="Z57" s="16"/>
      <c r="AA57" s="16"/>
      <c r="AB57" s="16"/>
    </row>
    <row r="58" spans="1:28" s="14" customFormat="1" x14ac:dyDescent="0.2">
      <c r="A58" s="16"/>
      <c r="B58" s="1"/>
      <c r="C58" s="347" t="s">
        <v>87</v>
      </c>
      <c r="D58" s="347"/>
      <c r="E58" s="347"/>
      <c r="F58" s="347"/>
      <c r="G58" s="347" t="s">
        <v>88</v>
      </c>
      <c r="H58" s="347"/>
      <c r="I58" s="347"/>
      <c r="J58" s="347"/>
      <c r="K58" s="347" t="s">
        <v>89</v>
      </c>
      <c r="L58" s="347"/>
      <c r="M58" s="347"/>
      <c r="N58" s="347"/>
      <c r="O58" s="347"/>
      <c r="P58" s="1"/>
      <c r="Q58" s="16"/>
      <c r="R58" s="16"/>
      <c r="S58" s="16"/>
      <c r="T58" s="16"/>
      <c r="U58" s="16"/>
      <c r="V58" s="16"/>
      <c r="W58" s="16"/>
      <c r="X58" s="16"/>
      <c r="Y58" s="16"/>
      <c r="Z58" s="16"/>
      <c r="AA58" s="16"/>
      <c r="AB58" s="16"/>
    </row>
    <row r="59" spans="1:28" s="14" customFormat="1" x14ac:dyDescent="0.2">
      <c r="A59" s="16"/>
      <c r="B59" s="1"/>
      <c r="C59" s="332"/>
      <c r="D59" s="332"/>
      <c r="E59" s="332"/>
      <c r="F59" s="332"/>
      <c r="G59" s="333"/>
      <c r="H59" s="333"/>
      <c r="I59" s="333"/>
      <c r="J59" s="333"/>
      <c r="K59" s="332"/>
      <c r="L59" s="332"/>
      <c r="M59" s="332"/>
      <c r="N59" s="332"/>
      <c r="O59" s="332"/>
      <c r="P59" s="1"/>
      <c r="Q59" s="16"/>
      <c r="R59" s="16"/>
      <c r="S59" s="16"/>
      <c r="T59" s="16"/>
      <c r="U59" s="16"/>
      <c r="V59" s="16"/>
      <c r="W59" s="16"/>
      <c r="X59" s="16"/>
      <c r="Y59" s="16"/>
      <c r="Z59" s="16"/>
      <c r="AA59" s="16"/>
      <c r="AB59" s="16"/>
    </row>
    <row r="60" spans="1:28" s="14" customFormat="1" x14ac:dyDescent="0.2">
      <c r="A60" s="16"/>
      <c r="B60" s="1"/>
      <c r="C60" s="332"/>
      <c r="D60" s="332"/>
      <c r="E60" s="332"/>
      <c r="F60" s="332"/>
      <c r="G60" s="333"/>
      <c r="H60" s="333"/>
      <c r="I60" s="333"/>
      <c r="J60" s="333"/>
      <c r="K60" s="332"/>
      <c r="L60" s="332"/>
      <c r="M60" s="332"/>
      <c r="N60" s="332"/>
      <c r="O60" s="332"/>
      <c r="P60" s="1"/>
      <c r="Q60" s="16"/>
      <c r="R60" s="16"/>
      <c r="S60" s="16"/>
      <c r="T60" s="16"/>
      <c r="U60" s="16"/>
      <c r="V60" s="16"/>
      <c r="W60" s="16"/>
      <c r="X60" s="16"/>
      <c r="Y60" s="16"/>
      <c r="Z60" s="16"/>
      <c r="AA60" s="16"/>
      <c r="AB60" s="16"/>
    </row>
    <row r="61" spans="1:28" s="14" customFormat="1" x14ac:dyDescent="0.2">
      <c r="A61" s="16"/>
      <c r="B61" s="1"/>
      <c r="C61" s="332"/>
      <c r="D61" s="332"/>
      <c r="E61" s="332"/>
      <c r="F61" s="332"/>
      <c r="G61" s="333"/>
      <c r="H61" s="333"/>
      <c r="I61" s="333"/>
      <c r="J61" s="333"/>
      <c r="K61" s="332"/>
      <c r="L61" s="332"/>
      <c r="M61" s="332"/>
      <c r="N61" s="332"/>
      <c r="O61" s="332"/>
      <c r="P61" s="1"/>
      <c r="Q61" s="16"/>
      <c r="R61" s="16"/>
      <c r="S61" s="16"/>
      <c r="T61" s="16"/>
      <c r="U61" s="16"/>
      <c r="V61" s="16"/>
      <c r="W61" s="16"/>
      <c r="X61" s="16"/>
      <c r="Y61" s="16"/>
      <c r="Z61" s="16"/>
      <c r="AA61" s="16"/>
      <c r="AB61" s="16"/>
    </row>
    <row r="62" spans="1:28" s="14" customFormat="1" x14ac:dyDescent="0.2">
      <c r="A62" s="16"/>
      <c r="B62" s="1"/>
      <c r="C62" s="332"/>
      <c r="D62" s="332"/>
      <c r="E62" s="332"/>
      <c r="F62" s="332"/>
      <c r="G62" s="332"/>
      <c r="H62" s="332"/>
      <c r="I62" s="332"/>
      <c r="J62" s="332"/>
      <c r="K62" s="332"/>
      <c r="L62" s="332"/>
      <c r="M62" s="332"/>
      <c r="N62" s="332"/>
      <c r="O62" s="332"/>
      <c r="P62" s="1"/>
      <c r="Q62" s="16"/>
      <c r="R62" s="16"/>
      <c r="S62" s="16"/>
      <c r="T62" s="16"/>
      <c r="U62" s="16"/>
      <c r="V62" s="16"/>
      <c r="W62" s="16"/>
      <c r="X62" s="16"/>
      <c r="Y62" s="16"/>
      <c r="Z62" s="16"/>
      <c r="AA62" s="16"/>
      <c r="AB62" s="16"/>
    </row>
    <row r="63" spans="1:28" s="14" customFormat="1" x14ac:dyDescent="0.2">
      <c r="A63" s="16"/>
      <c r="B63" s="1"/>
      <c r="C63" s="332"/>
      <c r="D63" s="332"/>
      <c r="E63" s="332"/>
      <c r="F63" s="332"/>
      <c r="G63" s="332"/>
      <c r="H63" s="332"/>
      <c r="I63" s="332"/>
      <c r="J63" s="332"/>
      <c r="K63" s="332"/>
      <c r="L63" s="332"/>
      <c r="M63" s="332"/>
      <c r="N63" s="332"/>
      <c r="O63" s="332"/>
      <c r="P63" s="1"/>
      <c r="Q63" s="16"/>
      <c r="R63" s="16"/>
      <c r="S63" s="16"/>
      <c r="T63" s="16"/>
      <c r="U63" s="16"/>
      <c r="V63" s="16"/>
      <c r="W63" s="16"/>
      <c r="X63" s="16"/>
      <c r="Y63" s="16"/>
      <c r="Z63" s="16"/>
      <c r="AA63" s="16"/>
      <c r="AB63" s="16"/>
    </row>
    <row r="64" spans="1:28" s="14" customFormat="1" x14ac:dyDescent="0.2">
      <c r="A64" s="16"/>
      <c r="B64" s="1"/>
      <c r="C64" s="332"/>
      <c r="D64" s="332"/>
      <c r="E64" s="332"/>
      <c r="F64" s="332"/>
      <c r="G64" s="332"/>
      <c r="H64" s="332"/>
      <c r="I64" s="332"/>
      <c r="J64" s="332"/>
      <c r="K64" s="332"/>
      <c r="L64" s="332"/>
      <c r="M64" s="332"/>
      <c r="N64" s="332"/>
      <c r="O64" s="332"/>
      <c r="P64" s="1"/>
      <c r="Q64" s="16"/>
      <c r="R64" s="16"/>
      <c r="S64" s="16"/>
      <c r="T64" s="16"/>
      <c r="U64" s="16"/>
      <c r="V64" s="16"/>
      <c r="W64" s="16"/>
      <c r="X64" s="16"/>
      <c r="Y64" s="16"/>
      <c r="Z64" s="16"/>
      <c r="AA64" s="16"/>
      <c r="AB64" s="16"/>
    </row>
    <row r="65" spans="1:28" s="14" customFormat="1" x14ac:dyDescent="0.2">
      <c r="A65" s="16"/>
      <c r="B65" s="1"/>
      <c r="C65" s="348"/>
      <c r="D65" s="348"/>
      <c r="E65" s="348"/>
      <c r="F65" s="348"/>
      <c r="G65" s="348"/>
      <c r="H65" s="348"/>
      <c r="I65" s="348"/>
      <c r="J65" s="348"/>
      <c r="K65" s="348"/>
      <c r="L65" s="348"/>
      <c r="M65" s="348"/>
      <c r="N65" s="348"/>
      <c r="O65" s="348"/>
      <c r="P65" s="1"/>
      <c r="Q65" s="16"/>
      <c r="R65" s="16"/>
      <c r="S65" s="16"/>
      <c r="T65" s="16"/>
      <c r="U65" s="16"/>
      <c r="V65" s="16"/>
      <c r="W65" s="16"/>
      <c r="X65" s="16"/>
      <c r="Y65" s="16"/>
      <c r="Z65" s="16"/>
      <c r="AA65" s="16"/>
      <c r="AB65" s="16"/>
    </row>
    <row r="66" spans="1:28" s="14" customFormat="1" x14ac:dyDescent="0.2">
      <c r="A66" s="16"/>
      <c r="B66" s="1"/>
      <c r="C66" s="26"/>
      <c r="D66" s="21"/>
      <c r="E66" s="21"/>
      <c r="F66" s="21"/>
      <c r="G66" s="21"/>
      <c r="H66" s="21"/>
      <c r="I66" s="21"/>
      <c r="J66" s="21"/>
      <c r="K66" s="21"/>
      <c r="L66" s="21"/>
      <c r="M66" s="21"/>
      <c r="N66" s="21"/>
      <c r="O66" s="21"/>
      <c r="P66" s="1"/>
      <c r="Q66" s="16"/>
      <c r="R66" s="16"/>
      <c r="S66" s="16"/>
      <c r="T66" s="16"/>
      <c r="U66" s="16"/>
      <c r="V66" s="16"/>
      <c r="W66" s="16"/>
      <c r="X66" s="16"/>
      <c r="Y66" s="16"/>
      <c r="Z66" s="16"/>
      <c r="AA66" s="16"/>
      <c r="AB66" s="16"/>
    </row>
    <row r="67" spans="1:28" s="14" customFormat="1" x14ac:dyDescent="0.2">
      <c r="A67" s="16"/>
      <c r="B67" s="1"/>
      <c r="C67" s="26"/>
      <c r="D67" s="21"/>
      <c r="E67" s="21"/>
      <c r="F67" s="21"/>
      <c r="G67" s="21"/>
      <c r="H67" s="21"/>
      <c r="I67" s="21"/>
      <c r="J67" s="21"/>
      <c r="K67" s="21"/>
      <c r="L67" s="21"/>
      <c r="M67" s="21"/>
      <c r="N67" s="21"/>
      <c r="O67" s="21"/>
      <c r="P67" s="1"/>
      <c r="Q67" s="16"/>
      <c r="R67" s="16"/>
      <c r="S67" s="16"/>
      <c r="T67" s="16"/>
      <c r="U67" s="16"/>
      <c r="V67" s="16"/>
      <c r="W67" s="16"/>
      <c r="X67" s="16"/>
      <c r="Y67" s="16"/>
      <c r="Z67" s="16"/>
      <c r="AA67" s="16"/>
      <c r="AB67" s="16"/>
    </row>
    <row r="68" spans="1:28" s="14" customFormat="1" x14ac:dyDescent="0.2">
      <c r="A68" s="16"/>
      <c r="B68" s="1"/>
      <c r="C68" s="26"/>
      <c r="D68" s="21"/>
      <c r="E68" s="21"/>
      <c r="F68" s="21"/>
      <c r="G68" s="21"/>
      <c r="H68" s="21"/>
      <c r="I68" s="21"/>
      <c r="J68" s="21"/>
      <c r="K68" s="21"/>
      <c r="L68" s="21"/>
      <c r="M68" s="21"/>
      <c r="N68" s="21"/>
      <c r="O68" s="21"/>
      <c r="P68" s="1"/>
      <c r="Q68" s="16"/>
      <c r="R68" s="16"/>
      <c r="S68" s="16"/>
      <c r="T68" s="16"/>
      <c r="U68" s="16"/>
      <c r="V68" s="16"/>
      <c r="W68" s="16"/>
      <c r="X68" s="16"/>
      <c r="Y68" s="16"/>
      <c r="Z68" s="16"/>
      <c r="AA68" s="16"/>
      <c r="AB68" s="16"/>
    </row>
    <row r="71" spans="1:28" s="23" customFormat="1" x14ac:dyDescent="0.2">
      <c r="C71" s="22"/>
      <c r="D71" s="22"/>
      <c r="E71" s="22"/>
      <c r="F71" s="22"/>
      <c r="G71" s="22"/>
      <c r="H71" s="22"/>
      <c r="I71" s="22"/>
      <c r="J71" s="22"/>
      <c r="K71" s="22"/>
      <c r="L71" s="22"/>
      <c r="M71" s="22"/>
      <c r="N71" s="22"/>
      <c r="O71" s="22"/>
    </row>
    <row r="72" spans="1:28" s="23" customFormat="1" x14ac:dyDescent="0.2">
      <c r="C72" s="22"/>
      <c r="D72" s="22"/>
      <c r="E72" s="22"/>
      <c r="F72" s="22"/>
      <c r="G72" s="22"/>
      <c r="H72" s="22"/>
      <c r="I72" s="22"/>
      <c r="J72" s="22"/>
      <c r="K72" s="22"/>
      <c r="L72" s="22"/>
      <c r="M72" s="22"/>
      <c r="N72" s="22"/>
      <c r="O72" s="22"/>
    </row>
    <row r="73" spans="1:28" s="23" customFormat="1" x14ac:dyDescent="0.2">
      <c r="C73" s="22"/>
      <c r="D73" s="22"/>
      <c r="E73" s="22"/>
      <c r="F73" s="22"/>
      <c r="G73" s="22"/>
      <c r="H73" s="22"/>
      <c r="I73" s="22"/>
      <c r="J73" s="22"/>
      <c r="K73" s="22"/>
      <c r="L73" s="22"/>
      <c r="M73" s="22"/>
      <c r="N73" s="22"/>
      <c r="O73" s="22"/>
    </row>
    <row r="74" spans="1:28" s="23" customFormat="1" x14ac:dyDescent="0.2">
      <c r="C74" s="22"/>
      <c r="D74" s="22"/>
      <c r="E74" s="22"/>
      <c r="F74" s="22"/>
      <c r="G74" s="22"/>
      <c r="H74" s="22"/>
      <c r="I74" s="22"/>
      <c r="J74" s="22"/>
      <c r="K74" s="22"/>
      <c r="L74" s="22"/>
      <c r="M74" s="22"/>
      <c r="N74" s="22"/>
      <c r="O74" s="22"/>
    </row>
    <row r="75" spans="1:28" s="23" customFormat="1" x14ac:dyDescent="0.2">
      <c r="C75" s="22"/>
      <c r="D75" s="22"/>
      <c r="E75" s="22"/>
      <c r="F75" s="22"/>
      <c r="G75" s="22"/>
      <c r="H75" s="22"/>
      <c r="I75" s="22"/>
      <c r="J75" s="22"/>
      <c r="K75" s="22"/>
      <c r="L75" s="22"/>
      <c r="M75" s="22"/>
      <c r="N75" s="22"/>
      <c r="O75" s="22"/>
    </row>
    <row r="76" spans="1:28" s="23" customFormat="1" x14ac:dyDescent="0.2">
      <c r="C76" s="22"/>
      <c r="D76" s="22"/>
      <c r="E76" s="22"/>
      <c r="F76" s="22"/>
      <c r="G76" s="22"/>
      <c r="H76" s="22"/>
      <c r="I76" s="22"/>
      <c r="J76" s="22"/>
      <c r="K76" s="22"/>
      <c r="L76" s="22"/>
      <c r="M76" s="22"/>
      <c r="N76" s="22"/>
      <c r="O76" s="22"/>
    </row>
    <row r="77" spans="1:28" s="23" customFormat="1" x14ac:dyDescent="0.2">
      <c r="C77" s="22"/>
      <c r="D77" s="22"/>
      <c r="E77" s="22"/>
      <c r="F77" s="22"/>
      <c r="G77" s="24" t="s">
        <v>90</v>
      </c>
      <c r="H77" s="25"/>
      <c r="I77" s="25"/>
      <c r="J77" s="24" t="s">
        <v>27</v>
      </c>
      <c r="K77" s="22"/>
      <c r="L77" s="22"/>
      <c r="M77" s="22"/>
      <c r="N77" s="22"/>
      <c r="O77" s="22"/>
    </row>
    <row r="78" spans="1:28" s="23" customFormat="1" x14ac:dyDescent="0.2">
      <c r="C78" s="22"/>
      <c r="D78" s="22"/>
      <c r="E78" s="22"/>
      <c r="F78" s="22"/>
      <c r="G78" s="24" t="s">
        <v>91</v>
      </c>
      <c r="H78" s="25"/>
      <c r="I78" s="25"/>
      <c r="J78" s="24" t="s">
        <v>31</v>
      </c>
      <c r="K78" s="22"/>
      <c r="L78" s="22"/>
      <c r="M78" s="22"/>
      <c r="N78" s="22"/>
      <c r="O78" s="22"/>
    </row>
    <row r="79" spans="1:28" s="23" customFormat="1" x14ac:dyDescent="0.2">
      <c r="C79" s="22"/>
      <c r="D79" s="22"/>
      <c r="E79" s="22"/>
      <c r="F79" s="22"/>
      <c r="G79" s="24" t="s">
        <v>45</v>
      </c>
      <c r="H79" s="25"/>
      <c r="I79" s="25"/>
      <c r="J79" s="24" t="s">
        <v>92</v>
      </c>
      <c r="K79" s="22"/>
      <c r="L79" s="22"/>
      <c r="M79" s="22"/>
      <c r="N79" s="22"/>
      <c r="O79" s="22"/>
    </row>
    <row r="80" spans="1:28" s="23" customFormat="1" x14ac:dyDescent="0.2">
      <c r="C80" s="22"/>
      <c r="D80" s="22"/>
      <c r="E80" s="22"/>
      <c r="F80" s="22"/>
      <c r="G80" s="24" t="s">
        <v>93</v>
      </c>
      <c r="H80" s="25"/>
      <c r="I80" s="25"/>
      <c r="J80" s="24" t="s">
        <v>60</v>
      </c>
      <c r="K80" s="22"/>
      <c r="L80" s="22"/>
      <c r="M80" s="22"/>
      <c r="N80" s="22"/>
      <c r="O80" s="22"/>
    </row>
    <row r="81" spans="3:15" s="23" customFormat="1" x14ac:dyDescent="0.2">
      <c r="C81" s="22"/>
      <c r="D81" s="22"/>
      <c r="E81" s="22"/>
      <c r="F81" s="22"/>
      <c r="G81" s="24" t="s">
        <v>94</v>
      </c>
      <c r="H81" s="25"/>
      <c r="I81" s="25"/>
      <c r="J81" s="24" t="s">
        <v>95</v>
      </c>
      <c r="K81" s="22"/>
      <c r="L81" s="22"/>
      <c r="M81" s="22"/>
      <c r="N81" s="22"/>
      <c r="O81" s="22"/>
    </row>
    <row r="82" spans="3:15" s="23" customFormat="1" x14ac:dyDescent="0.2">
      <c r="C82" s="22"/>
      <c r="D82" s="22"/>
      <c r="E82" s="22"/>
      <c r="F82" s="22"/>
      <c r="G82" s="24" t="s">
        <v>96</v>
      </c>
      <c r="H82" s="25"/>
      <c r="I82" s="25"/>
      <c r="J82" s="24" t="s">
        <v>97</v>
      </c>
      <c r="K82" s="22"/>
      <c r="L82" s="22"/>
      <c r="M82" s="22"/>
      <c r="N82" s="22"/>
      <c r="O82" s="22"/>
    </row>
    <row r="83" spans="3:15" s="23" customFormat="1" x14ac:dyDescent="0.2">
      <c r="C83" s="22"/>
      <c r="D83" s="22"/>
      <c r="E83" s="22"/>
      <c r="F83" s="22"/>
      <c r="G83" s="24" t="s">
        <v>98</v>
      </c>
      <c r="H83" s="25"/>
      <c r="I83" s="25"/>
      <c r="J83" s="24" t="s">
        <v>99</v>
      </c>
      <c r="K83" s="22"/>
      <c r="L83" s="22"/>
      <c r="M83" s="22"/>
      <c r="N83" s="22"/>
      <c r="O83" s="22"/>
    </row>
    <row r="84" spans="3:15" s="23" customFormat="1" x14ac:dyDescent="0.2">
      <c r="C84" s="22"/>
      <c r="D84" s="22"/>
      <c r="E84" s="22"/>
      <c r="F84" s="22"/>
      <c r="G84" s="24" t="s">
        <v>100</v>
      </c>
      <c r="H84" s="25"/>
      <c r="I84" s="25"/>
      <c r="J84" s="24" t="s">
        <v>101</v>
      </c>
      <c r="K84" s="22"/>
      <c r="L84" s="22"/>
      <c r="M84" s="22"/>
      <c r="N84" s="22"/>
      <c r="O84" s="22"/>
    </row>
    <row r="85" spans="3:15" s="23" customFormat="1" x14ac:dyDescent="0.2">
      <c r="C85" s="22"/>
      <c r="D85" s="22"/>
      <c r="E85" s="22"/>
      <c r="F85" s="22"/>
      <c r="G85" s="24" t="s">
        <v>102</v>
      </c>
      <c r="H85" s="25"/>
      <c r="I85" s="25"/>
      <c r="J85" s="24" t="s">
        <v>103</v>
      </c>
      <c r="K85" s="22"/>
      <c r="L85" s="22"/>
      <c r="M85" s="22"/>
      <c r="N85" s="22"/>
      <c r="O85" s="22"/>
    </row>
    <row r="86" spans="3:15" s="23" customFormat="1" x14ac:dyDescent="0.2">
      <c r="C86" s="22"/>
      <c r="D86" s="22"/>
      <c r="E86" s="22"/>
      <c r="F86" s="22"/>
      <c r="G86" s="24" t="s">
        <v>104</v>
      </c>
      <c r="H86" s="25"/>
      <c r="I86" s="25"/>
      <c r="J86" s="24" t="s">
        <v>105</v>
      </c>
      <c r="K86" s="22"/>
      <c r="L86" s="22"/>
      <c r="M86" s="22"/>
      <c r="N86" s="22"/>
      <c r="O86" s="22"/>
    </row>
    <row r="87" spans="3:15" s="23" customFormat="1" x14ac:dyDescent="0.2">
      <c r="C87" s="22"/>
      <c r="D87" s="22"/>
      <c r="E87" s="22"/>
      <c r="F87" s="22"/>
      <c r="G87" s="24" t="s">
        <v>106</v>
      </c>
      <c r="H87" s="25"/>
      <c r="I87" s="25"/>
      <c r="J87" s="24" t="s">
        <v>107</v>
      </c>
      <c r="K87" s="22"/>
      <c r="L87" s="22"/>
      <c r="M87" s="22"/>
      <c r="N87" s="22"/>
      <c r="O87" s="22"/>
    </row>
    <row r="88" spans="3:15" s="23" customFormat="1" x14ac:dyDescent="0.2">
      <c r="C88" s="22"/>
      <c r="D88" s="22"/>
      <c r="E88" s="22"/>
      <c r="F88" s="22"/>
      <c r="G88" s="24" t="s">
        <v>35</v>
      </c>
      <c r="H88" s="25"/>
      <c r="I88" s="25"/>
      <c r="J88" s="24" t="s">
        <v>62</v>
      </c>
      <c r="K88" s="22"/>
      <c r="L88" s="22"/>
      <c r="M88" s="22"/>
      <c r="N88" s="22"/>
      <c r="O88" s="22"/>
    </row>
    <row r="89" spans="3:15" x14ac:dyDescent="0.2">
      <c r="G89" s="24" t="s">
        <v>108</v>
      </c>
      <c r="H89" s="25"/>
      <c r="I89" s="25"/>
      <c r="J89" s="25"/>
      <c r="K89" s="22"/>
      <c r="L89" s="22"/>
    </row>
    <row r="90" spans="3:15" x14ac:dyDescent="0.2">
      <c r="G90" s="24" t="s">
        <v>109</v>
      </c>
      <c r="H90" s="25"/>
      <c r="I90" s="25"/>
      <c r="J90" s="25"/>
      <c r="K90" s="22"/>
      <c r="L90" s="22"/>
    </row>
    <row r="91" spans="3:15" x14ac:dyDescent="0.2">
      <c r="G91" s="24" t="s">
        <v>110</v>
      </c>
      <c r="H91" s="25"/>
      <c r="I91" s="25"/>
      <c r="J91" s="25"/>
      <c r="K91" s="22"/>
      <c r="L91" s="22"/>
    </row>
    <row r="92" spans="3:15" x14ac:dyDescent="0.2">
      <c r="G92" s="24" t="s">
        <v>111</v>
      </c>
      <c r="H92" s="25"/>
      <c r="I92" s="25"/>
      <c r="J92" s="25"/>
      <c r="K92" s="22"/>
      <c r="L92" s="22"/>
    </row>
    <row r="93" spans="3:15" x14ac:dyDescent="0.2">
      <c r="G93" s="24" t="s">
        <v>40</v>
      </c>
      <c r="H93" s="25"/>
      <c r="I93" s="25"/>
      <c r="J93" s="25"/>
      <c r="K93" s="22"/>
      <c r="L93" s="22"/>
    </row>
    <row r="94" spans="3:15" x14ac:dyDescent="0.2">
      <c r="G94" s="24" t="s">
        <v>26</v>
      </c>
      <c r="H94" s="25"/>
      <c r="I94" s="25"/>
      <c r="J94" s="25"/>
      <c r="K94" s="22"/>
      <c r="L94" s="22"/>
    </row>
    <row r="95" spans="3:15" x14ac:dyDescent="0.2">
      <c r="G95" s="24" t="s">
        <v>112</v>
      </c>
      <c r="H95" s="25"/>
      <c r="I95" s="25"/>
      <c r="J95" s="25"/>
      <c r="K95" s="22"/>
      <c r="L95" s="22"/>
    </row>
    <row r="96" spans="3:15" x14ac:dyDescent="0.2">
      <c r="G96" s="24" t="s">
        <v>29</v>
      </c>
      <c r="H96" s="25"/>
      <c r="I96" s="25"/>
      <c r="J96" s="25"/>
      <c r="K96" s="22"/>
      <c r="L96" s="22"/>
    </row>
    <row r="97" spans="7:12" x14ac:dyDescent="0.2">
      <c r="G97" s="24" t="s">
        <v>113</v>
      </c>
      <c r="H97" s="25"/>
      <c r="I97" s="25"/>
      <c r="J97" s="25"/>
      <c r="K97" s="22"/>
      <c r="L97" s="22"/>
    </row>
    <row r="98" spans="7:12" x14ac:dyDescent="0.2">
      <c r="G98" s="24" t="s">
        <v>114</v>
      </c>
      <c r="H98" s="25"/>
      <c r="I98" s="25"/>
      <c r="J98" s="25"/>
      <c r="K98" s="22"/>
      <c r="L98" s="22"/>
    </row>
    <row r="99" spans="7:12" x14ac:dyDescent="0.2">
      <c r="G99" s="24" t="s">
        <v>115</v>
      </c>
      <c r="H99" s="25"/>
      <c r="I99" s="25"/>
      <c r="J99" s="25"/>
    </row>
    <row r="100" spans="7:12" x14ac:dyDescent="0.2">
      <c r="G100" s="24" t="s">
        <v>116</v>
      </c>
      <c r="H100" s="25"/>
      <c r="I100" s="25"/>
      <c r="J100" s="25"/>
    </row>
    <row r="101" spans="7:12" x14ac:dyDescent="0.2">
      <c r="G101" s="24" t="s">
        <v>117</v>
      </c>
      <c r="H101" s="25"/>
      <c r="I101" s="25"/>
      <c r="J101" s="25"/>
    </row>
    <row r="102" spans="7:12" x14ac:dyDescent="0.2">
      <c r="G102" s="24" t="s">
        <v>118</v>
      </c>
      <c r="H102" s="25"/>
      <c r="I102" s="25"/>
      <c r="J102" s="25"/>
    </row>
    <row r="103" spans="7:12" x14ac:dyDescent="0.2">
      <c r="G103" s="24" t="s">
        <v>119</v>
      </c>
      <c r="H103" s="25"/>
      <c r="I103" s="25"/>
      <c r="J103" s="25"/>
    </row>
  </sheetData>
  <mergeCells count="84">
    <mergeCell ref="B2:C4"/>
    <mergeCell ref="C5:D8"/>
    <mergeCell ref="E5:L5"/>
    <mergeCell ref="M5:O5"/>
    <mergeCell ref="E6:L6"/>
    <mergeCell ref="M6:O6"/>
    <mergeCell ref="E7:L8"/>
    <mergeCell ref="M7:O7"/>
    <mergeCell ref="M8:O8"/>
    <mergeCell ref="C16:O16"/>
    <mergeCell ref="C9:O9"/>
    <mergeCell ref="C10:O11"/>
    <mergeCell ref="C12:D12"/>
    <mergeCell ref="E12:H12"/>
    <mergeCell ref="I12:J12"/>
    <mergeCell ref="K12:O12"/>
    <mergeCell ref="C13:D13"/>
    <mergeCell ref="E13:O13"/>
    <mergeCell ref="C14:D14"/>
    <mergeCell ref="E14:O14"/>
    <mergeCell ref="C15:O15"/>
    <mergeCell ref="P17:P18"/>
    <mergeCell ref="C18:D19"/>
    <mergeCell ref="E18:F18"/>
    <mergeCell ref="G18:K18"/>
    <mergeCell ref="L18:M19"/>
    <mergeCell ref="N18:O19"/>
    <mergeCell ref="E19:F19"/>
    <mergeCell ref="G19:K19"/>
    <mergeCell ref="C17:D17"/>
    <mergeCell ref="E17:G17"/>
    <mergeCell ref="H17:I17"/>
    <mergeCell ref="J17:K17"/>
    <mergeCell ref="L17:M17"/>
    <mergeCell ref="N17:O17"/>
    <mergeCell ref="C20:D22"/>
    <mergeCell ref="E20:G22"/>
    <mergeCell ref="H20:I22"/>
    <mergeCell ref="J20:K22"/>
    <mergeCell ref="L20:O20"/>
    <mergeCell ref="N23:O24"/>
    <mergeCell ref="C24:D24"/>
    <mergeCell ref="E24:G24"/>
    <mergeCell ref="C26:O26"/>
    <mergeCell ref="C27:I48"/>
    <mergeCell ref="J27:O27"/>
    <mergeCell ref="J48:O48"/>
    <mergeCell ref="C23:D23"/>
    <mergeCell ref="E23:G23"/>
    <mergeCell ref="H23:I24"/>
    <mergeCell ref="J23:K24"/>
    <mergeCell ref="L23:M24"/>
    <mergeCell ref="C59:F59"/>
    <mergeCell ref="G59:J59"/>
    <mergeCell ref="K59:O59"/>
    <mergeCell ref="P27:P28"/>
    <mergeCell ref="J28:O42"/>
    <mergeCell ref="J43:O43"/>
    <mergeCell ref="J44:O45"/>
    <mergeCell ref="J46:O46"/>
    <mergeCell ref="J47:O47"/>
    <mergeCell ref="C50:O50"/>
    <mergeCell ref="C57:O57"/>
    <mergeCell ref="C58:F58"/>
    <mergeCell ref="G58:J58"/>
    <mergeCell ref="K58:O58"/>
    <mergeCell ref="C60:F60"/>
    <mergeCell ref="G60:J60"/>
    <mergeCell ref="K60:O60"/>
    <mergeCell ref="C61:F61"/>
    <mergeCell ref="G61:J61"/>
    <mergeCell ref="K61:O61"/>
    <mergeCell ref="C62:F62"/>
    <mergeCell ref="G62:J62"/>
    <mergeCell ref="K62:O62"/>
    <mergeCell ref="C63:F63"/>
    <mergeCell ref="G63:J63"/>
    <mergeCell ref="K63:O63"/>
    <mergeCell ref="C64:F64"/>
    <mergeCell ref="G64:J64"/>
    <mergeCell ref="K64:O64"/>
    <mergeCell ref="C65:F65"/>
    <mergeCell ref="G65:J65"/>
    <mergeCell ref="K65:O65"/>
  </mergeCells>
  <dataValidations count="5">
    <dataValidation type="list" allowBlank="1" showInputMessage="1" showErrorMessage="1" sqref="E13:O13" xr:uid="{00000000-0002-0000-1100-000000000000}">
      <formula1>$G$81:$G$103</formula1>
    </dataValidation>
    <dataValidation type="list" allowBlank="1" showInputMessage="1" showErrorMessage="1" sqref="E12:H12" xr:uid="{00000000-0002-0000-1100-000001000000}">
      <formula1>$G$77:$G$80</formula1>
    </dataValidation>
    <dataValidation type="list" allowBlank="1" showInputMessage="1" showErrorMessage="1" sqref="J17:K17" xr:uid="{00000000-0002-0000-1100-000002000000}">
      <formula1>$J$77:$J$79</formula1>
    </dataValidation>
    <dataValidation type="list" allowBlank="1" showInputMessage="1" showErrorMessage="1" sqref="J20:K22" xr:uid="{00000000-0002-0000-1100-000003000000}">
      <formula1>$J$82:$J$88</formula1>
    </dataValidation>
    <dataValidation type="list" allowBlank="1" showInputMessage="1" showErrorMessage="1" sqref="E20:G22" xr:uid="{00000000-0002-0000-1100-000004000000}">
      <formula1>$J$80:$J$81</formula1>
    </dataValidation>
  </dataValidations>
  <hyperlinks>
    <hyperlink ref="B2:C4" location="'MATRIZ DE INDICADORES'!A1" display="    REGRESAR" xr:uid="{00000000-0004-0000-1100-000000000000}"/>
  </hyperlink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416769" r:id="rId3" name="Option Button 1">
              <controlPr defaultSize="0" autoFill="0" autoLine="0" autoPict="0" macro="[15]!PORCENTAJE">
                <anchor moveWithCells="1">
                  <from>
                    <xdr:col>5</xdr:col>
                    <xdr:colOff>28575</xdr:colOff>
                    <xdr:row>16</xdr:row>
                    <xdr:rowOff>142875</xdr:rowOff>
                  </from>
                  <to>
                    <xdr:col>5</xdr:col>
                    <xdr:colOff>895350</xdr:colOff>
                    <xdr:row>17</xdr:row>
                    <xdr:rowOff>152400</xdr:rowOff>
                  </to>
                </anchor>
              </controlPr>
            </control>
          </mc:Choice>
        </mc:AlternateContent>
        <mc:AlternateContent xmlns:mc="http://schemas.openxmlformats.org/markup-compatibility/2006">
          <mc:Choice Requires="x14">
            <control shapeId="416770" r:id="rId4" name="Option Button 2">
              <controlPr defaultSize="0" autoFill="0" autoLine="0" autoPict="0" macro="[15]!RELATIVO">
                <anchor moveWithCells="1">
                  <from>
                    <xdr:col>4</xdr:col>
                    <xdr:colOff>171450</xdr:colOff>
                    <xdr:row>16</xdr:row>
                    <xdr:rowOff>123825</xdr:rowOff>
                  </from>
                  <to>
                    <xdr:col>5</xdr:col>
                    <xdr:colOff>38100</xdr:colOff>
                    <xdr:row>17</xdr:row>
                    <xdr:rowOff>152400</xdr:rowOff>
                  </to>
                </anchor>
              </controlPr>
            </control>
          </mc:Choice>
        </mc:AlternateContent>
        <mc:AlternateContent xmlns:mc="http://schemas.openxmlformats.org/markup-compatibility/2006">
          <mc:Choice Requires="x14">
            <control shapeId="416771" r:id="rId5" name="Option Button 3">
              <controlPr defaultSize="0" autoFill="0" autoLine="0" autoPict="0" macro="[15]!RELATIVO">
                <anchor moveWithCells="1">
                  <from>
                    <xdr:col>5</xdr:col>
                    <xdr:colOff>895350</xdr:colOff>
                    <xdr:row>16</xdr:row>
                    <xdr:rowOff>123825</xdr:rowOff>
                  </from>
                  <to>
                    <xdr:col>7</xdr:col>
                    <xdr:colOff>95250</xdr:colOff>
                    <xdr:row>17</xdr:row>
                    <xdr:rowOff>152400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7">
    <tabColor rgb="FFEDE394"/>
  </sheetPr>
  <dimension ref="A1:AB94"/>
  <sheetViews>
    <sheetView topLeftCell="A8" zoomScale="80" zoomScaleNormal="80" workbookViewId="0">
      <selection activeCell="J28" sqref="C27:O42"/>
    </sheetView>
  </sheetViews>
  <sheetFormatPr baseColWidth="10" defaultColWidth="11.42578125" defaultRowHeight="15" x14ac:dyDescent="0.2"/>
  <cols>
    <col min="1" max="1" width="4" style="7" customWidth="1"/>
    <col min="2" max="2" width="6.7109375" style="7" customWidth="1"/>
    <col min="3" max="3" width="24.85546875" style="6" customWidth="1"/>
    <col min="4" max="4" width="15.140625" style="6" customWidth="1"/>
    <col min="5" max="5" width="12.7109375" style="6" customWidth="1"/>
    <col min="6" max="6" width="15.140625" style="6" customWidth="1"/>
    <col min="7" max="7" width="14" style="6" customWidth="1"/>
    <col min="8" max="8" width="11.42578125" style="6"/>
    <col min="9" max="9" width="12.85546875" style="6" customWidth="1"/>
    <col min="10" max="10" width="15.5703125" style="6" customWidth="1"/>
    <col min="11" max="11" width="14.42578125" style="6" customWidth="1"/>
    <col min="12" max="15" width="15.28515625" style="6" customWidth="1"/>
    <col min="16" max="16" width="6.7109375" style="7" customWidth="1"/>
    <col min="17" max="16384" width="11.42578125" style="7"/>
  </cols>
  <sheetData>
    <row r="1" spans="2:16" s="8" customFormat="1" ht="8.25" customHeight="1" x14ac:dyDescent="0.25">
      <c r="C1" s="9"/>
      <c r="D1" s="9"/>
      <c r="E1" s="9"/>
      <c r="F1" s="9"/>
      <c r="G1" s="9"/>
      <c r="H1" s="9"/>
      <c r="I1" s="9"/>
      <c r="J1" s="9"/>
      <c r="K1" s="9"/>
      <c r="L1" s="9"/>
      <c r="M1" s="9"/>
      <c r="N1" s="9"/>
      <c r="O1" s="9"/>
    </row>
    <row r="2" spans="2:16" s="8" customFormat="1" ht="15.75" customHeight="1" x14ac:dyDescent="0.25">
      <c r="B2" s="258" t="s">
        <v>41</v>
      </c>
      <c r="C2" s="258"/>
      <c r="D2" s="4"/>
      <c r="E2" s="4"/>
      <c r="F2" s="4"/>
      <c r="G2" s="4"/>
      <c r="H2" s="4"/>
      <c r="I2" s="4"/>
      <c r="J2" s="4"/>
      <c r="K2" s="4"/>
      <c r="L2" s="4"/>
      <c r="M2" s="4"/>
      <c r="N2" s="4"/>
      <c r="O2" s="4"/>
      <c r="P2" s="10"/>
    </row>
    <row r="3" spans="2:16" s="8" customFormat="1" ht="15.75" customHeight="1" x14ac:dyDescent="0.25">
      <c r="B3" s="258"/>
      <c r="C3" s="258"/>
      <c r="D3" s="4"/>
      <c r="E3" s="4"/>
      <c r="F3" s="4"/>
      <c r="G3" s="4"/>
      <c r="H3" s="4"/>
      <c r="I3" s="4"/>
      <c r="J3" s="4"/>
      <c r="K3" s="4"/>
      <c r="L3" s="4"/>
      <c r="M3" s="4"/>
      <c r="N3" s="4"/>
      <c r="O3" s="4"/>
      <c r="P3" s="10"/>
    </row>
    <row r="4" spans="2:16" s="8" customFormat="1" ht="15" customHeight="1" x14ac:dyDescent="0.25">
      <c r="B4" s="258"/>
      <c r="C4" s="258"/>
      <c r="D4" s="4"/>
      <c r="E4" s="4"/>
      <c r="F4" s="4"/>
      <c r="G4" s="4"/>
      <c r="H4" s="4"/>
      <c r="I4" s="4"/>
      <c r="J4" s="4"/>
      <c r="K4" s="4"/>
      <c r="L4" s="4"/>
      <c r="M4" s="4"/>
      <c r="N4" s="4"/>
      <c r="O4" s="4"/>
      <c r="P4" s="10"/>
    </row>
    <row r="5" spans="2:16" s="8" customFormat="1" ht="15.75" customHeight="1" x14ac:dyDescent="0.25">
      <c r="B5" s="10"/>
      <c r="C5" s="259"/>
      <c r="D5" s="260"/>
      <c r="E5" s="265" t="s">
        <v>0</v>
      </c>
      <c r="F5" s="212"/>
      <c r="G5" s="212"/>
      <c r="H5" s="212"/>
      <c r="I5" s="212"/>
      <c r="J5" s="212"/>
      <c r="K5" s="212"/>
      <c r="L5" s="213"/>
      <c r="M5" s="266" t="s">
        <v>1</v>
      </c>
      <c r="N5" s="266"/>
      <c r="O5" s="266"/>
      <c r="P5" s="10"/>
    </row>
    <row r="6" spans="2:16" s="8" customFormat="1" ht="15.75" customHeight="1" x14ac:dyDescent="0.25">
      <c r="B6" s="10"/>
      <c r="C6" s="261"/>
      <c r="D6" s="262"/>
      <c r="E6" s="265" t="s">
        <v>2</v>
      </c>
      <c r="F6" s="212"/>
      <c r="G6" s="212"/>
      <c r="H6" s="212"/>
      <c r="I6" s="212"/>
      <c r="J6" s="212"/>
      <c r="K6" s="212"/>
      <c r="L6" s="213"/>
      <c r="M6" s="266" t="s">
        <v>3</v>
      </c>
      <c r="N6" s="266"/>
      <c r="O6" s="266"/>
      <c r="P6" s="10"/>
    </row>
    <row r="7" spans="2:16" s="8" customFormat="1" ht="15.75" customHeight="1" x14ac:dyDescent="0.25">
      <c r="B7" s="10"/>
      <c r="C7" s="261"/>
      <c r="D7" s="262"/>
      <c r="E7" s="267" t="s">
        <v>4</v>
      </c>
      <c r="F7" s="268"/>
      <c r="G7" s="268"/>
      <c r="H7" s="268"/>
      <c r="I7" s="268"/>
      <c r="J7" s="268"/>
      <c r="K7" s="268"/>
      <c r="L7" s="269"/>
      <c r="M7" s="266" t="s">
        <v>42</v>
      </c>
      <c r="N7" s="266"/>
      <c r="O7" s="266"/>
      <c r="P7" s="10"/>
    </row>
    <row r="8" spans="2:16" s="8" customFormat="1" ht="15.75" customHeight="1" x14ac:dyDescent="0.25">
      <c r="B8" s="10"/>
      <c r="C8" s="263"/>
      <c r="D8" s="264"/>
      <c r="E8" s="270"/>
      <c r="F8" s="271"/>
      <c r="G8" s="271"/>
      <c r="H8" s="271"/>
      <c r="I8" s="271"/>
      <c r="J8" s="271"/>
      <c r="K8" s="271"/>
      <c r="L8" s="272"/>
      <c r="M8" s="266" t="s">
        <v>6</v>
      </c>
      <c r="N8" s="266"/>
      <c r="O8" s="266"/>
      <c r="P8" s="10"/>
    </row>
    <row r="9" spans="2:16" s="8" customFormat="1" ht="15.75" customHeight="1" x14ac:dyDescent="0.25">
      <c r="B9" s="10"/>
      <c r="C9" s="274"/>
      <c r="D9" s="274"/>
      <c r="E9" s="274"/>
      <c r="F9" s="274"/>
      <c r="G9" s="274"/>
      <c r="H9" s="274"/>
      <c r="I9" s="274"/>
      <c r="J9" s="274"/>
      <c r="K9" s="274"/>
      <c r="L9" s="274"/>
      <c r="M9" s="274"/>
      <c r="N9" s="274"/>
      <c r="O9" s="274"/>
      <c r="P9" s="10"/>
    </row>
    <row r="10" spans="2:16" s="8" customFormat="1" ht="15.75" customHeight="1" x14ac:dyDescent="0.25">
      <c r="B10" s="10"/>
      <c r="C10" s="275" t="s">
        <v>43</v>
      </c>
      <c r="D10" s="275"/>
      <c r="E10" s="275"/>
      <c r="F10" s="275"/>
      <c r="G10" s="275"/>
      <c r="H10" s="275"/>
      <c r="I10" s="275"/>
      <c r="J10" s="275"/>
      <c r="K10" s="275"/>
      <c r="L10" s="275"/>
      <c r="M10" s="275"/>
      <c r="N10" s="275"/>
      <c r="O10" s="275"/>
      <c r="P10" s="10"/>
    </row>
    <row r="11" spans="2:16" s="8" customFormat="1" ht="15" customHeight="1" x14ac:dyDescent="0.25">
      <c r="B11" s="10"/>
      <c r="C11" s="275"/>
      <c r="D11" s="275"/>
      <c r="E11" s="275"/>
      <c r="F11" s="275"/>
      <c r="G11" s="275"/>
      <c r="H11" s="275"/>
      <c r="I11" s="275"/>
      <c r="J11" s="275"/>
      <c r="K11" s="275"/>
      <c r="L11" s="275"/>
      <c r="M11" s="275"/>
      <c r="N11" s="275"/>
      <c r="O11" s="275"/>
      <c r="P11" s="10"/>
    </row>
    <row r="12" spans="2:16" s="8" customFormat="1" ht="30" customHeight="1" x14ac:dyDescent="0.25">
      <c r="B12" s="10"/>
      <c r="C12" s="276" t="s">
        <v>44</v>
      </c>
      <c r="D12" s="276"/>
      <c r="E12" s="430" t="s">
        <v>93</v>
      </c>
      <c r="F12" s="431"/>
      <c r="G12" s="431"/>
      <c r="H12" s="432"/>
      <c r="I12" s="276" t="s">
        <v>46</v>
      </c>
      <c r="J12" s="276"/>
      <c r="K12" s="349" t="s">
        <v>303</v>
      </c>
      <c r="L12" s="349"/>
      <c r="M12" s="349"/>
      <c r="N12" s="349"/>
      <c r="O12" s="349"/>
      <c r="P12" s="10"/>
    </row>
    <row r="13" spans="2:16" s="8" customFormat="1" x14ac:dyDescent="0.25">
      <c r="B13" s="10"/>
      <c r="C13" s="279" t="s">
        <v>15</v>
      </c>
      <c r="D13" s="279"/>
      <c r="E13" s="350" t="s">
        <v>117</v>
      </c>
      <c r="F13" s="351"/>
      <c r="G13" s="351"/>
      <c r="H13" s="351"/>
      <c r="I13" s="351"/>
      <c r="J13" s="351"/>
      <c r="K13" s="351"/>
      <c r="L13" s="351"/>
      <c r="M13" s="351"/>
      <c r="N13" s="351"/>
      <c r="O13" s="351"/>
      <c r="P13" s="10"/>
    </row>
    <row r="14" spans="2:16" s="8" customFormat="1" x14ac:dyDescent="0.25">
      <c r="B14" s="10"/>
      <c r="C14" s="279" t="s">
        <v>48</v>
      </c>
      <c r="D14" s="279"/>
      <c r="E14" s="350" t="s">
        <v>277</v>
      </c>
      <c r="F14" s="350"/>
      <c r="G14" s="350"/>
      <c r="H14" s="350"/>
      <c r="I14" s="350"/>
      <c r="J14" s="350"/>
      <c r="K14" s="350"/>
      <c r="L14" s="350"/>
      <c r="M14" s="350"/>
      <c r="N14" s="350"/>
      <c r="O14" s="350"/>
      <c r="P14" s="10"/>
    </row>
    <row r="15" spans="2:16" s="8" customFormat="1" x14ac:dyDescent="0.25">
      <c r="B15" s="10"/>
      <c r="C15" s="282"/>
      <c r="D15" s="283"/>
      <c r="E15" s="283"/>
      <c r="F15" s="283"/>
      <c r="G15" s="283"/>
      <c r="H15" s="283"/>
      <c r="I15" s="283"/>
      <c r="J15" s="283"/>
      <c r="K15" s="283"/>
      <c r="L15" s="283"/>
      <c r="M15" s="283"/>
      <c r="N15" s="283"/>
      <c r="O15" s="284"/>
      <c r="P15" s="10"/>
    </row>
    <row r="16" spans="2:16" s="8" customFormat="1" x14ac:dyDescent="0.25">
      <c r="B16" s="10"/>
      <c r="C16" s="273" t="s">
        <v>50</v>
      </c>
      <c r="D16" s="273"/>
      <c r="E16" s="273"/>
      <c r="F16" s="273"/>
      <c r="G16" s="273"/>
      <c r="H16" s="273"/>
      <c r="I16" s="273"/>
      <c r="J16" s="273"/>
      <c r="K16" s="273"/>
      <c r="L16" s="273"/>
      <c r="M16" s="273"/>
      <c r="N16" s="273"/>
      <c r="O16" s="273"/>
      <c r="P16" s="10"/>
    </row>
    <row r="17" spans="2:19" s="8" customFormat="1" ht="36" customHeight="1" x14ac:dyDescent="0.25">
      <c r="B17" s="10"/>
      <c r="C17" s="279" t="s">
        <v>51</v>
      </c>
      <c r="D17" s="279"/>
      <c r="E17" s="297">
        <v>1</v>
      </c>
      <c r="F17" s="298"/>
      <c r="G17" s="299"/>
      <c r="H17" s="279" t="s">
        <v>20</v>
      </c>
      <c r="I17" s="279"/>
      <c r="J17" s="300" t="s">
        <v>27</v>
      </c>
      <c r="K17" s="301"/>
      <c r="L17" s="279" t="s">
        <v>52</v>
      </c>
      <c r="M17" s="279"/>
      <c r="N17" s="500">
        <v>0.65</v>
      </c>
      <c r="O17" s="500"/>
      <c r="P17" s="285"/>
    </row>
    <row r="18" spans="2:19" s="8" customFormat="1" ht="27" customHeight="1" x14ac:dyDescent="0.25">
      <c r="B18" s="10"/>
      <c r="C18" s="279" t="s">
        <v>19</v>
      </c>
      <c r="D18" s="279"/>
      <c r="E18" s="279" t="s">
        <v>53</v>
      </c>
      <c r="F18" s="279"/>
      <c r="G18" s="300" t="s">
        <v>304</v>
      </c>
      <c r="H18" s="461"/>
      <c r="I18" s="461"/>
      <c r="J18" s="461"/>
      <c r="K18" s="301"/>
      <c r="L18" s="289" t="s">
        <v>55</v>
      </c>
      <c r="M18" s="290"/>
      <c r="N18" s="293" t="s">
        <v>56</v>
      </c>
      <c r="O18" s="294"/>
      <c r="P18" s="285"/>
    </row>
    <row r="19" spans="2:19" s="8" customFormat="1" ht="31.15" customHeight="1" x14ac:dyDescent="0.25">
      <c r="B19" s="10"/>
      <c r="C19" s="279"/>
      <c r="D19" s="279"/>
      <c r="E19" s="279" t="s">
        <v>57</v>
      </c>
      <c r="F19" s="279"/>
      <c r="G19" s="300" t="s">
        <v>305</v>
      </c>
      <c r="H19" s="461"/>
      <c r="I19" s="461"/>
      <c r="J19" s="461"/>
      <c r="K19" s="301"/>
      <c r="L19" s="291"/>
      <c r="M19" s="292"/>
      <c r="N19" s="295"/>
      <c r="O19" s="296"/>
      <c r="P19" s="10"/>
    </row>
    <row r="20" spans="2:19" s="8" customFormat="1" ht="15.75" customHeight="1" x14ac:dyDescent="0.25">
      <c r="B20" s="10"/>
      <c r="C20" s="289" t="s">
        <v>59</v>
      </c>
      <c r="D20" s="290"/>
      <c r="E20" s="305" t="s">
        <v>60</v>
      </c>
      <c r="F20" s="306"/>
      <c r="G20" s="307"/>
      <c r="H20" s="314" t="s">
        <v>61</v>
      </c>
      <c r="I20" s="315"/>
      <c r="J20" s="305" t="s">
        <v>62</v>
      </c>
      <c r="K20" s="307"/>
      <c r="L20" s="320" t="s">
        <v>63</v>
      </c>
      <c r="M20" s="321"/>
      <c r="N20" s="321"/>
      <c r="O20" s="322"/>
      <c r="P20" s="10"/>
    </row>
    <row r="21" spans="2:19" s="8" customFormat="1" ht="15.75" customHeight="1" x14ac:dyDescent="0.25">
      <c r="B21" s="10"/>
      <c r="C21" s="303"/>
      <c r="D21" s="304"/>
      <c r="E21" s="308"/>
      <c r="F21" s="309"/>
      <c r="G21" s="310"/>
      <c r="H21" s="316"/>
      <c r="I21" s="317"/>
      <c r="J21" s="308"/>
      <c r="K21" s="310"/>
      <c r="L21" s="32" t="s">
        <v>64</v>
      </c>
      <c r="M21" s="32" t="s">
        <v>65</v>
      </c>
      <c r="N21" s="32" t="s">
        <v>66</v>
      </c>
      <c r="O21" s="32" t="s">
        <v>67</v>
      </c>
      <c r="P21" s="10"/>
    </row>
    <row r="22" spans="2:19" s="8" customFormat="1" ht="27" customHeight="1" x14ac:dyDescent="0.25">
      <c r="B22" s="10"/>
      <c r="C22" s="291"/>
      <c r="D22" s="292"/>
      <c r="E22" s="311"/>
      <c r="F22" s="312"/>
      <c r="G22" s="313"/>
      <c r="H22" s="318"/>
      <c r="I22" s="319"/>
      <c r="J22" s="311"/>
      <c r="K22" s="313"/>
      <c r="L22" s="17" t="s">
        <v>306</v>
      </c>
      <c r="M22" s="18" t="s">
        <v>307</v>
      </c>
      <c r="N22" s="19" t="s">
        <v>308</v>
      </c>
      <c r="O22" s="84" t="s">
        <v>309</v>
      </c>
      <c r="P22" s="10"/>
    </row>
    <row r="23" spans="2:19" s="8" customFormat="1" ht="26.25" customHeight="1" x14ac:dyDescent="0.25">
      <c r="B23" s="10"/>
      <c r="C23" s="279" t="s">
        <v>72</v>
      </c>
      <c r="D23" s="279"/>
      <c r="E23" s="324" t="s">
        <v>310</v>
      </c>
      <c r="F23" s="324"/>
      <c r="G23" s="324"/>
      <c r="H23" s="330" t="s">
        <v>74</v>
      </c>
      <c r="I23" s="315"/>
      <c r="J23" s="323" t="s">
        <v>75</v>
      </c>
      <c r="K23" s="323"/>
      <c r="L23" s="279" t="s">
        <v>76</v>
      </c>
      <c r="M23" s="279"/>
      <c r="N23" s="323" t="s">
        <v>75</v>
      </c>
      <c r="O23" s="323"/>
      <c r="P23" s="10"/>
      <c r="S23" s="85"/>
    </row>
    <row r="24" spans="2:19" s="8" customFormat="1" ht="26.25" customHeight="1" x14ac:dyDescent="0.25">
      <c r="B24" s="10"/>
      <c r="C24" s="279" t="s">
        <v>78</v>
      </c>
      <c r="D24" s="279"/>
      <c r="E24" s="324" t="s">
        <v>310</v>
      </c>
      <c r="F24" s="324"/>
      <c r="G24" s="324"/>
      <c r="H24" s="331"/>
      <c r="I24" s="319"/>
      <c r="J24" s="323"/>
      <c r="K24" s="323"/>
      <c r="L24" s="279"/>
      <c r="M24" s="279"/>
      <c r="N24" s="323"/>
      <c r="O24" s="323"/>
      <c r="P24" s="10"/>
    </row>
    <row r="25" spans="2:19" s="8" customFormat="1" ht="15.75" customHeight="1" x14ac:dyDescent="0.25">
      <c r="B25" s="10"/>
      <c r="C25" s="27"/>
      <c r="D25" s="27"/>
      <c r="E25" s="31"/>
      <c r="F25" s="31"/>
      <c r="G25" s="27"/>
      <c r="H25" s="27"/>
      <c r="I25" s="27"/>
      <c r="J25" s="31"/>
      <c r="K25" s="31"/>
      <c r="L25" s="27"/>
      <c r="M25" s="27"/>
      <c r="N25" s="31"/>
      <c r="O25" s="31"/>
      <c r="P25" s="10"/>
    </row>
    <row r="26" spans="2:19" s="8" customFormat="1" ht="15" customHeight="1" x14ac:dyDescent="0.25">
      <c r="B26" s="10"/>
      <c r="C26" s="273" t="s">
        <v>80</v>
      </c>
      <c r="D26" s="273"/>
      <c r="E26" s="273"/>
      <c r="F26" s="273"/>
      <c r="G26" s="273"/>
      <c r="H26" s="273"/>
      <c r="I26" s="273"/>
      <c r="J26" s="325"/>
      <c r="K26" s="325"/>
      <c r="L26" s="325"/>
      <c r="M26" s="325"/>
      <c r="N26" s="325"/>
      <c r="O26" s="325"/>
      <c r="P26" s="10"/>
    </row>
    <row r="27" spans="2:19" s="8" customFormat="1" ht="15" customHeight="1" x14ac:dyDescent="0.25">
      <c r="B27" s="10"/>
      <c r="C27" s="283"/>
      <c r="D27" s="283"/>
      <c r="E27" s="283"/>
      <c r="F27" s="283"/>
      <c r="G27" s="283"/>
      <c r="H27" s="283"/>
      <c r="I27" s="284"/>
      <c r="J27" s="326" t="s">
        <v>81</v>
      </c>
      <c r="K27" s="327"/>
      <c r="L27" s="327"/>
      <c r="M27" s="327"/>
      <c r="N27" s="327"/>
      <c r="O27" s="327"/>
      <c r="P27" s="285"/>
    </row>
    <row r="28" spans="2:19" s="8" customFormat="1" ht="62.25" customHeight="1" x14ac:dyDescent="0.25">
      <c r="B28" s="10"/>
      <c r="C28" s="283"/>
      <c r="D28" s="283"/>
      <c r="E28" s="283"/>
      <c r="F28" s="283"/>
      <c r="G28" s="283"/>
      <c r="H28" s="283"/>
      <c r="I28" s="284"/>
      <c r="J28" s="494" t="s">
        <v>311</v>
      </c>
      <c r="K28" s="495"/>
      <c r="L28" s="495"/>
      <c r="M28" s="495"/>
      <c r="N28" s="495"/>
      <c r="O28" s="495"/>
      <c r="P28" s="285"/>
    </row>
    <row r="29" spans="2:19" s="8" customFormat="1" ht="60.75" customHeight="1" x14ac:dyDescent="0.25">
      <c r="B29" s="10"/>
      <c r="C29" s="283"/>
      <c r="D29" s="283"/>
      <c r="E29" s="283"/>
      <c r="F29" s="283"/>
      <c r="G29" s="283"/>
      <c r="H29" s="283"/>
      <c r="I29" s="284"/>
      <c r="J29" s="496"/>
      <c r="K29" s="497"/>
      <c r="L29" s="497"/>
      <c r="M29" s="497"/>
      <c r="N29" s="497"/>
      <c r="O29" s="497"/>
      <c r="P29" s="10"/>
    </row>
    <row r="30" spans="2:19" s="8" customFormat="1" ht="46.5" customHeight="1" x14ac:dyDescent="0.25">
      <c r="B30" s="10"/>
      <c r="C30" s="283"/>
      <c r="D30" s="283"/>
      <c r="E30" s="283"/>
      <c r="F30" s="283"/>
      <c r="G30" s="283"/>
      <c r="H30" s="283"/>
      <c r="I30" s="284"/>
      <c r="J30" s="496"/>
      <c r="K30" s="497"/>
      <c r="L30" s="497"/>
      <c r="M30" s="497"/>
      <c r="N30" s="497"/>
      <c r="O30" s="497"/>
      <c r="P30" s="10"/>
    </row>
    <row r="31" spans="2:19" s="8" customFormat="1" ht="57" customHeight="1" x14ac:dyDescent="0.25">
      <c r="B31" s="10"/>
      <c r="C31" s="283"/>
      <c r="D31" s="283"/>
      <c r="E31" s="283"/>
      <c r="F31" s="283"/>
      <c r="G31" s="283"/>
      <c r="H31" s="283"/>
      <c r="I31" s="284"/>
      <c r="J31" s="496"/>
      <c r="K31" s="497"/>
      <c r="L31" s="497"/>
      <c r="M31" s="497"/>
      <c r="N31" s="497"/>
      <c r="O31" s="497"/>
      <c r="P31" s="10"/>
    </row>
    <row r="32" spans="2:19" s="8" customFormat="1" ht="59.25" customHeight="1" x14ac:dyDescent="0.25">
      <c r="B32" s="10"/>
      <c r="C32" s="283"/>
      <c r="D32" s="283"/>
      <c r="E32" s="283"/>
      <c r="F32" s="283"/>
      <c r="G32" s="283"/>
      <c r="H32" s="283"/>
      <c r="I32" s="284"/>
      <c r="J32" s="496"/>
      <c r="K32" s="497"/>
      <c r="L32" s="497"/>
      <c r="M32" s="497"/>
      <c r="N32" s="497"/>
      <c r="O32" s="497"/>
      <c r="P32" s="10"/>
    </row>
    <row r="33" spans="1:28" s="8" customFormat="1" ht="117.75" customHeight="1" x14ac:dyDescent="0.25">
      <c r="B33" s="10"/>
      <c r="C33" s="283"/>
      <c r="D33" s="283"/>
      <c r="E33" s="283"/>
      <c r="F33" s="283"/>
      <c r="G33" s="283"/>
      <c r="H33" s="283"/>
      <c r="I33" s="284"/>
      <c r="J33" s="498"/>
      <c r="K33" s="499"/>
      <c r="L33" s="499"/>
      <c r="M33" s="499"/>
      <c r="N33" s="499"/>
      <c r="O33" s="499"/>
      <c r="P33" s="10"/>
    </row>
    <row r="34" spans="1:28" s="8" customFormat="1" ht="15.75" customHeight="1" x14ac:dyDescent="0.25">
      <c r="B34" s="10"/>
      <c r="C34" s="283"/>
      <c r="D34" s="283"/>
      <c r="E34" s="283"/>
      <c r="F34" s="283"/>
      <c r="G34" s="283"/>
      <c r="H34" s="283"/>
      <c r="I34" s="284"/>
      <c r="J34" s="339" t="s">
        <v>82</v>
      </c>
      <c r="K34" s="340"/>
      <c r="L34" s="340"/>
      <c r="M34" s="340"/>
      <c r="N34" s="340"/>
      <c r="O34" s="340"/>
      <c r="P34" s="10"/>
    </row>
    <row r="35" spans="1:28" s="8" customFormat="1" ht="16.5" customHeight="1" x14ac:dyDescent="0.25">
      <c r="B35" s="10"/>
      <c r="C35" s="283"/>
      <c r="D35" s="283"/>
      <c r="E35" s="283"/>
      <c r="F35" s="283"/>
      <c r="G35" s="283"/>
      <c r="H35" s="283"/>
      <c r="I35" s="284"/>
      <c r="J35" s="334"/>
      <c r="K35" s="329"/>
      <c r="L35" s="329"/>
      <c r="M35" s="329"/>
      <c r="N35" s="329"/>
      <c r="O35" s="329"/>
      <c r="P35" s="10"/>
    </row>
    <row r="36" spans="1:28" s="8" customFormat="1" ht="16.5" customHeight="1" x14ac:dyDescent="0.25">
      <c r="B36" s="10"/>
      <c r="C36" s="283"/>
      <c r="D36" s="283"/>
      <c r="E36" s="283"/>
      <c r="F36" s="283"/>
      <c r="G36" s="283"/>
      <c r="H36" s="283"/>
      <c r="I36" s="284"/>
      <c r="J36" s="337"/>
      <c r="K36" s="338"/>
      <c r="L36" s="338"/>
      <c r="M36" s="338"/>
      <c r="N36" s="338"/>
      <c r="O36" s="338"/>
      <c r="P36" s="10"/>
    </row>
    <row r="37" spans="1:28" s="8" customFormat="1" ht="15.75" customHeight="1" x14ac:dyDescent="0.25">
      <c r="B37" s="10"/>
      <c r="C37" s="283"/>
      <c r="D37" s="283"/>
      <c r="E37" s="283"/>
      <c r="F37" s="283"/>
      <c r="G37" s="283"/>
      <c r="H37" s="283"/>
      <c r="I37" s="284"/>
      <c r="J37" s="339" t="s">
        <v>83</v>
      </c>
      <c r="K37" s="340"/>
      <c r="L37" s="340"/>
      <c r="M37" s="340"/>
      <c r="N37" s="340"/>
      <c r="O37" s="340"/>
      <c r="P37" s="10"/>
    </row>
    <row r="38" spans="1:28" s="8" customFormat="1" ht="15.75" customHeight="1" x14ac:dyDescent="0.25">
      <c r="B38" s="10"/>
      <c r="C38" s="283"/>
      <c r="D38" s="283"/>
      <c r="E38" s="283"/>
      <c r="F38" s="283"/>
      <c r="G38" s="283"/>
      <c r="H38" s="283"/>
      <c r="I38" s="284"/>
      <c r="J38" s="341" t="str">
        <f>E14</f>
        <v>Director(a) de Control Interno</v>
      </c>
      <c r="K38" s="342"/>
      <c r="L38" s="342"/>
      <c r="M38" s="342"/>
      <c r="N38" s="342"/>
      <c r="O38" s="342"/>
      <c r="P38" s="10"/>
    </row>
    <row r="39" spans="1:28" s="8" customFormat="1" ht="16.5" customHeight="1" x14ac:dyDescent="0.25">
      <c r="B39" s="10"/>
      <c r="C39" s="283"/>
      <c r="D39" s="283"/>
      <c r="E39" s="283"/>
      <c r="F39" s="283"/>
      <c r="G39" s="283"/>
      <c r="H39" s="283"/>
      <c r="I39" s="284"/>
      <c r="J39" s="328"/>
      <c r="K39" s="329"/>
      <c r="L39" s="329"/>
      <c r="M39" s="329"/>
      <c r="N39" s="329"/>
      <c r="O39" s="329"/>
      <c r="P39" s="10"/>
    </row>
    <row r="40" spans="1:28" s="8" customFormat="1" ht="16.5" customHeight="1" x14ac:dyDescent="0.25">
      <c r="B40" s="10"/>
      <c r="C40" s="5"/>
      <c r="D40" s="5"/>
      <c r="E40" s="5"/>
      <c r="F40" s="5"/>
      <c r="G40" s="5"/>
      <c r="H40" s="5"/>
      <c r="I40" s="5"/>
      <c r="J40" s="5"/>
      <c r="K40" s="5"/>
      <c r="L40" s="5"/>
      <c r="M40" s="5"/>
      <c r="N40" s="5"/>
      <c r="O40" s="5"/>
      <c r="P40" s="10"/>
    </row>
    <row r="41" spans="1:28" s="12" customFormat="1" ht="15" customHeight="1" x14ac:dyDescent="0.25">
      <c r="B41" s="11"/>
      <c r="C41" s="343" t="s">
        <v>84</v>
      </c>
      <c r="D41" s="344"/>
      <c r="E41" s="344"/>
      <c r="F41" s="344"/>
      <c r="G41" s="344"/>
      <c r="H41" s="344"/>
      <c r="I41" s="344"/>
      <c r="J41" s="344"/>
      <c r="K41" s="344"/>
      <c r="L41" s="344"/>
      <c r="M41" s="344"/>
      <c r="N41" s="344"/>
      <c r="O41" s="345"/>
      <c r="P41" s="11"/>
    </row>
    <row r="42" spans="1:28" s="12" customFormat="1" x14ac:dyDescent="0.25">
      <c r="B42" s="11"/>
      <c r="C42" s="33" t="s">
        <v>9</v>
      </c>
      <c r="D42" s="32" t="str">
        <f ca="1">IF(J23="MENSUAL","ENERO",IF(J23="TRIMESTRAL","MARZO",IF(J23="SEMESTRAL","JUNIO",IF(J23="ANUAL",YEAR(TODAY()),""))))</f>
        <v>JUNIO</v>
      </c>
      <c r="E42" s="32" t="str">
        <f>IF(J23="MENSUAL","FEBRERO",IF(J23="TRIMESTRAL","JUNIO",IF(J23="SEMESTRAL","DICIEMBRE","")))</f>
        <v>DICIEMBRE</v>
      </c>
      <c r="F42" s="32" t="str">
        <f>IF(J23="MENSUAL","MARZO",IF(J23="TRIMESTRAL","SEPTIEMBRE",""))</f>
        <v/>
      </c>
      <c r="G42" s="32" t="str">
        <f>IF(J23="MENSUAL","ABRIL",IF(J23="TRIMESTRAL","DICIEMBRE",""))</f>
        <v/>
      </c>
      <c r="H42" s="32" t="str">
        <f>IF(J23="MENSUAL","MAYO","")</f>
        <v/>
      </c>
      <c r="I42" s="32" t="str">
        <f>IF(J23="MENSUAL","JUNIO","")</f>
        <v/>
      </c>
      <c r="J42" s="32" t="str">
        <f>IF(J23="MENSUAL","JULIO","")</f>
        <v/>
      </c>
      <c r="K42" s="32" t="str">
        <f>IF(J23="MENSUAL","AGOSTO","")</f>
        <v/>
      </c>
      <c r="L42" s="32" t="str">
        <f>IF(J23="MENSUAL","SEPTIEMBRE","")</f>
        <v/>
      </c>
      <c r="M42" s="32" t="str">
        <f>IF(J23="MENSUAL","OCTUBRE","")</f>
        <v/>
      </c>
      <c r="N42" s="32" t="str">
        <f>IF(J23="MENSUAL","NOVIEMBRE","")</f>
        <v/>
      </c>
      <c r="O42" s="32" t="str">
        <f>IF(J23="MENSUAL","DICIEMBRE","")</f>
        <v/>
      </c>
      <c r="P42" s="11"/>
    </row>
    <row r="43" spans="1:28" s="12" customFormat="1" ht="51" x14ac:dyDescent="0.25">
      <c r="B43" s="11"/>
      <c r="C43" s="83" t="str">
        <f>G18</f>
        <v>No. de riesgos residuales (A - E) residuales operativos institucionales controlados*100</v>
      </c>
      <c r="D43" s="32">
        <v>5</v>
      </c>
      <c r="E43" s="32"/>
      <c r="F43" s="32"/>
      <c r="G43" s="32"/>
      <c r="H43" s="32"/>
      <c r="I43" s="32"/>
      <c r="J43" s="32"/>
      <c r="K43" s="32"/>
      <c r="L43" s="32"/>
      <c r="M43" s="32"/>
      <c r="N43" s="32"/>
      <c r="O43" s="32"/>
      <c r="P43" s="11"/>
    </row>
    <row r="44" spans="1:28" s="12" customFormat="1" ht="38.25" x14ac:dyDescent="0.25">
      <c r="B44" s="11"/>
      <c r="C44" s="83" t="str">
        <f>G19</f>
        <v>Total de riesgos Altos y Extremos residuales operativos institucionales</v>
      </c>
      <c r="D44" s="32">
        <v>11</v>
      </c>
      <c r="E44" s="32"/>
      <c r="F44" s="32"/>
      <c r="G44" s="32"/>
      <c r="H44" s="32"/>
      <c r="I44" s="32"/>
      <c r="J44" s="32"/>
      <c r="K44" s="32"/>
      <c r="L44" s="32"/>
      <c r="M44" s="32"/>
      <c r="N44" s="32"/>
      <c r="O44" s="32"/>
      <c r="P44" s="13"/>
    </row>
    <row r="45" spans="1:28" s="12" customFormat="1" ht="23.25" customHeight="1" x14ac:dyDescent="0.25">
      <c r="B45" s="11"/>
      <c r="C45" s="2" t="s">
        <v>85</v>
      </c>
      <c r="D45" s="28">
        <f t="shared" ref="D45:O45" si="0">IFERROR(IF($E$17=1,D43/D44,IF($E$17=2,D43,"")),"")</f>
        <v>0.45454545454545453</v>
      </c>
      <c r="E45" s="28" t="str">
        <f t="shared" si="0"/>
        <v/>
      </c>
      <c r="F45" s="28" t="str">
        <f t="shared" si="0"/>
        <v/>
      </c>
      <c r="G45" s="28" t="str">
        <f t="shared" si="0"/>
        <v/>
      </c>
      <c r="H45" s="28" t="str">
        <f t="shared" si="0"/>
        <v/>
      </c>
      <c r="I45" s="28" t="str">
        <f t="shared" si="0"/>
        <v/>
      </c>
      <c r="J45" s="28" t="str">
        <f t="shared" si="0"/>
        <v/>
      </c>
      <c r="K45" s="28" t="str">
        <f t="shared" si="0"/>
        <v/>
      </c>
      <c r="L45" s="28" t="str">
        <f t="shared" si="0"/>
        <v/>
      </c>
      <c r="M45" s="28" t="str">
        <f t="shared" si="0"/>
        <v/>
      </c>
      <c r="N45" s="28" t="str">
        <f t="shared" si="0"/>
        <v/>
      </c>
      <c r="O45" s="28" t="str">
        <f t="shared" si="0"/>
        <v/>
      </c>
      <c r="P45" s="11"/>
    </row>
    <row r="46" spans="1:28" s="12" customFormat="1" ht="17.25" customHeight="1" x14ac:dyDescent="0.25">
      <c r="B46" s="11"/>
      <c r="C46" s="3" t="s">
        <v>86</v>
      </c>
      <c r="D46" s="28">
        <f>IF(AND(N23="ANUAL",J23="MENSUAL"),N17/12,IF(AND(N23="ANUAL",J23="TRIMESTRAL"),N17/4,IF(AND(N23="ANUAL",J23="SEMESTRAL"),N17/2,IF(AND(N23="ANUAL",J23="ANUAL"),N17,IF(AND(N23="SEMESTRAL",J23="MENSUAL"),N17/6,IF(AND(N23="SEMESTRAL",J23="TRIMESTRAL"),N17/2,IF(AND(N23="SEMESTRAL",J23="SEMESTRAL"),N17,IF(AND(N23="SEMESTRAL",J23="ANUAL"),"REVISAR FRECUENCIAS",IF(AND(N23="TRIMESTRAL",J23="MENSUAL"),N17/3,IF(AND(N23="TRIMESTRAL",J23="TRIMESTRAL"),N17,IF(AND(N23="TRIMESTRAL",J23="SEMESTRAL"),"REVISAR FRECUENCIAS",IF(AND(N23="TRIMESTRAL",J23="ANUAL"),"REVISAR FRECUENCIAS",IF(AND(N23="MENSUAL",J23="MENSUAL"),N17,IF(AND(N23="MENSUAL",J23="TRIMESTRAL"),"REVISAR FRECUENCIAS",IF(AND(N23="MENSUAL",J23="SEMESTRAL"),"REVISAR FRECUENCIAS",IF(AND(N23="MENSUAL",J23="ANUAL"),"REVISAR FRECUENCIAS",""))))))))))))))))</f>
        <v>0.65</v>
      </c>
      <c r="E46" s="28">
        <f>IF(AND(N23="ANUAL",J23="MENSUAL"),N17/12+D46,IF(AND(N23="ANUAL",J23="TRIMESTRAL"),N17/4+D46,IF(AND(N23="ANUAL",J23="SEMESTRAL"),N17/2+D46,IF(AND(N23="SEMESTRAL",J23="MENSUAL"),N17/6+D46,IF(AND(N23="SEMESTRAL",J23="TRIMESTRAL"),N17/2+D46,IF(AND(N23="SEMESTRAL",J23="SEMESTRAL"),N17,IF(AND(N23="TRIMESTRAL",J23="MENSUAL"),N17/3+D46,IF(AND(N23="TRIMESTRAL",J23="TRIMESTRAL"),N17,IF(AND(N23="MENSUAL",J23="MENSUAL"),N17,"")))))))))</f>
        <v>0.65</v>
      </c>
      <c r="F46" s="28" t="str">
        <f>IF(AND(N23="ANUAL",J23="MENSUAL"),N17/12+E46,IF(AND(N23="ANUAL",J23="TRIMESTRAL"),N17/4+E46,IF(AND(N23="SEMESTRAL",J23="MENSUAL"),N17/6+E46,IF(AND(N23="SEMESTRAL",J23="TRIMESTRAL"),N17/2,IF(AND(N23="TRIMESTRAL",J23="MENSUAL"),N17/3+E46,IF(AND(N23="TRIMESTRAL",J23="TRIMESTRAL"),N17,IF(AND(N23="MENSUAL",J23="MENSUAL"),N17,"")))))))</f>
        <v/>
      </c>
      <c r="G46" s="28" t="str">
        <f>IF(AND(N23="ANUAL",J23="MENSUAL"),N17/12+F46,IF(AND(N23="ANUAL",J23="TRIMESTRAL"),N17/4+F46,IF(AND(N23="SEMESTRAL",J23="MENSUAL"),N17/6+F46,IF(AND(N23="SEMESTRAL",J23="TRIMESTRAL"),N17/2+F46,IF(AND(N23="TRIMESTRAL",J23="MENSUAL"),N17/3,IF(AND(N23="TRIMESTRAL",J23="TRIMESTRAL"),N17,IF(AND(N23="MENSUAL",J23="MENSUAL"),N17,"")))))))</f>
        <v/>
      </c>
      <c r="H46" s="28" t="str">
        <f>IF(AND($N$23="ANUAL",$J$23="MENSUAL"),$N$17/12+G46,IF(AND(N23="SEMESTRAL",J23="MENSUAL"),N17/6+G46,IF(AND(N23="TRIMESTRAL",J23="MENSUAL"),N17/3+G46,IF(AND(N23="MENSUAL",J23="MENSUAL"),N17,""))))</f>
        <v/>
      </c>
      <c r="I46" s="28" t="str">
        <f>IF(AND($N$23="ANUAL",$J$23="MENSUAL"),$N$17/12+H46,IF(AND(N23="SEMESTRAL",J23="MENSUAL"),N17/6+H46,IF(AND(N23="TRIMESTRAL",J23="MENSUAL"),N17/3+H46,IF(AND(N23="MENSUAL",J23="MENSUAL"),N17,""))))</f>
        <v/>
      </c>
      <c r="J46" s="28" t="str">
        <f>IF(AND($N$23="ANUAL",$J$23="MENSUAL"),$N$17/12+I46,IF(AND(N23="SEMESTRAL",J23="MENSUAL"),N17/6,IF(AND(N23="TRIMESTRAL",J23="MENSUAL"),N17/3,IF(AND(N23="MENSUAL",J23="MENSUAL"),N17,""))))</f>
        <v/>
      </c>
      <c r="K46" s="28" t="str">
        <f>IF(AND($N$23="ANUAL",$J$23="MENSUAL"),$N$17/12+J46,IF(AND(N23="SEMESTRAL",J23="MENSUAL"),N17/6+J46,IF(AND(N23="TRIMESTRAL",J23="MENSUAL"),N17/3+J46,IF(AND(N23="MENSUAL",J23="MENSUAL"),N17,""))))</f>
        <v/>
      </c>
      <c r="L46" s="28" t="str">
        <f>IF(AND($N$23="ANUAL",$J$23="MENSUAL"),$N$17/12+K46,IF(AND(N23="SEMESTRAL",J23="MENSUAL"),N17/6+K46,IF(AND(N23="TRIMESTRAL",J23="MENSUAL"),N17/3+K46,IF(AND(N23="MENSUAL",J23="MENSUAL"),N17,""))))</f>
        <v/>
      </c>
      <c r="M46" s="28" t="str">
        <f>IF(AND($N$23="ANUAL",$J$23="MENSUAL"),$N$17/12+L46,IF(AND(N23="SEMESTRAL",J23="MENSUAL"),N17/6+L46,IF(AND(N23="TRIMESTRAL",J23="MENSUAL"),N17/3,IF(AND(N23="MENSUAL",J23="MENSUAL"),N17,""))))</f>
        <v/>
      </c>
      <c r="N46" s="28" t="str">
        <f>IF(AND($N$23="ANUAL",$J$23="MENSUAL"),$N$17/12+M46,IF(AND(N23="SEMESTRAL",J23="MENSUAL"),N17/6+M46,IF(AND(N23="TRIMESTRAL",J23="MENSUAL"),N17/3+M46,IF(AND(N23="MENSUAL",J23="MENSUAL"),N17,""))))</f>
        <v/>
      </c>
      <c r="O46" s="28" t="str">
        <f>IF(AND($N$23="ANUAL",$J$23="MENSUAL"),$N$17/12+N46,IF(AND(N23="SEMESTRAL",J23="MENSUAL"),N17/6+N46,IF(AND(N23="TRIMESTRAL",J23="MENSUAL"),N17/3+N46,IF(AND(N23="MENSUAL",J23="MENSUAL"),N17,""))))</f>
        <v/>
      </c>
      <c r="P46" s="11"/>
    </row>
    <row r="47" spans="1:28" s="12" customFormat="1" x14ac:dyDescent="0.25">
      <c r="B47" s="11"/>
      <c r="C47" s="5"/>
      <c r="D47" s="5"/>
      <c r="E47" s="5"/>
      <c r="F47" s="5"/>
      <c r="G47" s="5"/>
      <c r="H47" s="5"/>
      <c r="I47" s="5"/>
      <c r="J47" s="5"/>
      <c r="K47" s="5"/>
      <c r="L47" s="5"/>
      <c r="M47" s="5"/>
      <c r="N47" s="5"/>
      <c r="O47" s="5"/>
      <c r="P47" s="11"/>
    </row>
    <row r="48" spans="1:28" s="14" customFormat="1" x14ac:dyDescent="0.2">
      <c r="A48" s="16"/>
      <c r="B48" s="1"/>
      <c r="C48" s="346" t="s">
        <v>61</v>
      </c>
      <c r="D48" s="346"/>
      <c r="E48" s="346"/>
      <c r="F48" s="346"/>
      <c r="G48" s="346"/>
      <c r="H48" s="346"/>
      <c r="I48" s="346"/>
      <c r="J48" s="346"/>
      <c r="K48" s="346"/>
      <c r="L48" s="346"/>
      <c r="M48" s="346"/>
      <c r="N48" s="346"/>
      <c r="O48" s="346"/>
      <c r="P48" s="1"/>
      <c r="Q48" s="16"/>
      <c r="R48" s="16"/>
      <c r="S48" s="16"/>
      <c r="T48" s="16"/>
      <c r="U48" s="16"/>
      <c r="V48" s="16"/>
      <c r="W48" s="16"/>
      <c r="X48" s="16"/>
      <c r="Y48" s="16"/>
      <c r="Z48" s="16"/>
      <c r="AA48" s="16"/>
      <c r="AB48" s="16"/>
    </row>
    <row r="49" spans="1:28" s="14" customFormat="1" x14ac:dyDescent="0.2">
      <c r="A49" s="16"/>
      <c r="B49" s="1"/>
      <c r="C49" s="347" t="s">
        <v>87</v>
      </c>
      <c r="D49" s="347"/>
      <c r="E49" s="347"/>
      <c r="F49" s="347"/>
      <c r="G49" s="347" t="s">
        <v>88</v>
      </c>
      <c r="H49" s="347"/>
      <c r="I49" s="347"/>
      <c r="J49" s="347"/>
      <c r="K49" s="347" t="s">
        <v>89</v>
      </c>
      <c r="L49" s="347"/>
      <c r="M49" s="347"/>
      <c r="N49" s="347"/>
      <c r="O49" s="347"/>
      <c r="P49" s="1"/>
      <c r="Q49" s="16"/>
      <c r="R49" s="16"/>
      <c r="S49" s="16"/>
      <c r="T49" s="16"/>
      <c r="U49" s="16"/>
      <c r="V49" s="16"/>
      <c r="W49" s="16"/>
      <c r="X49" s="16"/>
      <c r="Y49" s="16"/>
      <c r="Z49" s="16"/>
      <c r="AA49" s="16"/>
      <c r="AB49" s="16"/>
    </row>
    <row r="50" spans="1:28" s="14" customFormat="1" x14ac:dyDescent="0.2">
      <c r="A50" s="16"/>
      <c r="B50" s="1"/>
      <c r="C50" s="332"/>
      <c r="D50" s="332"/>
      <c r="E50" s="332"/>
      <c r="F50" s="332"/>
      <c r="G50" s="333"/>
      <c r="H50" s="333"/>
      <c r="I50" s="333"/>
      <c r="J50" s="333"/>
      <c r="K50" s="332"/>
      <c r="L50" s="332"/>
      <c r="M50" s="332"/>
      <c r="N50" s="332"/>
      <c r="O50" s="332"/>
      <c r="P50" s="1"/>
      <c r="Q50" s="16"/>
      <c r="R50" s="16"/>
      <c r="S50" s="16"/>
      <c r="T50" s="16"/>
      <c r="U50" s="16"/>
      <c r="V50" s="16"/>
      <c r="W50" s="16"/>
      <c r="X50" s="16"/>
      <c r="Y50" s="16"/>
      <c r="Z50" s="16"/>
      <c r="AA50" s="16"/>
      <c r="AB50" s="16"/>
    </row>
    <row r="51" spans="1:28" s="14" customFormat="1" x14ac:dyDescent="0.2">
      <c r="A51" s="16"/>
      <c r="B51" s="1"/>
      <c r="C51" s="332"/>
      <c r="D51" s="332"/>
      <c r="E51" s="332"/>
      <c r="F51" s="332"/>
      <c r="G51" s="333"/>
      <c r="H51" s="333"/>
      <c r="I51" s="333"/>
      <c r="J51" s="333"/>
      <c r="K51" s="332"/>
      <c r="L51" s="332"/>
      <c r="M51" s="332"/>
      <c r="N51" s="332"/>
      <c r="O51" s="332"/>
      <c r="P51" s="1"/>
      <c r="Q51" s="16"/>
      <c r="R51" s="16"/>
      <c r="S51" s="16"/>
      <c r="T51" s="16"/>
      <c r="U51" s="16"/>
      <c r="V51" s="16"/>
      <c r="W51" s="16"/>
      <c r="X51" s="16"/>
      <c r="Y51" s="16"/>
      <c r="Z51" s="16"/>
      <c r="AA51" s="16"/>
      <c r="AB51" s="16"/>
    </row>
    <row r="52" spans="1:28" s="14" customFormat="1" x14ac:dyDescent="0.2">
      <c r="A52" s="16"/>
      <c r="B52" s="1"/>
      <c r="C52" s="332"/>
      <c r="D52" s="332"/>
      <c r="E52" s="332"/>
      <c r="F52" s="332"/>
      <c r="G52" s="333"/>
      <c r="H52" s="333"/>
      <c r="I52" s="333"/>
      <c r="J52" s="333"/>
      <c r="K52" s="332"/>
      <c r="L52" s="332"/>
      <c r="M52" s="332"/>
      <c r="N52" s="332"/>
      <c r="O52" s="332"/>
      <c r="P52" s="1"/>
      <c r="Q52" s="16"/>
      <c r="R52" s="16"/>
      <c r="S52" s="16"/>
      <c r="T52" s="16"/>
      <c r="U52" s="16"/>
      <c r="V52" s="16"/>
      <c r="W52" s="16"/>
      <c r="X52" s="16"/>
      <c r="Y52" s="16"/>
      <c r="Z52" s="16"/>
      <c r="AA52" s="16"/>
      <c r="AB52" s="16"/>
    </row>
    <row r="53" spans="1:28" s="14" customFormat="1" x14ac:dyDescent="0.2">
      <c r="A53" s="16"/>
      <c r="B53" s="1"/>
      <c r="C53" s="332"/>
      <c r="D53" s="332"/>
      <c r="E53" s="332"/>
      <c r="F53" s="332"/>
      <c r="G53" s="332"/>
      <c r="H53" s="332"/>
      <c r="I53" s="332"/>
      <c r="J53" s="332"/>
      <c r="K53" s="332"/>
      <c r="L53" s="332"/>
      <c r="M53" s="332"/>
      <c r="N53" s="332"/>
      <c r="O53" s="332"/>
      <c r="P53" s="1"/>
      <c r="Q53" s="16"/>
      <c r="R53" s="16"/>
      <c r="S53" s="16"/>
      <c r="T53" s="16"/>
      <c r="U53" s="16"/>
      <c r="V53" s="16"/>
      <c r="W53" s="16"/>
      <c r="X53" s="16"/>
      <c r="Y53" s="16"/>
      <c r="Z53" s="16"/>
      <c r="AA53" s="16"/>
      <c r="AB53" s="16"/>
    </row>
    <row r="54" spans="1:28" s="14" customFormat="1" x14ac:dyDescent="0.2">
      <c r="A54" s="16"/>
      <c r="B54" s="1"/>
      <c r="C54" s="332"/>
      <c r="D54" s="332"/>
      <c r="E54" s="332"/>
      <c r="F54" s="332"/>
      <c r="G54" s="332"/>
      <c r="H54" s="332"/>
      <c r="I54" s="332"/>
      <c r="J54" s="332"/>
      <c r="K54" s="332"/>
      <c r="L54" s="332"/>
      <c r="M54" s="332"/>
      <c r="N54" s="332"/>
      <c r="O54" s="332"/>
      <c r="P54" s="1"/>
      <c r="Q54" s="16"/>
      <c r="R54" s="16"/>
      <c r="S54" s="16"/>
      <c r="T54" s="16"/>
      <c r="U54" s="16"/>
      <c r="V54" s="16"/>
      <c r="W54" s="16"/>
      <c r="X54" s="16"/>
      <c r="Y54" s="16"/>
      <c r="Z54" s="16"/>
      <c r="AA54" s="16"/>
      <c r="AB54" s="16"/>
    </row>
    <row r="55" spans="1:28" s="14" customFormat="1" x14ac:dyDescent="0.2">
      <c r="A55" s="16"/>
      <c r="B55" s="1"/>
      <c r="C55" s="332"/>
      <c r="D55" s="332"/>
      <c r="E55" s="332"/>
      <c r="F55" s="332"/>
      <c r="G55" s="332"/>
      <c r="H55" s="332"/>
      <c r="I55" s="332"/>
      <c r="J55" s="332"/>
      <c r="K55" s="332"/>
      <c r="L55" s="332"/>
      <c r="M55" s="332"/>
      <c r="N55" s="332"/>
      <c r="O55" s="332"/>
      <c r="P55" s="1"/>
      <c r="Q55" s="16"/>
      <c r="R55" s="16"/>
      <c r="S55" s="16"/>
      <c r="T55" s="16"/>
      <c r="U55" s="16"/>
      <c r="V55" s="16"/>
      <c r="W55" s="16"/>
      <c r="X55" s="16"/>
      <c r="Y55" s="16"/>
      <c r="Z55" s="16"/>
      <c r="AA55" s="16"/>
      <c r="AB55" s="16"/>
    </row>
    <row r="56" spans="1:28" s="14" customFormat="1" x14ac:dyDescent="0.2">
      <c r="A56" s="16"/>
      <c r="B56" s="1"/>
      <c r="C56" s="348"/>
      <c r="D56" s="348"/>
      <c r="E56" s="348"/>
      <c r="F56" s="348"/>
      <c r="G56" s="348"/>
      <c r="H56" s="348"/>
      <c r="I56" s="348"/>
      <c r="J56" s="348"/>
      <c r="K56" s="348"/>
      <c r="L56" s="348"/>
      <c r="M56" s="348"/>
      <c r="N56" s="348"/>
      <c r="O56" s="348"/>
      <c r="P56" s="1"/>
      <c r="Q56" s="16"/>
      <c r="R56" s="16"/>
      <c r="S56" s="16"/>
      <c r="T56" s="16"/>
      <c r="U56" s="16"/>
      <c r="V56" s="16"/>
      <c r="W56" s="16"/>
      <c r="X56" s="16"/>
      <c r="Y56" s="16"/>
      <c r="Z56" s="16"/>
      <c r="AA56" s="16"/>
      <c r="AB56" s="16"/>
    </row>
    <row r="57" spans="1:28" s="14" customFormat="1" x14ac:dyDescent="0.2">
      <c r="A57" s="16"/>
      <c r="B57" s="1"/>
      <c r="C57" s="26"/>
      <c r="D57" s="21"/>
      <c r="E57" s="21"/>
      <c r="F57" s="21"/>
      <c r="G57" s="21"/>
      <c r="H57" s="21"/>
      <c r="I57" s="21"/>
      <c r="J57" s="21"/>
      <c r="K57" s="21"/>
      <c r="L57" s="21"/>
      <c r="M57" s="21"/>
      <c r="N57" s="21"/>
      <c r="O57" s="21"/>
      <c r="P57" s="1"/>
      <c r="Q57" s="16"/>
      <c r="R57" s="16"/>
      <c r="S57" s="16"/>
      <c r="T57" s="16"/>
      <c r="U57" s="16"/>
      <c r="V57" s="16"/>
      <c r="W57" s="16"/>
      <c r="X57" s="16"/>
      <c r="Y57" s="16"/>
      <c r="Z57" s="16"/>
      <c r="AA57" s="16"/>
      <c r="AB57" s="16"/>
    </row>
    <row r="58" spans="1:28" s="14" customFormat="1" x14ac:dyDescent="0.2">
      <c r="A58" s="16"/>
      <c r="B58" s="1"/>
      <c r="C58" s="26"/>
      <c r="D58" s="21"/>
      <c r="E58" s="21"/>
      <c r="F58" s="21"/>
      <c r="G58" s="21"/>
      <c r="H58" s="21"/>
      <c r="I58" s="21"/>
      <c r="J58" s="21"/>
      <c r="K58" s="21"/>
      <c r="L58" s="21"/>
      <c r="M58" s="21"/>
      <c r="N58" s="21"/>
      <c r="O58" s="21"/>
      <c r="P58" s="1"/>
      <c r="Q58" s="16"/>
      <c r="R58" s="16"/>
      <c r="S58" s="16"/>
      <c r="T58" s="16"/>
      <c r="U58" s="16"/>
      <c r="V58" s="16"/>
      <c r="W58" s="16"/>
      <c r="X58" s="16"/>
      <c r="Y58" s="16"/>
      <c r="Z58" s="16"/>
      <c r="AA58" s="16"/>
      <c r="AB58" s="16"/>
    </row>
    <row r="59" spans="1:28" s="14" customFormat="1" x14ac:dyDescent="0.2">
      <c r="A59" s="16"/>
      <c r="B59" s="1"/>
      <c r="C59" s="26"/>
      <c r="D59" s="21"/>
      <c r="E59" s="21"/>
      <c r="F59" s="21"/>
      <c r="G59" s="21"/>
      <c r="H59" s="21"/>
      <c r="I59" s="21"/>
      <c r="J59" s="21"/>
      <c r="K59" s="21"/>
      <c r="L59" s="21"/>
      <c r="M59" s="21"/>
      <c r="N59" s="21"/>
      <c r="O59" s="21"/>
      <c r="P59" s="1"/>
      <c r="Q59" s="16"/>
      <c r="R59" s="16"/>
      <c r="S59" s="16"/>
      <c r="T59" s="16"/>
      <c r="U59" s="16"/>
      <c r="V59" s="16"/>
      <c r="W59" s="16"/>
      <c r="X59" s="16"/>
      <c r="Y59" s="16"/>
      <c r="Z59" s="16"/>
      <c r="AA59" s="16"/>
      <c r="AB59" s="16"/>
    </row>
    <row r="62" spans="1:28" s="23" customFormat="1" x14ac:dyDescent="0.2">
      <c r="C62" s="22"/>
      <c r="D62" s="22"/>
      <c r="E62" s="22"/>
      <c r="F62" s="22"/>
      <c r="G62" s="22"/>
      <c r="H62" s="22"/>
      <c r="I62" s="22"/>
      <c r="J62" s="22"/>
      <c r="K62" s="22"/>
      <c r="L62" s="22"/>
      <c r="M62" s="22"/>
      <c r="N62" s="22"/>
      <c r="O62" s="22"/>
    </row>
    <row r="63" spans="1:28" s="23" customFormat="1" x14ac:dyDescent="0.2">
      <c r="C63" s="22"/>
      <c r="D63" s="22"/>
      <c r="E63" s="22"/>
      <c r="F63" s="22"/>
      <c r="G63" s="22"/>
      <c r="H63" s="22"/>
      <c r="I63" s="22"/>
      <c r="J63" s="22"/>
      <c r="K63" s="22"/>
      <c r="L63" s="22"/>
      <c r="M63" s="22"/>
      <c r="N63" s="22"/>
      <c r="O63" s="22"/>
    </row>
    <row r="64" spans="1:28" s="23" customFormat="1" x14ac:dyDescent="0.2">
      <c r="C64" s="22"/>
      <c r="D64" s="22"/>
      <c r="E64" s="22"/>
      <c r="F64" s="22"/>
      <c r="G64" s="22"/>
      <c r="H64" s="22"/>
      <c r="I64" s="22"/>
      <c r="J64" s="22"/>
      <c r="K64" s="22"/>
      <c r="L64" s="22"/>
      <c r="M64" s="22"/>
      <c r="N64" s="22"/>
      <c r="O64" s="22"/>
    </row>
    <row r="65" spans="3:15" s="23" customFormat="1" x14ac:dyDescent="0.2">
      <c r="C65" s="22"/>
      <c r="D65" s="22"/>
      <c r="E65" s="22"/>
      <c r="F65" s="22"/>
      <c r="G65" s="22"/>
      <c r="H65" s="22"/>
      <c r="I65" s="22"/>
      <c r="J65" s="22"/>
      <c r="K65" s="22"/>
      <c r="L65" s="22"/>
      <c r="M65" s="22"/>
      <c r="N65" s="22"/>
      <c r="O65" s="22"/>
    </row>
    <row r="66" spans="3:15" s="23" customFormat="1" x14ac:dyDescent="0.2">
      <c r="C66" s="22"/>
      <c r="D66" s="22"/>
      <c r="E66" s="22"/>
      <c r="F66" s="22"/>
      <c r="G66" s="22"/>
      <c r="H66" s="22"/>
      <c r="I66" s="22"/>
      <c r="J66" s="22"/>
      <c r="K66" s="22"/>
      <c r="L66" s="22"/>
      <c r="M66" s="22"/>
      <c r="N66" s="22"/>
      <c r="O66" s="22"/>
    </row>
    <row r="67" spans="3:15" s="23" customFormat="1" x14ac:dyDescent="0.2">
      <c r="C67" s="22"/>
      <c r="D67" s="22"/>
      <c r="E67" s="22"/>
      <c r="F67" s="22"/>
      <c r="G67" s="22"/>
      <c r="H67" s="22"/>
      <c r="I67" s="22"/>
      <c r="J67" s="22"/>
      <c r="K67" s="22"/>
      <c r="L67" s="22"/>
      <c r="M67" s="22"/>
      <c r="N67" s="22"/>
      <c r="O67" s="22"/>
    </row>
    <row r="68" spans="3:15" s="23" customFormat="1" x14ac:dyDescent="0.2">
      <c r="C68" s="22"/>
      <c r="D68" s="22"/>
      <c r="E68" s="22"/>
      <c r="F68" s="22"/>
      <c r="G68" s="24" t="s">
        <v>90</v>
      </c>
      <c r="H68" s="25"/>
      <c r="I68" s="25"/>
      <c r="J68" s="24" t="s">
        <v>27</v>
      </c>
      <c r="K68" s="22"/>
      <c r="L68" s="22"/>
      <c r="M68" s="22"/>
      <c r="N68" s="22"/>
      <c r="O68" s="22"/>
    </row>
    <row r="69" spans="3:15" s="23" customFormat="1" x14ac:dyDescent="0.2">
      <c r="C69" s="22"/>
      <c r="D69" s="22"/>
      <c r="E69" s="22"/>
      <c r="F69" s="22"/>
      <c r="G69" s="24" t="s">
        <v>91</v>
      </c>
      <c r="H69" s="25"/>
      <c r="I69" s="25"/>
      <c r="J69" s="24" t="s">
        <v>31</v>
      </c>
      <c r="K69" s="22"/>
      <c r="L69" s="22"/>
      <c r="M69" s="22"/>
      <c r="N69" s="22"/>
      <c r="O69" s="22"/>
    </row>
    <row r="70" spans="3:15" s="23" customFormat="1" x14ac:dyDescent="0.2">
      <c r="C70" s="22"/>
      <c r="D70" s="22"/>
      <c r="E70" s="22"/>
      <c r="F70" s="22"/>
      <c r="G70" s="24" t="s">
        <v>45</v>
      </c>
      <c r="H70" s="25"/>
      <c r="I70" s="25"/>
      <c r="J70" s="24" t="s">
        <v>92</v>
      </c>
      <c r="K70" s="22"/>
      <c r="L70" s="22"/>
      <c r="M70" s="22"/>
      <c r="N70" s="22"/>
      <c r="O70" s="22"/>
    </row>
    <row r="71" spans="3:15" s="23" customFormat="1" x14ac:dyDescent="0.2">
      <c r="C71" s="22"/>
      <c r="D71" s="22"/>
      <c r="E71" s="22"/>
      <c r="F71" s="22"/>
      <c r="G71" s="24" t="s">
        <v>93</v>
      </c>
      <c r="H71" s="25"/>
      <c r="I71" s="25"/>
      <c r="J71" s="24" t="s">
        <v>60</v>
      </c>
      <c r="K71" s="22"/>
      <c r="L71" s="22"/>
      <c r="M71" s="22"/>
      <c r="N71" s="22"/>
      <c r="O71" s="22"/>
    </row>
    <row r="72" spans="3:15" s="23" customFormat="1" x14ac:dyDescent="0.2">
      <c r="C72" s="22"/>
      <c r="D72" s="22"/>
      <c r="E72" s="22"/>
      <c r="F72" s="22"/>
      <c r="G72" s="24" t="s">
        <v>94</v>
      </c>
      <c r="H72" s="25"/>
      <c r="I72" s="25"/>
      <c r="J72" s="24" t="s">
        <v>95</v>
      </c>
      <c r="K72" s="22"/>
      <c r="L72" s="22"/>
      <c r="M72" s="22"/>
      <c r="N72" s="22"/>
      <c r="O72" s="22"/>
    </row>
    <row r="73" spans="3:15" s="23" customFormat="1" x14ac:dyDescent="0.2">
      <c r="C73" s="22"/>
      <c r="D73" s="22"/>
      <c r="E73" s="22"/>
      <c r="F73" s="22"/>
      <c r="G73" s="24" t="s">
        <v>96</v>
      </c>
      <c r="H73" s="25"/>
      <c r="I73" s="25"/>
      <c r="J73" s="24" t="s">
        <v>97</v>
      </c>
      <c r="K73" s="22"/>
      <c r="L73" s="22"/>
      <c r="M73" s="22"/>
      <c r="N73" s="22"/>
      <c r="O73" s="22"/>
    </row>
    <row r="74" spans="3:15" s="23" customFormat="1" x14ac:dyDescent="0.2">
      <c r="C74" s="22"/>
      <c r="D74" s="22"/>
      <c r="E74" s="22"/>
      <c r="F74" s="22"/>
      <c r="G74" s="24" t="s">
        <v>98</v>
      </c>
      <c r="H74" s="25"/>
      <c r="I74" s="25"/>
      <c r="J74" s="24" t="s">
        <v>99</v>
      </c>
      <c r="K74" s="22"/>
      <c r="L74" s="22"/>
      <c r="M74" s="22"/>
      <c r="N74" s="22"/>
      <c r="O74" s="22"/>
    </row>
    <row r="75" spans="3:15" s="23" customFormat="1" x14ac:dyDescent="0.2">
      <c r="C75" s="22"/>
      <c r="D75" s="22"/>
      <c r="E75" s="22"/>
      <c r="F75" s="22"/>
      <c r="G75" s="24" t="s">
        <v>100</v>
      </c>
      <c r="H75" s="25"/>
      <c r="I75" s="25"/>
      <c r="J75" s="24" t="s">
        <v>101</v>
      </c>
      <c r="K75" s="22"/>
      <c r="L75" s="22"/>
      <c r="M75" s="22"/>
      <c r="N75" s="22"/>
      <c r="O75" s="22"/>
    </row>
    <row r="76" spans="3:15" s="23" customFormat="1" x14ac:dyDescent="0.2">
      <c r="C76" s="22"/>
      <c r="D76" s="22"/>
      <c r="E76" s="22"/>
      <c r="F76" s="22"/>
      <c r="G76" s="24" t="s">
        <v>102</v>
      </c>
      <c r="H76" s="25"/>
      <c r="I76" s="25"/>
      <c r="J76" s="24" t="s">
        <v>103</v>
      </c>
      <c r="K76" s="22"/>
      <c r="L76" s="22"/>
      <c r="M76" s="22"/>
      <c r="N76" s="22"/>
      <c r="O76" s="22"/>
    </row>
    <row r="77" spans="3:15" s="23" customFormat="1" x14ac:dyDescent="0.2">
      <c r="C77" s="22"/>
      <c r="D77" s="22"/>
      <c r="E77" s="22"/>
      <c r="F77" s="22"/>
      <c r="G77" s="24" t="s">
        <v>104</v>
      </c>
      <c r="H77" s="25"/>
      <c r="I77" s="25"/>
      <c r="J77" s="24" t="s">
        <v>105</v>
      </c>
      <c r="K77" s="22"/>
      <c r="L77" s="22"/>
      <c r="M77" s="22"/>
      <c r="N77" s="22"/>
      <c r="O77" s="22"/>
    </row>
    <row r="78" spans="3:15" s="23" customFormat="1" x14ac:dyDescent="0.2">
      <c r="C78" s="22"/>
      <c r="D78" s="22"/>
      <c r="E78" s="22"/>
      <c r="F78" s="22"/>
      <c r="G78" s="24" t="s">
        <v>106</v>
      </c>
      <c r="H78" s="25"/>
      <c r="I78" s="25"/>
      <c r="J78" s="24" t="s">
        <v>107</v>
      </c>
      <c r="K78" s="22"/>
      <c r="L78" s="22"/>
      <c r="M78" s="22"/>
      <c r="N78" s="22"/>
      <c r="O78" s="22"/>
    </row>
    <row r="79" spans="3:15" s="23" customFormat="1" x14ac:dyDescent="0.2">
      <c r="C79" s="22"/>
      <c r="D79" s="22"/>
      <c r="E79" s="22"/>
      <c r="F79" s="22"/>
      <c r="G79" s="24" t="s">
        <v>35</v>
      </c>
      <c r="H79" s="25"/>
      <c r="I79" s="25"/>
      <c r="J79" s="24" t="s">
        <v>62</v>
      </c>
      <c r="K79" s="22"/>
      <c r="L79" s="22"/>
      <c r="M79" s="22"/>
      <c r="N79" s="22"/>
      <c r="O79" s="22"/>
    </row>
    <row r="80" spans="3:15" x14ac:dyDescent="0.2">
      <c r="G80" s="24" t="s">
        <v>108</v>
      </c>
      <c r="H80" s="25"/>
      <c r="I80" s="25"/>
      <c r="J80" s="25"/>
      <c r="K80" s="22"/>
      <c r="L80" s="22"/>
    </row>
    <row r="81" spans="7:12" x14ac:dyDescent="0.2">
      <c r="G81" s="24" t="s">
        <v>109</v>
      </c>
      <c r="H81" s="25"/>
      <c r="I81" s="25"/>
      <c r="J81" s="25"/>
      <c r="K81" s="22"/>
      <c r="L81" s="22"/>
    </row>
    <row r="82" spans="7:12" x14ac:dyDescent="0.2">
      <c r="G82" s="24" t="s">
        <v>110</v>
      </c>
      <c r="H82" s="25"/>
      <c r="I82" s="25"/>
      <c r="J82" s="25"/>
      <c r="K82" s="22"/>
      <c r="L82" s="22"/>
    </row>
    <row r="83" spans="7:12" x14ac:dyDescent="0.2">
      <c r="G83" s="24" t="s">
        <v>111</v>
      </c>
      <c r="H83" s="25"/>
      <c r="I83" s="25"/>
      <c r="J83" s="25"/>
      <c r="K83" s="22"/>
      <c r="L83" s="22"/>
    </row>
    <row r="84" spans="7:12" x14ac:dyDescent="0.2">
      <c r="G84" s="24" t="s">
        <v>40</v>
      </c>
      <c r="H84" s="25"/>
      <c r="I84" s="25"/>
      <c r="J84" s="25"/>
      <c r="K84" s="22"/>
      <c r="L84" s="22"/>
    </row>
    <row r="85" spans="7:12" x14ac:dyDescent="0.2">
      <c r="G85" s="24" t="s">
        <v>26</v>
      </c>
      <c r="H85" s="25"/>
      <c r="I85" s="25"/>
      <c r="J85" s="25"/>
      <c r="K85" s="22"/>
      <c r="L85" s="22"/>
    </row>
    <row r="86" spans="7:12" x14ac:dyDescent="0.2">
      <c r="G86" s="24" t="s">
        <v>112</v>
      </c>
      <c r="H86" s="25"/>
      <c r="I86" s="25"/>
      <c r="J86" s="25"/>
      <c r="K86" s="22"/>
      <c r="L86" s="22"/>
    </row>
    <row r="87" spans="7:12" x14ac:dyDescent="0.2">
      <c r="G87" s="24" t="s">
        <v>29</v>
      </c>
      <c r="H87" s="25"/>
      <c r="I87" s="25"/>
      <c r="J87" s="25"/>
      <c r="K87" s="22"/>
      <c r="L87" s="22"/>
    </row>
    <row r="88" spans="7:12" x14ac:dyDescent="0.2">
      <c r="G88" s="24" t="s">
        <v>113</v>
      </c>
      <c r="H88" s="25"/>
      <c r="I88" s="25"/>
      <c r="J88" s="25"/>
      <c r="K88" s="22"/>
      <c r="L88" s="22"/>
    </row>
    <row r="89" spans="7:12" x14ac:dyDescent="0.2">
      <c r="G89" s="24" t="s">
        <v>114</v>
      </c>
      <c r="H89" s="25"/>
      <c r="I89" s="25"/>
      <c r="J89" s="25"/>
      <c r="K89" s="22"/>
      <c r="L89" s="22"/>
    </row>
    <row r="90" spans="7:12" x14ac:dyDescent="0.2">
      <c r="G90" s="24" t="s">
        <v>115</v>
      </c>
      <c r="H90" s="25"/>
      <c r="I90" s="25"/>
      <c r="J90" s="25"/>
    </row>
    <row r="91" spans="7:12" x14ac:dyDescent="0.2">
      <c r="G91" s="24" t="s">
        <v>116</v>
      </c>
      <c r="H91" s="25"/>
      <c r="I91" s="25"/>
      <c r="J91" s="25"/>
    </row>
    <row r="92" spans="7:12" x14ac:dyDescent="0.2">
      <c r="G92" s="24" t="s">
        <v>117</v>
      </c>
      <c r="H92" s="25"/>
      <c r="I92" s="25"/>
      <c r="J92" s="25"/>
    </row>
    <row r="93" spans="7:12" x14ac:dyDescent="0.2">
      <c r="G93" s="24" t="s">
        <v>118</v>
      </c>
      <c r="H93" s="25"/>
      <c r="I93" s="25"/>
      <c r="J93" s="25"/>
    </row>
    <row r="94" spans="7:12" x14ac:dyDescent="0.2">
      <c r="G94" s="24" t="s">
        <v>119</v>
      </c>
      <c r="H94" s="25"/>
      <c r="I94" s="25"/>
      <c r="J94" s="25"/>
    </row>
  </sheetData>
  <mergeCells count="84">
    <mergeCell ref="B2:C4"/>
    <mergeCell ref="C5:D8"/>
    <mergeCell ref="E5:L5"/>
    <mergeCell ref="M5:O5"/>
    <mergeCell ref="E6:L6"/>
    <mergeCell ref="M6:O6"/>
    <mergeCell ref="E7:L8"/>
    <mergeCell ref="M7:O7"/>
    <mergeCell ref="M8:O8"/>
    <mergeCell ref="C16:O16"/>
    <mergeCell ref="C9:O9"/>
    <mergeCell ref="C10:O11"/>
    <mergeCell ref="C12:D12"/>
    <mergeCell ref="E12:H12"/>
    <mergeCell ref="I12:J12"/>
    <mergeCell ref="K12:O12"/>
    <mergeCell ref="C13:D13"/>
    <mergeCell ref="E13:O13"/>
    <mergeCell ref="C14:D14"/>
    <mergeCell ref="E14:O14"/>
    <mergeCell ref="C15:O15"/>
    <mergeCell ref="P17:P18"/>
    <mergeCell ref="C18:D19"/>
    <mergeCell ref="E18:F18"/>
    <mergeCell ref="G18:K18"/>
    <mergeCell ref="L18:M19"/>
    <mergeCell ref="N18:O19"/>
    <mergeCell ref="E19:F19"/>
    <mergeCell ref="G19:K19"/>
    <mergeCell ref="C17:D17"/>
    <mergeCell ref="E17:G17"/>
    <mergeCell ref="H17:I17"/>
    <mergeCell ref="J17:K17"/>
    <mergeCell ref="L17:M17"/>
    <mergeCell ref="N17:O17"/>
    <mergeCell ref="C20:D22"/>
    <mergeCell ref="E20:G22"/>
    <mergeCell ref="H20:I22"/>
    <mergeCell ref="J20:K22"/>
    <mergeCell ref="L20:O20"/>
    <mergeCell ref="N23:O24"/>
    <mergeCell ref="C24:D24"/>
    <mergeCell ref="E24:G24"/>
    <mergeCell ref="C26:O26"/>
    <mergeCell ref="C27:I39"/>
    <mergeCell ref="J27:O27"/>
    <mergeCell ref="J39:O39"/>
    <mergeCell ref="C23:D23"/>
    <mergeCell ref="E23:G23"/>
    <mergeCell ref="H23:I24"/>
    <mergeCell ref="J23:K24"/>
    <mergeCell ref="L23:M24"/>
    <mergeCell ref="C50:F50"/>
    <mergeCell ref="G50:J50"/>
    <mergeCell ref="K50:O50"/>
    <mergeCell ref="P27:P28"/>
    <mergeCell ref="J28:O33"/>
    <mergeCell ref="J34:O34"/>
    <mergeCell ref="J35:O36"/>
    <mergeCell ref="J37:O37"/>
    <mergeCell ref="J38:O38"/>
    <mergeCell ref="C41:O41"/>
    <mergeCell ref="C48:O48"/>
    <mergeCell ref="C49:F49"/>
    <mergeCell ref="G49:J49"/>
    <mergeCell ref="K49:O49"/>
    <mergeCell ref="C51:F51"/>
    <mergeCell ref="G51:J51"/>
    <mergeCell ref="K51:O51"/>
    <mergeCell ref="C52:F52"/>
    <mergeCell ref="G52:J52"/>
    <mergeCell ref="K52:O52"/>
    <mergeCell ref="C53:F53"/>
    <mergeCell ref="G53:J53"/>
    <mergeCell ref="K53:O53"/>
    <mergeCell ref="C54:F54"/>
    <mergeCell ref="G54:J54"/>
    <mergeCell ref="K54:O54"/>
    <mergeCell ref="C55:F55"/>
    <mergeCell ref="G55:J55"/>
    <mergeCell ref="K55:O55"/>
    <mergeCell ref="C56:F56"/>
    <mergeCell ref="G56:J56"/>
    <mergeCell ref="K56:O56"/>
  </mergeCells>
  <dataValidations count="5">
    <dataValidation type="list" allowBlank="1" showInputMessage="1" showErrorMessage="1" sqref="E13:O13" xr:uid="{00000000-0002-0000-1200-000000000000}">
      <formula1>$G$72:$G$94</formula1>
    </dataValidation>
    <dataValidation type="list" allowBlank="1" showInputMessage="1" showErrorMessage="1" sqref="E12:H12" xr:uid="{00000000-0002-0000-1200-000001000000}">
      <formula1>$G$68:$G$71</formula1>
    </dataValidation>
    <dataValidation type="list" allowBlank="1" showInputMessage="1" showErrorMessage="1" sqref="J17:K17" xr:uid="{00000000-0002-0000-1200-000002000000}">
      <formula1>$J$68:$J$70</formula1>
    </dataValidation>
    <dataValidation type="list" allowBlank="1" showInputMessage="1" showErrorMessage="1" sqref="J20:K22" xr:uid="{00000000-0002-0000-1200-000003000000}">
      <formula1>$J$73:$J$79</formula1>
    </dataValidation>
    <dataValidation type="list" allowBlank="1" showInputMessage="1" showErrorMessage="1" sqref="E20:G22" xr:uid="{00000000-0002-0000-1200-000004000000}">
      <formula1>$J$71:$J$72</formula1>
    </dataValidation>
  </dataValidations>
  <hyperlinks>
    <hyperlink ref="B2:C4" location="'MATRIZ DE INDICADORES'!A1" display="    REGRESAR" xr:uid="{00000000-0004-0000-1200-000000000000}"/>
  </hyperlink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417793" r:id="rId3" name="Option Button 1">
              <controlPr defaultSize="0" autoFill="0" autoLine="0" autoPict="0" macro="[12]!PORCENTAJE">
                <anchor moveWithCells="1">
                  <from>
                    <xdr:col>5</xdr:col>
                    <xdr:colOff>28575</xdr:colOff>
                    <xdr:row>16</xdr:row>
                    <xdr:rowOff>142875</xdr:rowOff>
                  </from>
                  <to>
                    <xdr:col>5</xdr:col>
                    <xdr:colOff>895350</xdr:colOff>
                    <xdr:row>17</xdr:row>
                    <xdr:rowOff>152400</xdr:rowOff>
                  </to>
                </anchor>
              </controlPr>
            </control>
          </mc:Choice>
        </mc:AlternateContent>
        <mc:AlternateContent xmlns:mc="http://schemas.openxmlformats.org/markup-compatibility/2006">
          <mc:Choice Requires="x14">
            <control shapeId="417794" r:id="rId4" name="Option Button 2">
              <controlPr defaultSize="0" autoFill="0" autoLine="0" autoPict="0" macro="[12]!RELATIVO">
                <anchor moveWithCells="1">
                  <from>
                    <xdr:col>4</xdr:col>
                    <xdr:colOff>171450</xdr:colOff>
                    <xdr:row>16</xdr:row>
                    <xdr:rowOff>123825</xdr:rowOff>
                  </from>
                  <to>
                    <xdr:col>5</xdr:col>
                    <xdr:colOff>38100</xdr:colOff>
                    <xdr:row>17</xdr:row>
                    <xdr:rowOff>152400</xdr:rowOff>
                  </to>
                </anchor>
              </controlPr>
            </control>
          </mc:Choice>
        </mc:AlternateContent>
        <mc:AlternateContent xmlns:mc="http://schemas.openxmlformats.org/markup-compatibility/2006">
          <mc:Choice Requires="x14">
            <control shapeId="417795" r:id="rId5" name="Option Button 3">
              <controlPr defaultSize="0" autoFill="0" autoLine="0" autoPict="0" macro="[12]!RELATIVO">
                <anchor moveWithCells="1">
                  <from>
                    <xdr:col>5</xdr:col>
                    <xdr:colOff>895350</xdr:colOff>
                    <xdr:row>16</xdr:row>
                    <xdr:rowOff>123825</xdr:rowOff>
                  </from>
                  <to>
                    <xdr:col>7</xdr:col>
                    <xdr:colOff>95250</xdr:colOff>
                    <xdr:row>17</xdr:row>
                    <xdr:rowOff>152400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88">
    <tabColor rgb="FFEDE394"/>
    <pageSetUpPr fitToPage="1"/>
  </sheetPr>
  <dimension ref="A1:AB198"/>
  <sheetViews>
    <sheetView topLeftCell="A16" zoomScale="80" zoomScaleNormal="80" workbookViewId="0">
      <selection activeCell="J28" sqref="J28:O33"/>
    </sheetView>
  </sheetViews>
  <sheetFormatPr baseColWidth="10" defaultColWidth="11.42578125" defaultRowHeight="15" x14ac:dyDescent="0.2"/>
  <cols>
    <col min="1" max="1" width="4" style="7" customWidth="1"/>
    <col min="2" max="2" width="6.7109375" style="7" customWidth="1"/>
    <col min="3" max="3" width="29.7109375" style="6" customWidth="1"/>
    <col min="4" max="4" width="15.140625" style="6" customWidth="1"/>
    <col min="5" max="5" width="12.7109375" style="6" customWidth="1"/>
    <col min="6" max="6" width="15.140625" style="6" customWidth="1"/>
    <col min="7" max="7" width="14" style="6" customWidth="1"/>
    <col min="8" max="8" width="11.42578125" style="6"/>
    <col min="9" max="9" width="12.85546875" style="6" customWidth="1"/>
    <col min="10" max="10" width="15.5703125" style="6" customWidth="1"/>
    <col min="11" max="11" width="14.42578125" style="6" customWidth="1"/>
    <col min="12" max="15" width="15.28515625" style="6" customWidth="1"/>
    <col min="16" max="16" width="6.7109375" style="7" customWidth="1"/>
    <col min="17" max="16384" width="11.42578125" style="7"/>
  </cols>
  <sheetData>
    <row r="1" spans="2:16" s="8" customFormat="1" ht="8.25" customHeight="1" x14ac:dyDescent="0.25">
      <c r="C1" s="9"/>
      <c r="D1" s="9"/>
      <c r="E1" s="9"/>
      <c r="F1" s="9"/>
      <c r="G1" s="9"/>
      <c r="H1" s="9"/>
      <c r="I1" s="9"/>
      <c r="J1" s="9"/>
      <c r="K1" s="9"/>
      <c r="L1" s="9"/>
      <c r="M1" s="9"/>
      <c r="N1" s="9"/>
      <c r="O1" s="9"/>
    </row>
    <row r="2" spans="2:16" s="8" customFormat="1" ht="15.75" customHeight="1" x14ac:dyDescent="0.25">
      <c r="B2" s="515" t="s">
        <v>41</v>
      </c>
      <c r="C2" s="515"/>
      <c r="D2" s="4"/>
      <c r="E2" s="4"/>
      <c r="F2" s="4"/>
      <c r="G2" s="4"/>
      <c r="H2" s="4"/>
      <c r="I2" s="4"/>
      <c r="J2" s="4"/>
      <c r="K2" s="4"/>
      <c r="L2" s="4"/>
      <c r="M2" s="4"/>
      <c r="N2" s="4"/>
      <c r="O2" s="4"/>
      <c r="P2" s="10"/>
    </row>
    <row r="3" spans="2:16" s="8" customFormat="1" ht="15.75" customHeight="1" x14ac:dyDescent="0.25">
      <c r="B3" s="515"/>
      <c r="C3" s="515"/>
      <c r="D3" s="4"/>
      <c r="E3" s="4"/>
      <c r="F3" s="4"/>
      <c r="G3" s="4"/>
      <c r="H3" s="4"/>
      <c r="I3" s="4"/>
      <c r="J3" s="4"/>
      <c r="K3" s="4"/>
      <c r="L3" s="4"/>
      <c r="M3" s="4"/>
      <c r="N3" s="4"/>
      <c r="O3" s="4"/>
      <c r="P3" s="10"/>
    </row>
    <row r="4" spans="2:16" s="8" customFormat="1" ht="15" customHeight="1" x14ac:dyDescent="0.25">
      <c r="B4" s="515"/>
      <c r="C4" s="515"/>
      <c r="D4" s="4"/>
      <c r="E4" s="4"/>
      <c r="F4" s="4"/>
      <c r="G4" s="4"/>
      <c r="H4" s="4"/>
      <c r="I4" s="4"/>
      <c r="J4" s="4"/>
      <c r="K4" s="4"/>
      <c r="L4" s="4"/>
      <c r="M4" s="4"/>
      <c r="N4" s="4"/>
      <c r="O4" s="4"/>
      <c r="P4" s="10"/>
    </row>
    <row r="5" spans="2:16" s="8" customFormat="1" ht="15.75" customHeight="1" x14ac:dyDescent="0.25">
      <c r="B5" s="10"/>
      <c r="C5" s="259"/>
      <c r="D5" s="260"/>
      <c r="E5" s="265" t="s">
        <v>0</v>
      </c>
      <c r="F5" s="212"/>
      <c r="G5" s="212"/>
      <c r="H5" s="212"/>
      <c r="I5" s="212"/>
      <c r="J5" s="212"/>
      <c r="K5" s="212"/>
      <c r="L5" s="213"/>
      <c r="M5" s="212" t="s">
        <v>1</v>
      </c>
      <c r="N5" s="212"/>
      <c r="O5" s="213"/>
      <c r="P5" s="10"/>
    </row>
    <row r="6" spans="2:16" s="8" customFormat="1" ht="15.75" customHeight="1" x14ac:dyDescent="0.25">
      <c r="B6" s="10"/>
      <c r="C6" s="261"/>
      <c r="D6" s="262"/>
      <c r="E6" s="265" t="s">
        <v>418</v>
      </c>
      <c r="F6" s="212"/>
      <c r="G6" s="212"/>
      <c r="H6" s="212"/>
      <c r="I6" s="212"/>
      <c r="J6" s="212"/>
      <c r="K6" s="212"/>
      <c r="L6" s="213"/>
      <c r="M6" s="212" t="s">
        <v>419</v>
      </c>
      <c r="N6" s="212"/>
      <c r="O6" s="213"/>
      <c r="P6" s="10"/>
    </row>
    <row r="7" spans="2:16" s="8" customFormat="1" ht="15.75" customHeight="1" x14ac:dyDescent="0.25">
      <c r="B7" s="10"/>
      <c r="C7" s="261"/>
      <c r="D7" s="262"/>
      <c r="E7" s="267" t="s">
        <v>4</v>
      </c>
      <c r="F7" s="268"/>
      <c r="G7" s="268"/>
      <c r="H7" s="268"/>
      <c r="I7" s="268"/>
      <c r="J7" s="268"/>
      <c r="K7" s="268"/>
      <c r="L7" s="269"/>
      <c r="M7" s="212" t="s">
        <v>420</v>
      </c>
      <c r="N7" s="212"/>
      <c r="O7" s="213"/>
      <c r="P7" s="10"/>
    </row>
    <row r="8" spans="2:16" s="8" customFormat="1" ht="15.75" customHeight="1" x14ac:dyDescent="0.25">
      <c r="B8" s="10"/>
      <c r="C8" s="263"/>
      <c r="D8" s="264"/>
      <c r="E8" s="270"/>
      <c r="F8" s="271"/>
      <c r="G8" s="271"/>
      <c r="H8" s="271"/>
      <c r="I8" s="271"/>
      <c r="J8" s="271"/>
      <c r="K8" s="271"/>
      <c r="L8" s="272"/>
      <c r="M8" s="212" t="s">
        <v>457</v>
      </c>
      <c r="N8" s="212"/>
      <c r="O8" s="213"/>
      <c r="P8" s="10"/>
    </row>
    <row r="9" spans="2:16" s="8" customFormat="1" ht="15.75" customHeight="1" x14ac:dyDescent="0.25">
      <c r="B9" s="10"/>
      <c r="C9" s="274"/>
      <c r="D9" s="274"/>
      <c r="E9" s="274"/>
      <c r="F9" s="274"/>
      <c r="G9" s="274"/>
      <c r="H9" s="274"/>
      <c r="I9" s="274"/>
      <c r="J9" s="274"/>
      <c r="K9" s="274"/>
      <c r="L9" s="274"/>
      <c r="M9" s="274"/>
      <c r="N9" s="274"/>
      <c r="O9" s="274"/>
      <c r="P9" s="10"/>
    </row>
    <row r="10" spans="2:16" s="8" customFormat="1" ht="15.75" customHeight="1" x14ac:dyDescent="0.25">
      <c r="B10" s="10"/>
      <c r="C10" s="275" t="s">
        <v>43</v>
      </c>
      <c r="D10" s="275"/>
      <c r="E10" s="275"/>
      <c r="F10" s="275"/>
      <c r="G10" s="275"/>
      <c r="H10" s="275"/>
      <c r="I10" s="275"/>
      <c r="J10" s="275"/>
      <c r="K10" s="275"/>
      <c r="L10" s="275"/>
      <c r="M10" s="275"/>
      <c r="N10" s="275"/>
      <c r="O10" s="275"/>
      <c r="P10" s="10"/>
    </row>
    <row r="11" spans="2:16" s="8" customFormat="1" ht="15" customHeight="1" x14ac:dyDescent="0.25">
      <c r="B11" s="10"/>
      <c r="C11" s="275"/>
      <c r="D11" s="275"/>
      <c r="E11" s="275"/>
      <c r="F11" s="275"/>
      <c r="G11" s="275"/>
      <c r="H11" s="275"/>
      <c r="I11" s="275"/>
      <c r="J11" s="275"/>
      <c r="K11" s="275"/>
      <c r="L11" s="275"/>
      <c r="M11" s="275"/>
      <c r="N11" s="275"/>
      <c r="O11" s="275"/>
      <c r="P11" s="10"/>
    </row>
    <row r="12" spans="2:16" s="8" customFormat="1" ht="30" customHeight="1" x14ac:dyDescent="0.25">
      <c r="B12" s="10"/>
      <c r="C12" s="276" t="s">
        <v>44</v>
      </c>
      <c r="D12" s="276"/>
      <c r="E12" s="371" t="s">
        <v>91</v>
      </c>
      <c r="F12" s="371"/>
      <c r="G12" s="371"/>
      <c r="H12" s="371"/>
      <c r="I12" s="276" t="s">
        <v>46</v>
      </c>
      <c r="J12" s="276"/>
      <c r="K12" s="516" t="s">
        <v>324</v>
      </c>
      <c r="L12" s="516"/>
      <c r="M12" s="516"/>
      <c r="N12" s="516"/>
      <c r="O12" s="516"/>
      <c r="P12" s="10"/>
    </row>
    <row r="13" spans="2:16" s="8" customFormat="1" x14ac:dyDescent="0.25">
      <c r="B13" s="10"/>
      <c r="C13" s="279" t="s">
        <v>15</v>
      </c>
      <c r="D13" s="279"/>
      <c r="E13" s="350" t="s">
        <v>111</v>
      </c>
      <c r="F13" s="351"/>
      <c r="G13" s="351"/>
      <c r="H13" s="351"/>
      <c r="I13" s="351"/>
      <c r="J13" s="351"/>
      <c r="K13" s="351"/>
      <c r="L13" s="351"/>
      <c r="M13" s="351"/>
      <c r="N13" s="351"/>
      <c r="O13" s="351"/>
      <c r="P13" s="10"/>
    </row>
    <row r="14" spans="2:16" s="8" customFormat="1" x14ac:dyDescent="0.25">
      <c r="B14" s="10"/>
      <c r="C14" s="279" t="s">
        <v>48</v>
      </c>
      <c r="D14" s="279"/>
      <c r="E14" s="350" t="s">
        <v>356</v>
      </c>
      <c r="F14" s="350"/>
      <c r="G14" s="350"/>
      <c r="H14" s="350"/>
      <c r="I14" s="350"/>
      <c r="J14" s="350"/>
      <c r="K14" s="350"/>
      <c r="L14" s="350"/>
      <c r="M14" s="350"/>
      <c r="N14" s="350"/>
      <c r="O14" s="350"/>
      <c r="P14" s="10"/>
    </row>
    <row r="15" spans="2:16" s="8" customFormat="1" x14ac:dyDescent="0.25">
      <c r="B15" s="10"/>
      <c r="C15" s="282"/>
      <c r="D15" s="283"/>
      <c r="E15" s="283"/>
      <c r="F15" s="283"/>
      <c r="G15" s="283"/>
      <c r="H15" s="283"/>
      <c r="I15" s="283"/>
      <c r="J15" s="283"/>
      <c r="K15" s="283"/>
      <c r="L15" s="283"/>
      <c r="M15" s="283"/>
      <c r="N15" s="283"/>
      <c r="O15" s="284"/>
      <c r="P15" s="10"/>
    </row>
    <row r="16" spans="2:16" s="8" customFormat="1" x14ac:dyDescent="0.25">
      <c r="B16" s="10"/>
      <c r="C16" s="273" t="s">
        <v>50</v>
      </c>
      <c r="D16" s="273"/>
      <c r="E16" s="273"/>
      <c r="F16" s="273"/>
      <c r="G16" s="273"/>
      <c r="H16" s="273"/>
      <c r="I16" s="273"/>
      <c r="J16" s="273"/>
      <c r="K16" s="273"/>
      <c r="L16" s="273"/>
      <c r="M16" s="273"/>
      <c r="N16" s="273"/>
      <c r="O16" s="273"/>
      <c r="P16" s="10"/>
    </row>
    <row r="17" spans="2:16" s="8" customFormat="1" ht="36" customHeight="1" x14ac:dyDescent="0.25">
      <c r="B17" s="10"/>
      <c r="C17" s="279" t="s">
        <v>51</v>
      </c>
      <c r="D17" s="279"/>
      <c r="E17" s="297">
        <v>1</v>
      </c>
      <c r="F17" s="298"/>
      <c r="G17" s="299"/>
      <c r="H17" s="279" t="s">
        <v>20</v>
      </c>
      <c r="I17" s="279"/>
      <c r="J17" s="300" t="s">
        <v>27</v>
      </c>
      <c r="K17" s="301"/>
      <c r="L17" s="279" t="s">
        <v>52</v>
      </c>
      <c r="M17" s="279"/>
      <c r="N17" s="524">
        <v>0.6</v>
      </c>
      <c r="O17" s="524"/>
      <c r="P17" s="285"/>
    </row>
    <row r="18" spans="2:16" s="8" customFormat="1" ht="22.15" customHeight="1" x14ac:dyDescent="0.25">
      <c r="B18" s="10"/>
      <c r="C18" s="279" t="s">
        <v>19</v>
      </c>
      <c r="D18" s="279"/>
      <c r="E18" s="279" t="s">
        <v>53</v>
      </c>
      <c r="F18" s="279"/>
      <c r="G18" s="300" t="s">
        <v>357</v>
      </c>
      <c r="H18" s="461"/>
      <c r="I18" s="461"/>
      <c r="J18" s="461"/>
      <c r="K18" s="301"/>
      <c r="L18" s="289" t="s">
        <v>55</v>
      </c>
      <c r="M18" s="290"/>
      <c r="N18" s="517" t="s">
        <v>326</v>
      </c>
      <c r="O18" s="518"/>
      <c r="P18" s="285"/>
    </row>
    <row r="19" spans="2:16" s="8" customFormat="1" ht="24" customHeight="1" x14ac:dyDescent="0.25">
      <c r="B19" s="10"/>
      <c r="C19" s="279"/>
      <c r="D19" s="279"/>
      <c r="E19" s="279" t="s">
        <v>57</v>
      </c>
      <c r="F19" s="279"/>
      <c r="G19" s="521" t="s">
        <v>495</v>
      </c>
      <c r="H19" s="522"/>
      <c r="I19" s="522"/>
      <c r="J19" s="522"/>
      <c r="K19" s="523"/>
      <c r="L19" s="291"/>
      <c r="M19" s="292"/>
      <c r="N19" s="519"/>
      <c r="O19" s="520"/>
      <c r="P19" s="10"/>
    </row>
    <row r="20" spans="2:16" s="8" customFormat="1" ht="15.75" customHeight="1" x14ac:dyDescent="0.25">
      <c r="B20" s="10"/>
      <c r="C20" s="289" t="s">
        <v>59</v>
      </c>
      <c r="D20" s="290"/>
      <c r="E20" s="305" t="s">
        <v>60</v>
      </c>
      <c r="F20" s="306"/>
      <c r="G20" s="307"/>
      <c r="H20" s="314" t="s">
        <v>61</v>
      </c>
      <c r="I20" s="315"/>
      <c r="J20" s="533" t="s">
        <v>97</v>
      </c>
      <c r="K20" s="534"/>
      <c r="L20" s="320" t="s">
        <v>63</v>
      </c>
      <c r="M20" s="321"/>
      <c r="N20" s="321"/>
      <c r="O20" s="322"/>
      <c r="P20" s="10"/>
    </row>
    <row r="21" spans="2:16" s="8" customFormat="1" ht="15.75" customHeight="1" x14ac:dyDescent="0.25">
      <c r="B21" s="10"/>
      <c r="C21" s="303"/>
      <c r="D21" s="304"/>
      <c r="E21" s="308"/>
      <c r="F21" s="309"/>
      <c r="G21" s="310"/>
      <c r="H21" s="316"/>
      <c r="I21" s="317"/>
      <c r="J21" s="535"/>
      <c r="K21" s="536"/>
      <c r="L21" s="32" t="s">
        <v>64</v>
      </c>
      <c r="M21" s="32" t="s">
        <v>65</v>
      </c>
      <c r="N21" s="32" t="s">
        <v>66</v>
      </c>
      <c r="O21" s="32" t="s">
        <v>67</v>
      </c>
      <c r="P21" s="10"/>
    </row>
    <row r="22" spans="2:16" s="8" customFormat="1" ht="15.75" customHeight="1" x14ac:dyDescent="0.25">
      <c r="B22" s="10"/>
      <c r="C22" s="291"/>
      <c r="D22" s="292"/>
      <c r="E22" s="311"/>
      <c r="F22" s="312"/>
      <c r="G22" s="313"/>
      <c r="H22" s="318"/>
      <c r="I22" s="319"/>
      <c r="J22" s="537"/>
      <c r="K22" s="538"/>
      <c r="L22" s="17" t="s">
        <v>364</v>
      </c>
      <c r="M22" s="18" t="s">
        <v>417</v>
      </c>
      <c r="N22" s="19" t="s">
        <v>416</v>
      </c>
      <c r="O22" s="20" t="s">
        <v>415</v>
      </c>
      <c r="P22" s="10"/>
    </row>
    <row r="23" spans="2:16" s="8" customFormat="1" ht="34.9" customHeight="1" x14ac:dyDescent="0.25">
      <c r="B23" s="10"/>
      <c r="C23" s="279" t="s">
        <v>72</v>
      </c>
      <c r="D23" s="279"/>
      <c r="E23" s="525" t="s">
        <v>365</v>
      </c>
      <c r="F23" s="526"/>
      <c r="G23" s="527"/>
      <c r="H23" s="330" t="s">
        <v>74</v>
      </c>
      <c r="I23" s="315"/>
      <c r="J23" s="323" t="s">
        <v>75</v>
      </c>
      <c r="K23" s="323"/>
      <c r="L23" s="279" t="s">
        <v>76</v>
      </c>
      <c r="M23" s="279"/>
      <c r="N23" s="323" t="s">
        <v>77</v>
      </c>
      <c r="O23" s="323"/>
      <c r="P23" s="10"/>
    </row>
    <row r="24" spans="2:16" s="8" customFormat="1" ht="34.9" customHeight="1" x14ac:dyDescent="0.25">
      <c r="B24" s="10"/>
      <c r="C24" s="279" t="s">
        <v>78</v>
      </c>
      <c r="D24" s="279"/>
      <c r="E24" s="539" t="s">
        <v>366</v>
      </c>
      <c r="F24" s="540"/>
      <c r="G24" s="541"/>
      <c r="H24" s="331"/>
      <c r="I24" s="319"/>
      <c r="J24" s="323"/>
      <c r="K24" s="323"/>
      <c r="L24" s="279"/>
      <c r="M24" s="279"/>
      <c r="N24" s="323"/>
      <c r="O24" s="323"/>
      <c r="P24" s="10"/>
    </row>
    <row r="25" spans="2:16" s="8" customFormat="1" ht="15.75" customHeight="1" x14ac:dyDescent="0.25">
      <c r="B25" s="10"/>
      <c r="C25" s="27"/>
      <c r="D25" s="27"/>
      <c r="E25" s="31"/>
      <c r="F25" s="31"/>
      <c r="G25" s="27"/>
      <c r="H25" s="27"/>
      <c r="I25" s="27"/>
      <c r="J25" s="31"/>
      <c r="K25" s="31"/>
      <c r="L25" s="27"/>
      <c r="M25" s="27"/>
      <c r="N25" s="31"/>
      <c r="O25" s="31"/>
      <c r="P25" s="10"/>
    </row>
    <row r="26" spans="2:16" s="8" customFormat="1" ht="15" customHeight="1" x14ac:dyDescent="0.25">
      <c r="B26" s="10"/>
      <c r="C26" s="273" t="s">
        <v>80</v>
      </c>
      <c r="D26" s="273"/>
      <c r="E26" s="273"/>
      <c r="F26" s="273"/>
      <c r="G26" s="273"/>
      <c r="H26" s="273"/>
      <c r="I26" s="273"/>
      <c r="J26" s="325"/>
      <c r="K26" s="325"/>
      <c r="L26" s="325"/>
      <c r="M26" s="325"/>
      <c r="N26" s="325"/>
      <c r="O26" s="325"/>
      <c r="P26" s="10"/>
    </row>
    <row r="27" spans="2:16" s="8" customFormat="1" ht="15" customHeight="1" x14ac:dyDescent="0.25">
      <c r="B27" s="10"/>
      <c r="C27" s="283"/>
      <c r="D27" s="283"/>
      <c r="E27" s="283"/>
      <c r="F27" s="283"/>
      <c r="G27" s="283"/>
      <c r="H27" s="283"/>
      <c r="I27" s="284"/>
      <c r="J27" s="326" t="s">
        <v>81</v>
      </c>
      <c r="K27" s="327"/>
      <c r="L27" s="327"/>
      <c r="M27" s="327"/>
      <c r="N27" s="327"/>
      <c r="O27" s="327"/>
      <c r="P27" s="285"/>
    </row>
    <row r="28" spans="2:16" s="8" customFormat="1" ht="16.5" customHeight="1" x14ac:dyDescent="0.25">
      <c r="B28" s="10"/>
      <c r="C28" s="283"/>
      <c r="D28" s="283"/>
      <c r="E28" s="283"/>
      <c r="F28" s="283"/>
      <c r="G28" s="283"/>
      <c r="H28" s="283"/>
      <c r="I28" s="284"/>
      <c r="J28" s="542" t="s">
        <v>516</v>
      </c>
      <c r="K28" s="543"/>
      <c r="L28" s="543"/>
      <c r="M28" s="543"/>
      <c r="N28" s="543"/>
      <c r="O28" s="543"/>
      <c r="P28" s="285"/>
    </row>
    <row r="29" spans="2:16" s="8" customFormat="1" ht="15.75" customHeight="1" x14ac:dyDescent="0.25">
      <c r="B29" s="10"/>
      <c r="C29" s="283"/>
      <c r="D29" s="283"/>
      <c r="E29" s="283"/>
      <c r="F29" s="283"/>
      <c r="G29" s="283"/>
      <c r="H29" s="283"/>
      <c r="I29" s="284"/>
      <c r="J29" s="544"/>
      <c r="K29" s="545"/>
      <c r="L29" s="545"/>
      <c r="M29" s="545"/>
      <c r="N29" s="545"/>
      <c r="O29" s="545"/>
      <c r="P29" s="10"/>
    </row>
    <row r="30" spans="2:16" s="8" customFormat="1" ht="15.75" customHeight="1" x14ac:dyDescent="0.25">
      <c r="B30" s="10"/>
      <c r="C30" s="283"/>
      <c r="D30" s="283"/>
      <c r="E30" s="283"/>
      <c r="F30" s="283"/>
      <c r="G30" s="283"/>
      <c r="H30" s="283"/>
      <c r="I30" s="284"/>
      <c r="J30" s="544"/>
      <c r="K30" s="545"/>
      <c r="L30" s="545"/>
      <c r="M30" s="545"/>
      <c r="N30" s="545"/>
      <c r="O30" s="545"/>
      <c r="P30" s="10"/>
    </row>
    <row r="31" spans="2:16" s="8" customFormat="1" ht="15.75" customHeight="1" x14ac:dyDescent="0.25">
      <c r="B31" s="10"/>
      <c r="C31" s="283"/>
      <c r="D31" s="283"/>
      <c r="E31" s="283"/>
      <c r="F31" s="283"/>
      <c r="G31" s="283"/>
      <c r="H31" s="283"/>
      <c r="I31" s="284"/>
      <c r="J31" s="544"/>
      <c r="K31" s="545"/>
      <c r="L31" s="545"/>
      <c r="M31" s="545"/>
      <c r="N31" s="545"/>
      <c r="O31" s="545"/>
      <c r="P31" s="10"/>
    </row>
    <row r="32" spans="2:16" s="8" customFormat="1" ht="15.75" customHeight="1" x14ac:dyDescent="0.25">
      <c r="B32" s="10"/>
      <c r="C32" s="283"/>
      <c r="D32" s="283"/>
      <c r="E32" s="283"/>
      <c r="F32" s="283"/>
      <c r="G32" s="283"/>
      <c r="H32" s="283"/>
      <c r="I32" s="284"/>
      <c r="J32" s="544"/>
      <c r="K32" s="545"/>
      <c r="L32" s="545"/>
      <c r="M32" s="545"/>
      <c r="N32" s="545"/>
      <c r="O32" s="545"/>
      <c r="P32" s="10"/>
    </row>
    <row r="33" spans="2:16" s="8" customFormat="1" ht="48.75" customHeight="1" x14ac:dyDescent="0.25">
      <c r="B33" s="10"/>
      <c r="C33" s="283"/>
      <c r="D33" s="283"/>
      <c r="E33" s="283"/>
      <c r="F33" s="283"/>
      <c r="G33" s="283"/>
      <c r="H33" s="283"/>
      <c r="I33" s="284"/>
      <c r="J33" s="546"/>
      <c r="K33" s="547"/>
      <c r="L33" s="547"/>
      <c r="M33" s="547"/>
      <c r="N33" s="547"/>
      <c r="O33" s="547"/>
      <c r="P33" s="10"/>
    </row>
    <row r="34" spans="2:16" s="8" customFormat="1" ht="15.75" customHeight="1" x14ac:dyDescent="0.25">
      <c r="B34" s="10"/>
      <c r="C34" s="283"/>
      <c r="D34" s="283"/>
      <c r="E34" s="283"/>
      <c r="F34" s="283"/>
      <c r="G34" s="283"/>
      <c r="H34" s="283"/>
      <c r="I34" s="284"/>
      <c r="J34" s="339" t="s">
        <v>82</v>
      </c>
      <c r="K34" s="340"/>
      <c r="L34" s="340"/>
      <c r="M34" s="340"/>
      <c r="N34" s="340"/>
      <c r="O34" s="340"/>
      <c r="P34" s="10"/>
    </row>
    <row r="35" spans="2:16" s="8" customFormat="1" ht="16.5" customHeight="1" x14ac:dyDescent="0.25">
      <c r="B35" s="10"/>
      <c r="C35" s="283"/>
      <c r="D35" s="283"/>
      <c r="E35" s="283"/>
      <c r="F35" s="283"/>
      <c r="G35" s="283"/>
      <c r="H35" s="283"/>
      <c r="I35" s="284"/>
      <c r="J35" s="548" t="s">
        <v>517</v>
      </c>
      <c r="K35" s="549"/>
      <c r="L35" s="549"/>
      <c r="M35" s="549"/>
      <c r="N35" s="549"/>
      <c r="O35" s="549"/>
      <c r="P35" s="10"/>
    </row>
    <row r="36" spans="2:16" s="8" customFormat="1" ht="15.75" customHeight="1" x14ac:dyDescent="0.25">
      <c r="B36" s="10"/>
      <c r="C36" s="283"/>
      <c r="D36" s="283"/>
      <c r="E36" s="283"/>
      <c r="F36" s="283"/>
      <c r="G36" s="283"/>
      <c r="H36" s="283"/>
      <c r="I36" s="284"/>
      <c r="J36" s="550"/>
      <c r="K36" s="551"/>
      <c r="L36" s="551"/>
      <c r="M36" s="551"/>
      <c r="N36" s="551"/>
      <c r="O36" s="551"/>
      <c r="P36" s="10"/>
    </row>
    <row r="37" spans="2:16" s="8" customFormat="1" ht="15.75" customHeight="1" x14ac:dyDescent="0.25">
      <c r="B37" s="10"/>
      <c r="C37" s="283"/>
      <c r="D37" s="283"/>
      <c r="E37" s="283"/>
      <c r="F37" s="283"/>
      <c r="G37" s="283"/>
      <c r="H37" s="283"/>
      <c r="I37" s="284"/>
      <c r="J37" s="550"/>
      <c r="K37" s="551"/>
      <c r="L37" s="551"/>
      <c r="M37" s="551"/>
      <c r="N37" s="551"/>
      <c r="O37" s="551"/>
      <c r="P37" s="10"/>
    </row>
    <row r="38" spans="2:16" s="8" customFormat="1" ht="15.75" customHeight="1" x14ac:dyDescent="0.25">
      <c r="B38" s="10"/>
      <c r="C38" s="283"/>
      <c r="D38" s="283"/>
      <c r="E38" s="283"/>
      <c r="F38" s="283"/>
      <c r="G38" s="283"/>
      <c r="H38" s="283"/>
      <c r="I38" s="284"/>
      <c r="J38" s="550"/>
      <c r="K38" s="551"/>
      <c r="L38" s="551"/>
      <c r="M38" s="551"/>
      <c r="N38" s="551"/>
      <c r="O38" s="551"/>
      <c r="P38" s="10"/>
    </row>
    <row r="39" spans="2:16" s="8" customFormat="1" ht="9" customHeight="1" x14ac:dyDescent="0.25">
      <c r="B39" s="10"/>
      <c r="C39" s="283"/>
      <c r="D39" s="283"/>
      <c r="E39" s="283"/>
      <c r="F39" s="283"/>
      <c r="G39" s="283"/>
      <c r="H39" s="283"/>
      <c r="I39" s="284"/>
      <c r="J39" s="550"/>
      <c r="K39" s="551"/>
      <c r="L39" s="551"/>
      <c r="M39" s="551"/>
      <c r="N39" s="551"/>
      <c r="O39" s="551"/>
      <c r="P39" s="10"/>
    </row>
    <row r="40" spans="2:16" s="8" customFormat="1" ht="16.5" hidden="1" customHeight="1" x14ac:dyDescent="0.25">
      <c r="B40" s="10"/>
      <c r="C40" s="283"/>
      <c r="D40" s="283"/>
      <c r="E40" s="283"/>
      <c r="F40" s="283"/>
      <c r="G40" s="283"/>
      <c r="H40" s="283"/>
      <c r="I40" s="284"/>
      <c r="J40" s="552"/>
      <c r="K40" s="553"/>
      <c r="L40" s="553"/>
      <c r="M40" s="553"/>
      <c r="N40" s="553"/>
      <c r="O40" s="553"/>
      <c r="P40" s="10"/>
    </row>
    <row r="41" spans="2:16" s="8" customFormat="1" ht="15.75" customHeight="1" x14ac:dyDescent="0.25">
      <c r="B41" s="10"/>
      <c r="C41" s="283"/>
      <c r="D41" s="283"/>
      <c r="E41" s="283"/>
      <c r="F41" s="283"/>
      <c r="G41" s="283"/>
      <c r="H41" s="283"/>
      <c r="I41" s="284"/>
      <c r="J41" s="339" t="s">
        <v>83</v>
      </c>
      <c r="K41" s="340"/>
      <c r="L41" s="340"/>
      <c r="M41" s="340"/>
      <c r="N41" s="340"/>
      <c r="O41" s="340"/>
      <c r="P41" s="10"/>
    </row>
    <row r="42" spans="2:16" s="8" customFormat="1" ht="15.75" customHeight="1" x14ac:dyDescent="0.25">
      <c r="B42" s="10"/>
      <c r="C42" s="283"/>
      <c r="D42" s="283"/>
      <c r="E42" s="283"/>
      <c r="F42" s="283"/>
      <c r="G42" s="283"/>
      <c r="H42" s="283"/>
      <c r="I42" s="284"/>
      <c r="J42" s="341" t="str">
        <f>E14</f>
        <v>Coordinador(a) Oficina de Graduados</v>
      </c>
      <c r="K42" s="342"/>
      <c r="L42" s="342"/>
      <c r="M42" s="342"/>
      <c r="N42" s="342"/>
      <c r="O42" s="342"/>
      <c r="P42" s="10"/>
    </row>
    <row r="43" spans="2:16" s="8" customFormat="1" ht="16.5" customHeight="1" x14ac:dyDescent="0.25">
      <c r="B43" s="10"/>
      <c r="C43" s="283"/>
      <c r="D43" s="283"/>
      <c r="E43" s="283"/>
      <c r="F43" s="283"/>
      <c r="G43" s="283"/>
      <c r="H43" s="283"/>
      <c r="I43" s="284"/>
      <c r="J43" s="328"/>
      <c r="K43" s="329"/>
      <c r="L43" s="329"/>
      <c r="M43" s="329"/>
      <c r="N43" s="329"/>
      <c r="O43" s="329"/>
      <c r="P43" s="10"/>
    </row>
    <row r="44" spans="2:16" s="8" customFormat="1" ht="16.5" customHeight="1" x14ac:dyDescent="0.25">
      <c r="B44" s="10"/>
      <c r="C44" s="5"/>
      <c r="D44" s="5"/>
      <c r="E44" s="5"/>
      <c r="F44" s="5"/>
      <c r="G44" s="5"/>
      <c r="H44" s="5"/>
      <c r="I44" s="5"/>
      <c r="J44" s="5"/>
      <c r="K44" s="5"/>
      <c r="L44" s="5"/>
      <c r="M44" s="5"/>
      <c r="N44" s="5"/>
      <c r="O44" s="5"/>
      <c r="P44" s="10"/>
    </row>
    <row r="45" spans="2:16" s="12" customFormat="1" ht="15" customHeight="1" x14ac:dyDescent="0.25">
      <c r="B45" s="11"/>
      <c r="C45" s="343" t="s">
        <v>84</v>
      </c>
      <c r="D45" s="344"/>
      <c r="E45" s="344"/>
      <c r="F45" s="344"/>
      <c r="G45" s="344"/>
      <c r="H45" s="344"/>
      <c r="I45" s="344"/>
      <c r="J45" s="344"/>
      <c r="K45" s="344"/>
      <c r="L45" s="344"/>
      <c r="M45" s="344"/>
      <c r="N45" s="344"/>
      <c r="O45" s="345"/>
      <c r="P45" s="11"/>
    </row>
    <row r="46" spans="2:16" s="12" customFormat="1" x14ac:dyDescent="0.25">
      <c r="B46" s="11"/>
      <c r="C46" s="33" t="s">
        <v>9</v>
      </c>
      <c r="D46" s="32" t="str">
        <f ca="1">IF(J23="MENSUAL","ENERO",IF(J23="TRIMESTRAL","MARZO",IF(J23="SEMESTRAL","JUNIO",IF(J23="ANUAL",YEAR(TODAY()),""))))</f>
        <v>JUNIO</v>
      </c>
      <c r="E46" s="32" t="str">
        <f>IF(J23="MENSUAL","FEBRERO",IF(J23="TRIMESTRAL","JUNIO",IF(J23="SEMESTRAL","DICIEMBRE","")))</f>
        <v>DICIEMBRE</v>
      </c>
      <c r="F46" s="32" t="str">
        <f>IF(J23="MENSUAL","MARZO",IF(J23="TRIMESTRAL","SEPTIEMBRE",""))</f>
        <v/>
      </c>
      <c r="G46" s="32" t="str">
        <f>IF(J23="MENSUAL","ABRIL",IF(J23="TRIMESTRAL","DICIEMBRE",""))</f>
        <v/>
      </c>
      <c r="H46" s="32" t="str">
        <f>IF(J23="MENSUAL","MAYO","")</f>
        <v/>
      </c>
      <c r="I46" s="32" t="str">
        <f>IF(J23="MENSUAL","JUNIO","")</f>
        <v/>
      </c>
      <c r="J46" s="32" t="str">
        <f>IF(J23="MENSUAL","JULIO","")</f>
        <v/>
      </c>
      <c r="K46" s="32" t="str">
        <f>IF(J23="MENSUAL","AGOSTO","")</f>
        <v/>
      </c>
      <c r="L46" s="32" t="str">
        <f>IF(J23="MENSUAL","SEPTIEMBRE","")</f>
        <v/>
      </c>
      <c r="M46" s="32" t="str">
        <f>IF(J23="MENSUAL","OCTUBRE","")</f>
        <v/>
      </c>
      <c r="N46" s="32" t="str">
        <f>IF(J23="MENSUAL","NOVIEMBRE","")</f>
        <v/>
      </c>
      <c r="O46" s="32" t="str">
        <f>IF(J23="MENSUAL","DICIEMBRE","")</f>
        <v/>
      </c>
      <c r="P46" s="11"/>
    </row>
    <row r="47" spans="2:16" s="12" customFormat="1" ht="36.75" customHeight="1" x14ac:dyDescent="0.25">
      <c r="B47" s="11"/>
      <c r="C47" s="181" t="str">
        <f>G18</f>
        <v>Número de graduados satisfechos *100</v>
      </c>
      <c r="D47" s="192">
        <v>567</v>
      </c>
      <c r="E47" s="185"/>
      <c r="F47" s="32"/>
      <c r="G47" s="32"/>
      <c r="H47" s="32"/>
      <c r="I47" s="32"/>
      <c r="J47" s="32"/>
      <c r="K47" s="32"/>
      <c r="L47" s="32"/>
      <c r="M47" s="32"/>
      <c r="N47" s="32"/>
      <c r="O47" s="32"/>
      <c r="P47" s="11"/>
    </row>
    <row r="48" spans="2:16" s="12" customFormat="1" ht="36.75" customHeight="1" x14ac:dyDescent="0.25">
      <c r="B48" s="11"/>
      <c r="C48" s="181" t="str">
        <f>G19</f>
        <v>Número de graduados que participan en las experiencias institucionales</v>
      </c>
      <c r="D48" s="192">
        <v>1570</v>
      </c>
      <c r="E48" s="185"/>
      <c r="F48" s="32"/>
      <c r="G48" s="32"/>
      <c r="H48" s="32"/>
      <c r="I48" s="32"/>
      <c r="J48" s="32"/>
      <c r="K48" s="32"/>
      <c r="L48" s="32"/>
      <c r="M48" s="32"/>
      <c r="N48" s="32"/>
      <c r="O48" s="32"/>
      <c r="P48" s="13"/>
    </row>
    <row r="49" spans="1:28" s="12" customFormat="1" x14ac:dyDescent="0.25">
      <c r="B49" s="11"/>
      <c r="C49" s="2" t="s">
        <v>85</v>
      </c>
      <c r="D49" s="182">
        <f>IFERROR(IF($E$17=1,D47/D48,IF($E$17=2,D47,"")),"")</f>
        <v>0.3611464968152866</v>
      </c>
      <c r="E49" s="182" t="str">
        <f>IFERROR(IF($E$17=1,E47/E48,IF($E$17=2,E47,"")),"")</f>
        <v/>
      </c>
      <c r="F49" s="182" t="str">
        <f>IFERROR(IF($E$17=1,F47/F48,IF($E$17=2,F47,"")),"")</f>
        <v/>
      </c>
      <c r="G49" s="182" t="str">
        <f>IFERROR(IF($E$17=1,G47/G48,IF($E$17=2,G47,"")),"")</f>
        <v/>
      </c>
      <c r="H49" s="182" t="str">
        <f t="shared" ref="H49:O49" si="0">IFERROR(IF($E$17=1,H47/H48,IF($E$17=2,H47,"")),"")</f>
        <v/>
      </c>
      <c r="I49" s="182" t="str">
        <f t="shared" si="0"/>
        <v/>
      </c>
      <c r="J49" s="182" t="str">
        <f t="shared" si="0"/>
        <v/>
      </c>
      <c r="K49" s="182" t="str">
        <f t="shared" si="0"/>
        <v/>
      </c>
      <c r="L49" s="182" t="str">
        <f t="shared" si="0"/>
        <v/>
      </c>
      <c r="M49" s="182" t="str">
        <f t="shared" si="0"/>
        <v/>
      </c>
      <c r="N49" s="182" t="str">
        <f t="shared" si="0"/>
        <v/>
      </c>
      <c r="O49" s="182" t="str">
        <f t="shared" si="0"/>
        <v/>
      </c>
      <c r="P49" s="11"/>
    </row>
    <row r="50" spans="1:28" s="12" customFormat="1" x14ac:dyDescent="0.25">
      <c r="B50" s="11"/>
      <c r="C50" s="3" t="s">
        <v>86</v>
      </c>
      <c r="D50" s="182">
        <f>IF(AND(N23="ANUAL",J23="MENSUAL"),N17/12,IF(AND(N23="ANUAL",J23="TRIMESTRAL"),N17/4,IF(AND(N23="ANUAL",J23="SEMESTRAL"),N17/2,IF(AND(N23="ANUAL",J23="ANUAL"),N17,IF(AND(N23="SEMESTRAL",J23="MENSUAL"),N17/6,IF(AND(N23="SEMESTRAL",J23="TRIMESTRAL"),N17/2,IF(AND(N23="SEMESTRAL",J23="SEMESTRAL"),N17,IF(AND(N23="SEMESTRAL",J23="ANUAL"),"REVISAR FRECUENCIAS",IF(AND(N23="TRIMESTRAL",J23="MENSUAL"),N17/3,IF(AND(N23="TRIMESTRAL",J23="TRIMESTRAL"),N17,IF(AND(N23="TRIMESTRAL",J23="SEMESTRAL"),"REVISAR FRECUENCIAS",IF(AND(N23="TRIMESTRAL",J23="ANUAL"),"REVISAR FRECUENCIAS",IF(AND(N23="MENSUAL",J23="MENSUAL"),N17,IF(AND(N23="MENSUAL",J23="TRIMESTRAL"),"REVISAR FRECUENCIAS",IF(AND(N23="MENSUAL",J23="SEMESTRAL"),"REVISAR FRECUENCIAS",IF(AND(N23="MENSUAL",J23="ANUAL"),"REVISAR FRECUENCIAS",""))))))))))))))))</f>
        <v>0.3</v>
      </c>
      <c r="E50" s="182">
        <f>IF(AND(N23="ANUAL",J23="MENSUAL"),N17/12+D50,IF(AND(N23="ANUAL",J23="TRIMESTRAL"),N17/4+D50,IF(AND(N23="ANUAL",J23="SEMESTRAL"),N17/2+D50,IF(AND(N23="SEMESTRAL",J23="MENSUAL"),N17/6+D50,IF(AND(N23="SEMESTRAL",J23="TRIMESTRAL"),N17/2+D50,IF(AND(N23="SEMESTRAL",J23="SEMESTRAL"),N17,IF(AND(N23="TRIMESTRAL",J23="MENSUAL"),N17/3+D50,IF(AND(N23="TRIMESTRAL",J23="TRIMESTRAL"),N17,IF(AND(N23="MENSUAL",J23="MENSUAL"),N17,"")))))))))</f>
        <v>0.6</v>
      </c>
      <c r="F50" s="182" t="str">
        <f>IF(AND(N23="ANUAL",J23="MENSUAL"),N17/12+E50,IF(AND(N23="ANUAL",J23="TRIMESTRAL"),N17/4+E50,IF(AND(N23="SEMESTRAL",J23="MENSUAL"),N17/6+E50,IF(AND(N23="SEMESTRAL",J23="TRIMESTRAL"),N17/2,IF(AND(N23="TRIMESTRAL",J23="MENSUAL"),N17/3+E50,IF(AND(N23="TRIMESTRAL",J23="TRIMESTRAL"),N17,IF(AND(N23="MENSUAL",J23="MENSUAL"),N17,"")))))))</f>
        <v/>
      </c>
      <c r="G50" s="182" t="str">
        <f>IF(AND(N23="ANUAL",J23="MENSUAL"),N17/12+F50,IF(AND(N23="ANUAL",J23="TRIMESTRAL"),N17/4+F50,IF(AND(N23="SEMESTRAL",J23="MENSUAL"),N17/6+F50,IF(AND(N23="SEMESTRAL",J23="TRIMESTRAL"),N17/2+F50,IF(AND(N23="TRIMESTRAL",J23="MENSUAL"),N17/3,IF(AND(N23="TRIMESTRAL",J23="TRIMESTRAL"),N17,IF(AND(N23="MENSUAL",J23="MENSUAL"),N17,"")))))))</f>
        <v/>
      </c>
      <c r="H50" s="182" t="str">
        <f>IF(AND($N$23="ANUAL",$J$23="MENSUAL"),$N$17/12+G50,IF(AND(N23="SEMESTRAL",J23="MENSUAL"),N17/6+G50,IF(AND(N23="TRIMESTRAL",J23="MENSUAL"),N17/3+G50,IF(AND(N23="MENSUAL",J23="MENSUAL"),N17,""))))</f>
        <v/>
      </c>
      <c r="I50" s="182" t="str">
        <f>IF(AND($N$23="ANUAL",$J$23="MENSUAL"),$N$17/12+H50,IF(AND(N23="SEMESTRAL",J23="MENSUAL"),N17/6+H50,IF(AND(N23="TRIMESTRAL",J23="MENSUAL"),N17/3+H50,IF(AND(N23="MENSUAL",J23="MENSUAL"),N17,""))))</f>
        <v/>
      </c>
      <c r="J50" s="182" t="str">
        <f>IF(AND($N$23="ANUAL",$J$23="MENSUAL"),$N$17/12+I50,IF(AND(N23="SEMESTRAL",J23="MENSUAL"),N17/6,IF(AND(N23="TRIMESTRAL",J23="MENSUAL"),N17/3,IF(AND(N23="MENSUAL",J23="MENSUAL"),N17,""))))</f>
        <v/>
      </c>
      <c r="K50" s="182" t="str">
        <f>IF(AND($N$23="ANUAL",$J$23="MENSUAL"),$N$17/12+J50,IF(AND(N23="SEMESTRAL",J23="MENSUAL"),N17/6+J50,IF(AND(N23="TRIMESTRAL",J23="MENSUAL"),N17/3+J50,IF(AND(N23="MENSUAL",J23="MENSUAL"),N17,""))))</f>
        <v/>
      </c>
      <c r="L50" s="182" t="str">
        <f>IF(AND($N$23="ANUAL",$J$23="MENSUAL"),$N$17/12+K50,IF(AND(N23="SEMESTRAL",J23="MENSUAL"),N17/6+K50,IF(AND(N23="TRIMESTRAL",J23="MENSUAL"),N17/3+K50,IF(AND(N23="MENSUAL",J23="MENSUAL"),N17,""))))</f>
        <v/>
      </c>
      <c r="M50" s="182" t="str">
        <f>IF(AND($N$23="ANUAL",$J$23="MENSUAL"),$N$17/12+L50,IF(AND(N23="SEMESTRAL",J23="MENSUAL"),N17/6+L50,IF(AND(N23="TRIMESTRAL",J23="MENSUAL"),N17/3,IF(AND(N23="MENSUAL",J23="MENSUAL"),N17,""))))</f>
        <v/>
      </c>
      <c r="N50" s="182" t="str">
        <f>IF(AND($N$23="ANUAL",$J$23="MENSUAL"),$N$17/12+M50,IF(AND(N23="SEMESTRAL",J23="MENSUAL"),N17/6+M50,IF(AND(N23="TRIMESTRAL",J23="MENSUAL"),N17/3+M50,IF(AND(N23="MENSUAL",J23="MENSUAL"),N17,""))))</f>
        <v/>
      </c>
      <c r="O50" s="182" t="str">
        <f>IF(AND($N$23="ANUAL",$J$23="MENSUAL"),$N$17/12+N50,IF(AND(N23="SEMESTRAL",J23="MENSUAL"),N17/6+N50,IF(AND(N23="TRIMESTRAL",J23="MENSUAL"),N17/3+N50,IF(AND(N23="MENSUAL",J23="MENSUAL"),N17,""))))</f>
        <v/>
      </c>
      <c r="P50" s="11"/>
    </row>
    <row r="51" spans="1:28" s="12" customFormat="1" x14ac:dyDescent="0.25">
      <c r="B51" s="11"/>
      <c r="C51" s="5"/>
      <c r="D51" s="5"/>
      <c r="E51" s="5"/>
      <c r="F51" s="5"/>
      <c r="G51" s="5"/>
      <c r="H51" s="5"/>
      <c r="I51" s="5"/>
      <c r="J51" s="5"/>
      <c r="K51" s="5"/>
      <c r="L51" s="5"/>
      <c r="M51" s="5"/>
      <c r="N51" s="5"/>
      <c r="O51" s="5"/>
      <c r="P51" s="11"/>
    </row>
    <row r="52" spans="1:28" s="14" customFormat="1" x14ac:dyDescent="0.2">
      <c r="A52" s="16"/>
      <c r="B52" s="1"/>
      <c r="C52" s="346" t="s">
        <v>492</v>
      </c>
      <c r="D52" s="346"/>
      <c r="E52" s="346"/>
      <c r="F52" s="346"/>
      <c r="G52" s="346"/>
      <c r="H52" s="346"/>
      <c r="I52" s="346"/>
      <c r="J52" s="346"/>
      <c r="K52" s="346"/>
      <c r="L52" s="346"/>
      <c r="M52" s="346"/>
      <c r="N52" s="346"/>
      <c r="O52" s="346"/>
      <c r="P52" s="1"/>
      <c r="Q52" s="16"/>
      <c r="R52" s="16"/>
      <c r="S52" s="16"/>
      <c r="T52" s="16"/>
      <c r="U52" s="16"/>
      <c r="V52" s="16"/>
      <c r="W52" s="16"/>
      <c r="X52" s="16"/>
      <c r="Y52" s="16"/>
      <c r="Z52" s="16"/>
      <c r="AA52" s="16"/>
      <c r="AB52" s="16"/>
    </row>
    <row r="53" spans="1:28" s="14" customFormat="1" x14ac:dyDescent="0.2">
      <c r="A53" s="16"/>
      <c r="B53" s="1"/>
      <c r="C53" s="457" t="s">
        <v>87</v>
      </c>
      <c r="D53" s="457"/>
      <c r="E53" s="457"/>
      <c r="F53" s="457"/>
      <c r="G53" s="457" t="s">
        <v>88</v>
      </c>
      <c r="H53" s="457"/>
      <c r="I53" s="457"/>
      <c r="J53" s="457"/>
      <c r="K53" s="457" t="s">
        <v>89</v>
      </c>
      <c r="L53" s="457"/>
      <c r="M53" s="457"/>
      <c r="N53" s="457"/>
      <c r="O53" s="457"/>
      <c r="P53" s="1"/>
      <c r="Q53" s="16"/>
      <c r="R53" s="16"/>
      <c r="S53" s="16"/>
      <c r="T53" s="16"/>
      <c r="U53" s="16"/>
      <c r="V53" s="16"/>
      <c r="W53" s="16"/>
      <c r="X53" s="16"/>
      <c r="Y53" s="16"/>
      <c r="Z53" s="16"/>
      <c r="AA53" s="16"/>
      <c r="AB53" s="16"/>
    </row>
    <row r="54" spans="1:28" s="14" customFormat="1" x14ac:dyDescent="0.2">
      <c r="A54" s="16"/>
      <c r="B54" s="1"/>
      <c r="C54" s="528" t="s">
        <v>519</v>
      </c>
      <c r="D54" s="528"/>
      <c r="E54" s="528"/>
      <c r="F54" s="528"/>
      <c r="G54" s="529">
        <v>1E-3</v>
      </c>
      <c r="H54" s="530"/>
      <c r="I54" s="530"/>
      <c r="J54" s="531"/>
      <c r="K54" s="532"/>
      <c r="L54" s="532"/>
      <c r="M54" s="532"/>
      <c r="N54" s="532"/>
      <c r="O54" s="532"/>
      <c r="P54" s="1"/>
      <c r="Q54" s="16"/>
      <c r="R54" s="16"/>
      <c r="S54" s="16"/>
      <c r="T54" s="16"/>
      <c r="U54" s="16"/>
      <c r="V54" s="16"/>
      <c r="W54" s="16"/>
      <c r="X54" s="16"/>
      <c r="Y54" s="16"/>
      <c r="Z54" s="16"/>
      <c r="AA54" s="16"/>
      <c r="AB54" s="16"/>
    </row>
    <row r="55" spans="1:28" s="14" customFormat="1" x14ac:dyDescent="0.2">
      <c r="A55" s="16"/>
      <c r="B55" s="1"/>
      <c r="C55" s="528" t="s">
        <v>520</v>
      </c>
      <c r="D55" s="528"/>
      <c r="E55" s="528"/>
      <c r="F55" s="528"/>
      <c r="G55" s="529">
        <v>6.0999999999999999E-2</v>
      </c>
      <c r="H55" s="530"/>
      <c r="I55" s="530"/>
      <c r="J55" s="531"/>
      <c r="K55" s="532"/>
      <c r="L55" s="532"/>
      <c r="M55" s="532"/>
      <c r="N55" s="532"/>
      <c r="O55" s="532"/>
      <c r="P55" s="1"/>
      <c r="Q55" s="16"/>
      <c r="R55" s="16"/>
      <c r="S55" s="16"/>
      <c r="T55" s="16"/>
      <c r="U55" s="16"/>
      <c r="V55" s="16"/>
      <c r="W55" s="16"/>
      <c r="X55" s="16"/>
      <c r="Y55" s="16"/>
      <c r="Z55" s="16"/>
      <c r="AA55" s="16"/>
      <c r="AB55" s="16"/>
    </row>
    <row r="56" spans="1:28" s="14" customFormat="1" x14ac:dyDescent="0.2">
      <c r="A56" s="16"/>
      <c r="B56" s="1"/>
      <c r="C56" s="528" t="s">
        <v>521</v>
      </c>
      <c r="D56" s="528"/>
      <c r="E56" s="528"/>
      <c r="F56" s="528"/>
      <c r="G56" s="529">
        <v>0.1956</v>
      </c>
      <c r="H56" s="530"/>
      <c r="I56" s="530"/>
      <c r="J56" s="531"/>
      <c r="K56" s="532"/>
      <c r="L56" s="532"/>
      <c r="M56" s="532"/>
      <c r="N56" s="532"/>
      <c r="O56" s="532"/>
      <c r="P56" s="1"/>
      <c r="Q56" s="16"/>
      <c r="R56" s="16"/>
      <c r="S56" s="16"/>
      <c r="T56" s="16"/>
      <c r="U56" s="16"/>
      <c r="V56" s="16"/>
      <c r="W56" s="16"/>
      <c r="X56" s="16"/>
      <c r="Y56" s="16"/>
      <c r="Z56" s="16"/>
      <c r="AA56" s="16"/>
      <c r="AB56" s="16"/>
    </row>
    <row r="57" spans="1:28" s="14" customFormat="1" x14ac:dyDescent="0.2">
      <c r="A57" s="16"/>
      <c r="B57" s="1"/>
      <c r="C57" s="528" t="s">
        <v>522</v>
      </c>
      <c r="D57" s="528"/>
      <c r="E57" s="528"/>
      <c r="F57" s="528"/>
      <c r="G57" s="529">
        <v>2E-3</v>
      </c>
      <c r="H57" s="530"/>
      <c r="I57" s="530"/>
      <c r="J57" s="531"/>
      <c r="K57" s="532"/>
      <c r="L57" s="532"/>
      <c r="M57" s="532"/>
      <c r="N57" s="532"/>
      <c r="O57" s="532"/>
      <c r="P57" s="1"/>
      <c r="Q57" s="16"/>
      <c r="R57" s="16"/>
      <c r="S57" s="16"/>
      <c r="T57" s="16"/>
      <c r="U57" s="16"/>
      <c r="V57" s="16"/>
      <c r="W57" s="16"/>
      <c r="X57" s="16"/>
      <c r="Y57" s="16"/>
      <c r="Z57" s="16"/>
      <c r="AA57" s="16"/>
      <c r="AB57" s="16"/>
    </row>
    <row r="58" spans="1:28" s="14" customFormat="1" x14ac:dyDescent="0.2">
      <c r="A58" s="16"/>
      <c r="B58" s="1"/>
      <c r="C58" s="528" t="s">
        <v>523</v>
      </c>
      <c r="D58" s="528"/>
      <c r="E58" s="528"/>
      <c r="F58" s="528"/>
      <c r="G58" s="529">
        <v>6.0999999999999999E-2</v>
      </c>
      <c r="H58" s="530"/>
      <c r="I58" s="530"/>
      <c r="J58" s="531"/>
      <c r="K58" s="532"/>
      <c r="L58" s="532"/>
      <c r="M58" s="532"/>
      <c r="N58" s="532"/>
      <c r="O58" s="532"/>
      <c r="P58" s="1"/>
      <c r="Q58" s="16"/>
      <c r="R58" s="16"/>
      <c r="S58" s="16"/>
      <c r="T58" s="16"/>
      <c r="U58" s="16"/>
      <c r="V58" s="16"/>
      <c r="W58" s="16"/>
      <c r="X58" s="16"/>
      <c r="Y58" s="16"/>
      <c r="Z58" s="16"/>
      <c r="AA58" s="16"/>
      <c r="AB58" s="16"/>
    </row>
    <row r="59" spans="1:28" s="14" customFormat="1" x14ac:dyDescent="0.2">
      <c r="A59" s="16"/>
      <c r="B59" s="1"/>
      <c r="C59" s="528" t="s">
        <v>524</v>
      </c>
      <c r="D59" s="528"/>
      <c r="E59" s="528"/>
      <c r="F59" s="528"/>
      <c r="G59" s="529">
        <v>3.9399999999999998E-2</v>
      </c>
      <c r="H59" s="530"/>
      <c r="I59" s="530"/>
      <c r="J59" s="531"/>
      <c r="K59" s="532"/>
      <c r="L59" s="532"/>
      <c r="M59" s="532"/>
      <c r="N59" s="532"/>
      <c r="O59" s="532"/>
      <c r="P59" s="1"/>
      <c r="Q59" s="16"/>
      <c r="R59" s="16"/>
      <c r="S59" s="16"/>
      <c r="T59" s="16"/>
      <c r="U59" s="16"/>
      <c r="V59" s="16"/>
      <c r="W59" s="16"/>
      <c r="X59" s="16"/>
      <c r="Y59" s="16"/>
      <c r="Z59" s="16"/>
      <c r="AA59" s="16"/>
      <c r="AB59" s="16"/>
    </row>
    <row r="60" spans="1:28" s="14" customFormat="1" x14ac:dyDescent="0.2">
      <c r="A60" s="16"/>
      <c r="B60" s="1"/>
      <c r="C60" s="528" t="s">
        <v>525</v>
      </c>
      <c r="D60" s="528"/>
      <c r="E60" s="528"/>
      <c r="F60" s="528"/>
      <c r="G60" s="529">
        <v>0</v>
      </c>
      <c r="H60" s="530"/>
      <c r="I60" s="530"/>
      <c r="J60" s="531"/>
      <c r="K60" s="532"/>
      <c r="L60" s="532"/>
      <c r="M60" s="532"/>
      <c r="N60" s="532"/>
      <c r="O60" s="532"/>
      <c r="P60" s="1"/>
      <c r="Q60" s="16"/>
      <c r="R60" s="16"/>
      <c r="S60" s="16"/>
      <c r="T60" s="16"/>
      <c r="U60" s="16"/>
      <c r="V60" s="16"/>
      <c r="W60" s="16"/>
      <c r="X60" s="16"/>
      <c r="Y60" s="16"/>
      <c r="Z60" s="16"/>
      <c r="AA60" s="16"/>
      <c r="AB60" s="16"/>
    </row>
    <row r="61" spans="1:28" s="14" customFormat="1" x14ac:dyDescent="0.2">
      <c r="A61" s="16"/>
      <c r="B61" s="1"/>
      <c r="C61" s="501" t="s">
        <v>367</v>
      </c>
      <c r="D61" s="502"/>
      <c r="E61" s="502"/>
      <c r="F61" s="503"/>
      <c r="G61" s="504">
        <f>SUM(G54:G60)</f>
        <v>0.36</v>
      </c>
      <c r="H61" s="508"/>
      <c r="I61" s="508"/>
      <c r="J61" s="509"/>
      <c r="K61" s="507"/>
      <c r="L61" s="508"/>
      <c r="M61" s="508"/>
      <c r="N61" s="508"/>
      <c r="O61" s="509"/>
      <c r="P61" s="1"/>
      <c r="Q61" s="16"/>
      <c r="R61" s="16"/>
      <c r="S61" s="16"/>
      <c r="T61" s="16"/>
      <c r="U61" s="16"/>
      <c r="V61" s="16"/>
      <c r="W61" s="16"/>
      <c r="X61" s="16"/>
      <c r="Y61" s="16"/>
      <c r="Z61" s="16"/>
      <c r="AA61" s="16"/>
      <c r="AB61" s="16"/>
    </row>
    <row r="62" spans="1:28" s="14" customFormat="1" x14ac:dyDescent="0.2">
      <c r="A62" s="16"/>
      <c r="B62" s="1"/>
      <c r="C62" s="26"/>
      <c r="D62" s="183"/>
      <c r="E62" s="183"/>
      <c r="F62" s="183"/>
      <c r="G62" s="183"/>
      <c r="H62" s="183"/>
      <c r="I62" s="183"/>
      <c r="J62" s="183"/>
      <c r="K62" s="183"/>
      <c r="L62" s="183"/>
      <c r="M62" s="183"/>
      <c r="N62" s="183"/>
      <c r="O62" s="183"/>
      <c r="P62" s="1"/>
      <c r="Q62" s="16"/>
      <c r="R62" s="16"/>
      <c r="S62" s="16"/>
      <c r="T62" s="16"/>
      <c r="U62" s="16"/>
      <c r="V62" s="16"/>
      <c r="W62" s="16"/>
      <c r="X62" s="16"/>
      <c r="Y62" s="16"/>
      <c r="Z62" s="16"/>
      <c r="AA62" s="16"/>
      <c r="AB62" s="16"/>
    </row>
    <row r="63" spans="1:28" s="14" customFormat="1" x14ac:dyDescent="0.2">
      <c r="A63" s="16"/>
      <c r="B63" s="1"/>
      <c r="C63" s="346" t="s">
        <v>493</v>
      </c>
      <c r="D63" s="346"/>
      <c r="E63" s="346"/>
      <c r="F63" s="346"/>
      <c r="G63" s="346"/>
      <c r="H63" s="346"/>
      <c r="I63" s="346"/>
      <c r="J63" s="346"/>
      <c r="K63" s="346"/>
      <c r="L63" s="346"/>
      <c r="M63" s="346"/>
      <c r="N63" s="346"/>
      <c r="O63" s="346"/>
      <c r="P63" s="1"/>
      <c r="Q63" s="16"/>
      <c r="R63" s="16"/>
      <c r="S63" s="16"/>
      <c r="T63" s="16"/>
      <c r="U63" s="16"/>
      <c r="V63" s="16"/>
      <c r="W63" s="16"/>
      <c r="X63" s="16"/>
      <c r="Y63" s="16"/>
      <c r="Z63" s="16"/>
      <c r="AA63" s="16"/>
      <c r="AB63" s="16"/>
    </row>
    <row r="64" spans="1:28" s="14" customFormat="1" x14ac:dyDescent="0.2">
      <c r="A64" s="16"/>
      <c r="B64" s="1"/>
      <c r="C64" s="457" t="s">
        <v>87</v>
      </c>
      <c r="D64" s="457"/>
      <c r="E64" s="457"/>
      <c r="F64" s="457"/>
      <c r="G64" s="457" t="s">
        <v>88</v>
      </c>
      <c r="H64" s="457"/>
      <c r="I64" s="457"/>
      <c r="J64" s="457"/>
      <c r="K64" s="457" t="s">
        <v>89</v>
      </c>
      <c r="L64" s="457"/>
      <c r="M64" s="457"/>
      <c r="N64" s="457"/>
      <c r="O64" s="457"/>
      <c r="P64" s="1"/>
      <c r="Q64" s="16"/>
      <c r="R64" s="16"/>
      <c r="S64" s="16"/>
      <c r="T64" s="16"/>
      <c r="U64" s="16"/>
      <c r="V64" s="16"/>
      <c r="W64" s="16"/>
      <c r="X64" s="16"/>
      <c r="Y64" s="16"/>
      <c r="Z64" s="16"/>
      <c r="AA64" s="16"/>
      <c r="AB64" s="16"/>
    </row>
    <row r="65" spans="1:28" s="14" customFormat="1" x14ac:dyDescent="0.2">
      <c r="A65" s="16"/>
      <c r="B65" s="1"/>
      <c r="C65" s="514"/>
      <c r="D65" s="514"/>
      <c r="E65" s="514"/>
      <c r="F65" s="514"/>
      <c r="G65" s="511"/>
      <c r="H65" s="512"/>
      <c r="I65" s="512"/>
      <c r="J65" s="512"/>
      <c r="K65" s="513"/>
      <c r="L65" s="513"/>
      <c r="M65" s="513"/>
      <c r="N65" s="513"/>
      <c r="O65" s="513"/>
      <c r="P65" s="1"/>
      <c r="Q65" s="16"/>
      <c r="R65" s="16"/>
      <c r="S65" s="16"/>
      <c r="T65" s="16"/>
      <c r="U65" s="16"/>
      <c r="V65" s="16"/>
      <c r="W65" s="16"/>
      <c r="X65" s="16"/>
      <c r="Y65" s="16"/>
      <c r="Z65" s="16"/>
      <c r="AA65" s="16"/>
      <c r="AB65" s="16"/>
    </row>
    <row r="66" spans="1:28" s="14" customFormat="1" x14ac:dyDescent="0.2">
      <c r="A66" s="16"/>
      <c r="B66" s="1"/>
      <c r="C66" s="514"/>
      <c r="D66" s="514"/>
      <c r="E66" s="514"/>
      <c r="F66" s="514"/>
      <c r="G66" s="511"/>
      <c r="H66" s="512"/>
      <c r="I66" s="512"/>
      <c r="J66" s="512"/>
      <c r="K66" s="513"/>
      <c r="L66" s="513"/>
      <c r="M66" s="513"/>
      <c r="N66" s="513"/>
      <c r="O66" s="513"/>
      <c r="P66" s="1"/>
      <c r="Q66" s="16"/>
      <c r="R66" s="16"/>
      <c r="S66" s="16"/>
      <c r="T66" s="16"/>
      <c r="U66" s="16"/>
      <c r="V66" s="16"/>
      <c r="W66" s="16"/>
      <c r="X66" s="16"/>
      <c r="Y66" s="16"/>
      <c r="Z66" s="16"/>
      <c r="AA66" s="16"/>
      <c r="AB66" s="16"/>
    </row>
    <row r="67" spans="1:28" s="14" customFormat="1" x14ac:dyDescent="0.2">
      <c r="A67" s="16"/>
      <c r="B67" s="1"/>
      <c r="C67" s="514"/>
      <c r="D67" s="514"/>
      <c r="E67" s="514"/>
      <c r="F67" s="514"/>
      <c r="G67" s="511"/>
      <c r="H67" s="512"/>
      <c r="I67" s="512"/>
      <c r="J67" s="512"/>
      <c r="K67" s="513"/>
      <c r="L67" s="513"/>
      <c r="M67" s="513"/>
      <c r="N67" s="513"/>
      <c r="O67" s="513"/>
      <c r="P67" s="1"/>
      <c r="Q67" s="16"/>
      <c r="R67" s="16"/>
      <c r="S67" s="16"/>
      <c r="T67" s="16"/>
      <c r="U67" s="16"/>
      <c r="V67" s="16"/>
      <c r="W67" s="16"/>
      <c r="X67" s="16"/>
      <c r="Y67" s="16"/>
      <c r="Z67" s="16"/>
      <c r="AA67" s="16"/>
      <c r="AB67" s="16"/>
    </row>
    <row r="68" spans="1:28" s="14" customFormat="1" x14ac:dyDescent="0.2">
      <c r="A68" s="16"/>
      <c r="B68" s="1"/>
      <c r="C68" s="514"/>
      <c r="D68" s="514"/>
      <c r="E68" s="514"/>
      <c r="F68" s="514"/>
      <c r="G68" s="511"/>
      <c r="H68" s="512"/>
      <c r="I68" s="512"/>
      <c r="J68" s="512"/>
      <c r="K68" s="513"/>
      <c r="L68" s="513"/>
      <c r="M68" s="513"/>
      <c r="N68" s="513"/>
      <c r="O68" s="513"/>
      <c r="P68" s="1"/>
      <c r="Q68" s="16"/>
      <c r="R68" s="16"/>
      <c r="S68" s="16"/>
      <c r="T68" s="16"/>
      <c r="U68" s="16"/>
      <c r="V68" s="16"/>
      <c r="W68" s="16"/>
      <c r="X68" s="16"/>
      <c r="Y68" s="16"/>
      <c r="Z68" s="16"/>
      <c r="AA68" s="16"/>
      <c r="AB68" s="16"/>
    </row>
    <row r="69" spans="1:28" s="14" customFormat="1" x14ac:dyDescent="0.2">
      <c r="A69" s="16"/>
      <c r="B69" s="1"/>
      <c r="C69" s="514"/>
      <c r="D69" s="514"/>
      <c r="E69" s="514"/>
      <c r="F69" s="514"/>
      <c r="G69" s="511"/>
      <c r="H69" s="512"/>
      <c r="I69" s="512"/>
      <c r="J69" s="512"/>
      <c r="K69" s="513"/>
      <c r="L69" s="513"/>
      <c r="M69" s="513"/>
      <c r="N69" s="513"/>
      <c r="O69" s="513"/>
      <c r="P69" s="1"/>
      <c r="Q69" s="16"/>
      <c r="R69" s="16"/>
      <c r="S69" s="16"/>
      <c r="T69" s="16"/>
      <c r="U69" s="16"/>
      <c r="V69" s="16"/>
      <c r="W69" s="16"/>
      <c r="X69" s="16"/>
      <c r="Y69" s="16"/>
      <c r="Z69" s="16"/>
      <c r="AA69" s="16"/>
      <c r="AB69" s="16"/>
    </row>
    <row r="70" spans="1:28" s="14" customFormat="1" x14ac:dyDescent="0.2">
      <c r="A70" s="16"/>
      <c r="B70" s="1"/>
      <c r="C70" s="510"/>
      <c r="D70" s="510"/>
      <c r="E70" s="510"/>
      <c r="F70" s="510"/>
      <c r="G70" s="511"/>
      <c r="H70" s="512"/>
      <c r="I70" s="512"/>
      <c r="J70" s="512"/>
      <c r="K70" s="513"/>
      <c r="L70" s="513"/>
      <c r="M70" s="513"/>
      <c r="N70" s="513"/>
      <c r="O70" s="513"/>
      <c r="P70" s="1"/>
      <c r="Q70" s="16"/>
      <c r="R70" s="16"/>
      <c r="S70" s="16"/>
      <c r="T70" s="16"/>
      <c r="U70" s="16"/>
      <c r="V70" s="16"/>
      <c r="W70" s="16"/>
      <c r="X70" s="16"/>
      <c r="Y70" s="16"/>
      <c r="Z70" s="16"/>
      <c r="AA70" s="16"/>
      <c r="AB70" s="16"/>
    </row>
    <row r="71" spans="1:28" s="14" customFormat="1" x14ac:dyDescent="0.2">
      <c r="A71" s="16"/>
      <c r="B71" s="1"/>
      <c r="C71" s="514"/>
      <c r="D71" s="514"/>
      <c r="E71" s="514"/>
      <c r="F71" s="514"/>
      <c r="G71" s="511"/>
      <c r="H71" s="512"/>
      <c r="I71" s="512"/>
      <c r="J71" s="512"/>
      <c r="K71" s="513"/>
      <c r="L71" s="513"/>
      <c r="M71" s="513"/>
      <c r="N71" s="513"/>
      <c r="O71" s="513"/>
      <c r="P71" s="1"/>
      <c r="Q71" s="16"/>
      <c r="R71" s="16"/>
      <c r="S71" s="16"/>
      <c r="T71" s="16"/>
      <c r="U71" s="16"/>
      <c r="V71" s="16"/>
      <c r="W71" s="16"/>
      <c r="X71" s="16"/>
      <c r="Y71" s="16"/>
      <c r="Z71" s="16"/>
      <c r="AA71" s="16"/>
      <c r="AB71" s="16"/>
    </row>
    <row r="72" spans="1:28" s="14" customFormat="1" x14ac:dyDescent="0.2">
      <c r="A72" s="16"/>
      <c r="B72" s="1"/>
      <c r="C72" s="501" t="s">
        <v>368</v>
      </c>
      <c r="D72" s="502"/>
      <c r="E72" s="502"/>
      <c r="F72" s="503"/>
      <c r="G72" s="504">
        <f>SUM(G65:G71)</f>
        <v>0</v>
      </c>
      <c r="H72" s="505"/>
      <c r="I72" s="505"/>
      <c r="J72" s="506"/>
      <c r="K72" s="507"/>
      <c r="L72" s="508"/>
      <c r="M72" s="508"/>
      <c r="N72" s="508"/>
      <c r="O72" s="509"/>
      <c r="P72" s="1"/>
      <c r="Q72" s="16"/>
      <c r="R72" s="16"/>
      <c r="S72" s="16"/>
      <c r="T72" s="16"/>
      <c r="U72" s="16"/>
      <c r="V72" s="16"/>
      <c r="W72" s="16"/>
      <c r="X72" s="16"/>
      <c r="Y72" s="16"/>
      <c r="Z72" s="16"/>
      <c r="AA72" s="16"/>
      <c r="AB72" s="16"/>
    </row>
    <row r="73" spans="1:28" s="14" customFormat="1" x14ac:dyDescent="0.2">
      <c r="A73" s="16"/>
      <c r="B73" s="1"/>
      <c r="C73" s="26"/>
      <c r="D73" s="183"/>
      <c r="E73" s="183"/>
      <c r="F73" s="183"/>
      <c r="G73" s="183"/>
      <c r="H73" s="183"/>
      <c r="I73" s="183"/>
      <c r="J73" s="183"/>
      <c r="K73" s="183"/>
      <c r="L73" s="183"/>
      <c r="M73" s="183"/>
      <c r="N73" s="183"/>
      <c r="O73" s="183"/>
      <c r="P73" s="1"/>
      <c r="Q73" s="16"/>
      <c r="R73" s="16"/>
      <c r="S73" s="16"/>
      <c r="T73" s="16"/>
      <c r="U73" s="16"/>
      <c r="V73" s="16"/>
      <c r="W73" s="16"/>
      <c r="X73" s="16"/>
      <c r="Y73" s="16"/>
      <c r="Z73" s="16"/>
      <c r="AA73" s="16"/>
      <c r="AB73" s="16"/>
    </row>
    <row r="74" spans="1:28" s="23" customFormat="1" x14ac:dyDescent="0.2">
      <c r="C74" s="22"/>
      <c r="D74" s="22"/>
      <c r="E74" s="22"/>
      <c r="F74" s="25"/>
      <c r="G74" s="24" t="s">
        <v>45</v>
      </c>
      <c r="H74" s="25"/>
      <c r="I74" s="25"/>
      <c r="J74" s="24" t="s">
        <v>92</v>
      </c>
      <c r="K74" s="25"/>
      <c r="L74" s="25"/>
      <c r="M74" s="25"/>
      <c r="N74" s="22"/>
      <c r="O74" s="22"/>
    </row>
    <row r="75" spans="1:28" s="23" customFormat="1" x14ac:dyDescent="0.2">
      <c r="C75" s="22"/>
      <c r="D75" s="22"/>
      <c r="E75" s="22"/>
      <c r="F75" s="25"/>
      <c r="G75" s="24" t="s">
        <v>93</v>
      </c>
      <c r="H75" s="25"/>
      <c r="I75" s="25"/>
      <c r="J75" s="24" t="s">
        <v>60</v>
      </c>
      <c r="K75" s="25"/>
      <c r="L75" s="25"/>
      <c r="M75" s="25"/>
      <c r="N75" s="22"/>
      <c r="O75" s="22"/>
    </row>
    <row r="76" spans="1:28" s="23" customFormat="1" x14ac:dyDescent="0.2">
      <c r="C76" s="22"/>
      <c r="D76" s="22"/>
      <c r="E76" s="22"/>
      <c r="F76" s="25"/>
      <c r="G76" s="24" t="s">
        <v>94</v>
      </c>
      <c r="H76" s="25"/>
      <c r="I76" s="25"/>
      <c r="J76" s="24" t="s">
        <v>95</v>
      </c>
      <c r="K76" s="25"/>
      <c r="L76" s="25"/>
      <c r="M76" s="25"/>
      <c r="N76" s="22"/>
      <c r="O76" s="22"/>
    </row>
    <row r="77" spans="1:28" s="23" customFormat="1" x14ac:dyDescent="0.2">
      <c r="C77" s="22"/>
      <c r="D77" s="22"/>
      <c r="E77" s="22"/>
      <c r="F77" s="25"/>
      <c r="G77" s="24" t="s">
        <v>96</v>
      </c>
      <c r="H77" s="25"/>
      <c r="I77" s="25"/>
      <c r="J77" s="24" t="s">
        <v>97</v>
      </c>
      <c r="K77" s="25"/>
      <c r="L77" s="25"/>
      <c r="M77" s="25"/>
      <c r="N77" s="22"/>
      <c r="O77" s="22"/>
    </row>
    <row r="78" spans="1:28" s="23" customFormat="1" x14ac:dyDescent="0.2">
      <c r="C78" s="22"/>
      <c r="D78" s="22"/>
      <c r="E78" s="22"/>
      <c r="F78" s="25"/>
      <c r="G78" s="24" t="s">
        <v>98</v>
      </c>
      <c r="H78" s="25"/>
      <c r="I78" s="25"/>
      <c r="J78" s="24" t="s">
        <v>99</v>
      </c>
      <c r="K78" s="25"/>
      <c r="L78" s="25"/>
      <c r="M78" s="25"/>
      <c r="N78" s="22"/>
      <c r="O78" s="22"/>
    </row>
    <row r="79" spans="1:28" s="23" customFormat="1" x14ac:dyDescent="0.2">
      <c r="C79" s="22"/>
      <c r="D79" s="22"/>
      <c r="E79" s="22"/>
      <c r="F79" s="25"/>
      <c r="G79" s="24" t="s">
        <v>100</v>
      </c>
      <c r="H79" s="25"/>
      <c r="I79" s="25"/>
      <c r="J79" s="24" t="s">
        <v>101</v>
      </c>
      <c r="K79" s="25"/>
      <c r="L79" s="25"/>
      <c r="M79" s="25"/>
      <c r="N79" s="22"/>
      <c r="O79" s="22"/>
    </row>
    <row r="80" spans="1:28" s="23" customFormat="1" x14ac:dyDescent="0.2">
      <c r="C80" s="22"/>
      <c r="D80" s="22"/>
      <c r="E80" s="22"/>
      <c r="F80" s="25"/>
      <c r="G80" s="24" t="s">
        <v>102</v>
      </c>
      <c r="H80" s="25"/>
      <c r="I80" s="25"/>
      <c r="J80" s="24" t="s">
        <v>103</v>
      </c>
      <c r="K80" s="25"/>
      <c r="L80" s="25"/>
      <c r="M80" s="25"/>
      <c r="N80" s="22"/>
      <c r="O80" s="22"/>
    </row>
    <row r="81" spans="3:15" s="23" customFormat="1" x14ac:dyDescent="0.2">
      <c r="C81" s="22"/>
      <c r="D81" s="22"/>
      <c r="E81" s="22"/>
      <c r="F81" s="25"/>
      <c r="G81" s="24" t="s">
        <v>104</v>
      </c>
      <c r="H81" s="25"/>
      <c r="I81" s="25"/>
      <c r="J81" s="24" t="s">
        <v>105</v>
      </c>
      <c r="K81" s="25"/>
      <c r="L81" s="25"/>
      <c r="M81" s="25"/>
      <c r="N81" s="22"/>
      <c r="O81" s="22"/>
    </row>
    <row r="82" spans="3:15" s="23" customFormat="1" x14ac:dyDescent="0.2">
      <c r="C82" s="22"/>
      <c r="D82" s="22"/>
      <c r="E82" s="22"/>
      <c r="F82" s="25"/>
      <c r="G82" s="24" t="s">
        <v>106</v>
      </c>
      <c r="H82" s="25"/>
      <c r="I82" s="25"/>
      <c r="J82" s="24" t="s">
        <v>107</v>
      </c>
      <c r="K82" s="25"/>
      <c r="L82" s="25"/>
      <c r="M82" s="25"/>
      <c r="N82" s="22"/>
      <c r="O82" s="22"/>
    </row>
    <row r="83" spans="3:15" s="23" customFormat="1" x14ac:dyDescent="0.2">
      <c r="C83" s="22"/>
      <c r="D83" s="22"/>
      <c r="E83" s="22"/>
      <c r="F83" s="25"/>
      <c r="G83" s="24" t="s">
        <v>35</v>
      </c>
      <c r="H83" s="25"/>
      <c r="I83" s="25"/>
      <c r="J83" s="24" t="s">
        <v>62</v>
      </c>
      <c r="K83" s="25"/>
      <c r="L83" s="25"/>
      <c r="M83" s="25"/>
      <c r="N83" s="22"/>
      <c r="O83" s="22"/>
    </row>
    <row r="84" spans="3:15" x14ac:dyDescent="0.2">
      <c r="F84" s="25"/>
      <c r="G84" s="24" t="s">
        <v>108</v>
      </c>
      <c r="H84" s="25"/>
      <c r="I84" s="25"/>
      <c r="J84" s="25"/>
      <c r="K84" s="25"/>
      <c r="L84" s="25"/>
      <c r="M84" s="25"/>
    </row>
    <row r="85" spans="3:15" x14ac:dyDescent="0.2">
      <c r="F85" s="25"/>
      <c r="G85" s="24" t="s">
        <v>109</v>
      </c>
      <c r="H85" s="25"/>
      <c r="I85" s="25"/>
      <c r="J85" s="25"/>
      <c r="K85" s="25"/>
      <c r="L85" s="25"/>
      <c r="M85" s="25"/>
    </row>
    <row r="86" spans="3:15" x14ac:dyDescent="0.2">
      <c r="F86" s="25"/>
      <c r="G86" s="24" t="s">
        <v>110</v>
      </c>
      <c r="H86" s="25"/>
      <c r="I86" s="25"/>
      <c r="J86" s="25"/>
      <c r="K86" s="25"/>
      <c r="L86" s="25"/>
      <c r="M86" s="25"/>
    </row>
    <row r="87" spans="3:15" x14ac:dyDescent="0.2">
      <c r="F87" s="25"/>
      <c r="G87" s="24" t="s">
        <v>111</v>
      </c>
      <c r="H87" s="25"/>
      <c r="I87" s="25"/>
      <c r="J87" s="25"/>
      <c r="K87" s="25"/>
      <c r="L87" s="25"/>
      <c r="M87" s="25"/>
    </row>
    <row r="88" spans="3:15" x14ac:dyDescent="0.2">
      <c r="F88" s="25"/>
      <c r="G88" s="24" t="s">
        <v>40</v>
      </c>
      <c r="H88" s="25"/>
      <c r="I88" s="25"/>
      <c r="J88" s="25"/>
      <c r="K88" s="25"/>
      <c r="L88" s="25"/>
      <c r="M88" s="25"/>
    </row>
    <row r="89" spans="3:15" x14ac:dyDescent="0.2">
      <c r="F89" s="25"/>
      <c r="G89" s="24" t="s">
        <v>26</v>
      </c>
      <c r="H89" s="25"/>
      <c r="I89" s="25"/>
      <c r="J89" s="25"/>
      <c r="K89" s="25"/>
      <c r="L89" s="25"/>
      <c r="M89" s="25"/>
    </row>
    <row r="90" spans="3:15" x14ac:dyDescent="0.2">
      <c r="F90" s="25"/>
      <c r="G90" s="24" t="s">
        <v>112</v>
      </c>
      <c r="H90" s="25"/>
      <c r="I90" s="25"/>
      <c r="J90" s="25"/>
      <c r="K90" s="25"/>
      <c r="L90" s="25"/>
      <c r="M90" s="25"/>
    </row>
    <row r="91" spans="3:15" x14ac:dyDescent="0.2">
      <c r="F91" s="25"/>
      <c r="G91" s="24" t="s">
        <v>29</v>
      </c>
      <c r="H91" s="25"/>
      <c r="I91" s="25"/>
      <c r="J91" s="25"/>
      <c r="K91" s="25"/>
      <c r="L91" s="25"/>
      <c r="M91" s="25"/>
    </row>
    <row r="92" spans="3:15" x14ac:dyDescent="0.2">
      <c r="F92" s="25"/>
      <c r="G92" s="24" t="s">
        <v>113</v>
      </c>
      <c r="H92" s="25"/>
      <c r="I92" s="25"/>
      <c r="J92" s="25"/>
      <c r="K92" s="25"/>
      <c r="L92" s="25"/>
      <c r="M92" s="25"/>
    </row>
    <row r="93" spans="3:15" x14ac:dyDescent="0.2">
      <c r="F93" s="25"/>
      <c r="G93" s="24" t="s">
        <v>114</v>
      </c>
      <c r="H93" s="25"/>
      <c r="I93" s="25"/>
      <c r="J93" s="25"/>
      <c r="K93" s="25"/>
      <c r="L93" s="25"/>
      <c r="M93" s="25"/>
    </row>
    <row r="94" spans="3:15" x14ac:dyDescent="0.2">
      <c r="F94" s="25"/>
      <c r="G94" s="24" t="s">
        <v>115</v>
      </c>
      <c r="H94" s="25"/>
      <c r="I94" s="25"/>
      <c r="J94" s="25"/>
      <c r="K94" s="25"/>
      <c r="L94" s="25"/>
      <c r="M94" s="25"/>
    </row>
    <row r="95" spans="3:15" x14ac:dyDescent="0.2">
      <c r="F95" s="25"/>
      <c r="G95" s="24" t="s">
        <v>116</v>
      </c>
      <c r="H95" s="25"/>
      <c r="I95" s="25"/>
      <c r="J95" s="25"/>
      <c r="K95" s="25"/>
      <c r="L95" s="25"/>
      <c r="M95" s="25"/>
    </row>
    <row r="96" spans="3:15" x14ac:dyDescent="0.2">
      <c r="F96" s="25"/>
      <c r="G96" s="24" t="s">
        <v>117</v>
      </c>
      <c r="H96" s="25"/>
      <c r="I96" s="25"/>
      <c r="J96" s="25"/>
      <c r="K96" s="25"/>
      <c r="L96" s="25"/>
      <c r="M96" s="25"/>
    </row>
    <row r="97" spans="6:13" x14ac:dyDescent="0.2">
      <c r="F97" s="25"/>
      <c r="G97" s="24" t="s">
        <v>118</v>
      </c>
      <c r="H97" s="25"/>
      <c r="I97" s="25"/>
      <c r="J97" s="25"/>
      <c r="K97" s="25"/>
      <c r="L97" s="25"/>
      <c r="M97" s="25"/>
    </row>
    <row r="98" spans="6:13" x14ac:dyDescent="0.2">
      <c r="F98" s="25"/>
      <c r="G98" s="24" t="s">
        <v>119</v>
      </c>
      <c r="H98" s="25"/>
      <c r="I98" s="25"/>
      <c r="J98" s="25"/>
      <c r="K98" s="25"/>
      <c r="L98" s="25"/>
      <c r="M98" s="25"/>
    </row>
    <row r="99" spans="6:13" x14ac:dyDescent="0.2">
      <c r="F99" s="25"/>
      <c r="G99" s="25"/>
      <c r="H99" s="25"/>
      <c r="I99" s="25"/>
      <c r="J99" s="25"/>
      <c r="K99" s="25"/>
      <c r="L99" s="25"/>
      <c r="M99" s="25"/>
    </row>
    <row r="100" spans="6:13" x14ac:dyDescent="0.2">
      <c r="F100" s="25"/>
      <c r="G100" s="25"/>
      <c r="H100" s="25"/>
      <c r="I100" s="25"/>
      <c r="J100" s="25"/>
      <c r="K100" s="25"/>
      <c r="L100" s="25"/>
      <c r="M100" s="25"/>
    </row>
    <row r="101" spans="6:13" x14ac:dyDescent="0.2">
      <c r="F101" s="25"/>
      <c r="G101" s="25"/>
      <c r="H101" s="25"/>
      <c r="I101" s="25"/>
      <c r="J101" s="25"/>
      <c r="K101" s="25"/>
      <c r="L101" s="25"/>
      <c r="M101" s="25"/>
    </row>
    <row r="102" spans="6:13" x14ac:dyDescent="0.2">
      <c r="F102" s="25"/>
      <c r="G102" s="25"/>
      <c r="H102" s="25"/>
      <c r="I102" s="25"/>
      <c r="J102" s="25"/>
      <c r="K102" s="25"/>
      <c r="L102" s="25"/>
      <c r="M102" s="25"/>
    </row>
    <row r="103" spans="6:13" x14ac:dyDescent="0.2">
      <c r="F103" s="25"/>
      <c r="G103" s="25"/>
      <c r="H103" s="25"/>
      <c r="I103" s="25"/>
      <c r="J103" s="25"/>
      <c r="K103" s="25"/>
      <c r="L103" s="25"/>
      <c r="M103" s="25"/>
    </row>
    <row r="104" spans="6:13" x14ac:dyDescent="0.2">
      <c r="F104" s="25"/>
      <c r="G104" s="25"/>
      <c r="H104" s="25"/>
      <c r="I104" s="25"/>
      <c r="J104" s="25"/>
      <c r="K104" s="25"/>
      <c r="L104" s="25"/>
      <c r="M104" s="25"/>
    </row>
    <row r="105" spans="6:13" x14ac:dyDescent="0.2">
      <c r="F105" s="25"/>
      <c r="G105" s="25"/>
      <c r="H105" s="25"/>
      <c r="I105" s="25"/>
      <c r="J105" s="25"/>
      <c r="K105" s="25"/>
      <c r="L105" s="25"/>
      <c r="M105" s="25"/>
    </row>
    <row r="106" spans="6:13" x14ac:dyDescent="0.2">
      <c r="F106" s="25"/>
      <c r="G106" s="25"/>
      <c r="H106" s="25"/>
      <c r="I106" s="25"/>
      <c r="J106" s="25"/>
      <c r="K106" s="25"/>
      <c r="L106" s="25"/>
      <c r="M106" s="25"/>
    </row>
    <row r="107" spans="6:13" x14ac:dyDescent="0.2">
      <c r="F107" s="25"/>
      <c r="G107" s="25"/>
      <c r="H107" s="25"/>
      <c r="I107" s="25"/>
      <c r="J107" s="25"/>
      <c r="K107" s="25"/>
      <c r="L107" s="25"/>
      <c r="M107" s="25"/>
    </row>
    <row r="108" spans="6:13" x14ac:dyDescent="0.2">
      <c r="F108" s="25"/>
      <c r="G108" s="25"/>
      <c r="H108" s="25"/>
      <c r="I108" s="25"/>
      <c r="J108" s="25"/>
      <c r="K108" s="25"/>
      <c r="L108" s="25"/>
      <c r="M108" s="25"/>
    </row>
    <row r="109" spans="6:13" x14ac:dyDescent="0.2">
      <c r="F109" s="25"/>
      <c r="G109" s="25"/>
      <c r="H109" s="25"/>
      <c r="I109" s="25"/>
      <c r="J109" s="25"/>
      <c r="K109" s="25"/>
      <c r="L109" s="25"/>
      <c r="M109" s="25"/>
    </row>
    <row r="110" spans="6:13" x14ac:dyDescent="0.2">
      <c r="F110" s="25"/>
      <c r="G110" s="25"/>
      <c r="H110" s="25"/>
      <c r="I110" s="25"/>
      <c r="J110" s="25"/>
      <c r="K110" s="25"/>
      <c r="L110" s="25"/>
      <c r="M110" s="25"/>
    </row>
    <row r="111" spans="6:13" x14ac:dyDescent="0.2">
      <c r="F111" s="25"/>
      <c r="G111" s="25"/>
      <c r="H111" s="25"/>
      <c r="I111" s="25"/>
      <c r="J111" s="25"/>
      <c r="K111" s="25"/>
      <c r="L111" s="25"/>
      <c r="M111" s="25"/>
    </row>
    <row r="112" spans="6:13" x14ac:dyDescent="0.2">
      <c r="F112" s="25"/>
      <c r="G112" s="25"/>
      <c r="H112" s="25"/>
      <c r="I112" s="25"/>
      <c r="J112" s="25"/>
      <c r="K112" s="25"/>
      <c r="L112" s="25"/>
      <c r="M112" s="25"/>
    </row>
    <row r="113" spans="6:13" x14ac:dyDescent="0.2">
      <c r="F113" s="25"/>
      <c r="G113" s="25"/>
      <c r="H113" s="25"/>
      <c r="I113" s="25"/>
      <c r="J113" s="25"/>
      <c r="K113" s="25"/>
      <c r="L113" s="25"/>
      <c r="M113" s="25"/>
    </row>
    <row r="114" spans="6:13" x14ac:dyDescent="0.2">
      <c r="F114" s="25"/>
      <c r="G114" s="25"/>
      <c r="H114" s="25"/>
      <c r="I114" s="25"/>
      <c r="J114" s="25"/>
      <c r="K114" s="25"/>
      <c r="L114" s="25"/>
      <c r="M114" s="25"/>
    </row>
    <row r="115" spans="6:13" x14ac:dyDescent="0.2">
      <c r="F115" s="25"/>
      <c r="G115" s="25"/>
      <c r="H115" s="25"/>
      <c r="I115" s="25"/>
      <c r="J115" s="25"/>
      <c r="K115" s="25"/>
      <c r="L115" s="25"/>
      <c r="M115" s="25"/>
    </row>
    <row r="116" spans="6:13" x14ac:dyDescent="0.2">
      <c r="F116" s="25"/>
      <c r="G116" s="25"/>
      <c r="H116" s="25"/>
      <c r="I116" s="25"/>
      <c r="J116" s="25"/>
      <c r="K116" s="25"/>
      <c r="L116" s="25"/>
      <c r="M116" s="25"/>
    </row>
    <row r="117" spans="6:13" x14ac:dyDescent="0.2">
      <c r="F117" s="25"/>
      <c r="G117" s="25"/>
      <c r="H117" s="25"/>
      <c r="I117" s="25"/>
      <c r="J117" s="25"/>
      <c r="K117" s="25"/>
      <c r="L117" s="25"/>
      <c r="M117" s="25"/>
    </row>
    <row r="118" spans="6:13" x14ac:dyDescent="0.2">
      <c r="F118" s="25"/>
      <c r="G118" s="25"/>
      <c r="H118" s="25"/>
      <c r="I118" s="25"/>
      <c r="J118" s="25"/>
      <c r="K118" s="25"/>
      <c r="L118" s="25"/>
      <c r="M118" s="25"/>
    </row>
    <row r="119" spans="6:13" x14ac:dyDescent="0.2">
      <c r="F119" s="25"/>
      <c r="G119" s="25"/>
      <c r="H119" s="25"/>
      <c r="I119" s="25"/>
      <c r="J119" s="25"/>
      <c r="K119" s="25"/>
      <c r="L119" s="25"/>
      <c r="M119" s="25"/>
    </row>
    <row r="120" spans="6:13" x14ac:dyDescent="0.2">
      <c r="F120" s="25"/>
      <c r="G120" s="25"/>
      <c r="H120" s="25"/>
      <c r="I120" s="25"/>
      <c r="J120" s="25"/>
      <c r="K120" s="25"/>
      <c r="L120" s="25"/>
      <c r="M120" s="25"/>
    </row>
    <row r="121" spans="6:13" x14ac:dyDescent="0.2">
      <c r="F121" s="25"/>
      <c r="G121" s="25"/>
      <c r="H121" s="25"/>
      <c r="I121" s="25"/>
      <c r="J121" s="25"/>
      <c r="K121" s="25"/>
      <c r="L121" s="25"/>
      <c r="M121" s="25"/>
    </row>
    <row r="122" spans="6:13" x14ac:dyDescent="0.2">
      <c r="F122" s="25"/>
      <c r="G122" s="25"/>
      <c r="H122" s="25"/>
      <c r="I122" s="25"/>
      <c r="J122" s="25"/>
      <c r="K122" s="25"/>
      <c r="L122" s="25"/>
      <c r="M122" s="25"/>
    </row>
    <row r="123" spans="6:13" x14ac:dyDescent="0.2">
      <c r="F123" s="25"/>
      <c r="G123" s="25"/>
      <c r="H123" s="25"/>
      <c r="I123" s="25"/>
      <c r="J123" s="25"/>
      <c r="K123" s="25"/>
      <c r="L123" s="25"/>
      <c r="M123" s="25"/>
    </row>
    <row r="124" spans="6:13" x14ac:dyDescent="0.2">
      <c r="F124" s="25"/>
      <c r="G124" s="25"/>
      <c r="H124" s="25"/>
      <c r="I124" s="25"/>
      <c r="J124" s="25"/>
      <c r="K124" s="25"/>
      <c r="L124" s="25"/>
      <c r="M124" s="25"/>
    </row>
    <row r="125" spans="6:13" x14ac:dyDescent="0.2">
      <c r="F125" s="25"/>
      <c r="G125" s="25"/>
      <c r="H125" s="25"/>
      <c r="I125" s="25"/>
      <c r="J125" s="25"/>
      <c r="K125" s="25"/>
      <c r="L125" s="25"/>
      <c r="M125" s="25"/>
    </row>
    <row r="126" spans="6:13" x14ac:dyDescent="0.2">
      <c r="F126" s="25"/>
      <c r="G126" s="25"/>
      <c r="H126" s="25"/>
      <c r="I126" s="25"/>
      <c r="J126" s="25"/>
      <c r="K126" s="25"/>
      <c r="L126" s="25"/>
      <c r="M126" s="25"/>
    </row>
    <row r="127" spans="6:13" x14ac:dyDescent="0.2">
      <c r="F127" s="25"/>
      <c r="G127" s="25"/>
      <c r="H127" s="25"/>
      <c r="I127" s="25"/>
      <c r="J127" s="25"/>
      <c r="K127" s="25"/>
      <c r="L127" s="25"/>
      <c r="M127" s="25"/>
    </row>
    <row r="128" spans="6:13" x14ac:dyDescent="0.2">
      <c r="F128" s="25"/>
      <c r="G128" s="25"/>
      <c r="H128" s="25"/>
      <c r="I128" s="25"/>
      <c r="J128" s="25"/>
      <c r="K128" s="25"/>
      <c r="L128" s="25"/>
      <c r="M128" s="25"/>
    </row>
    <row r="129" spans="6:13" x14ac:dyDescent="0.2">
      <c r="F129" s="25"/>
      <c r="G129" s="25"/>
      <c r="H129" s="25"/>
      <c r="I129" s="25"/>
      <c r="J129" s="25"/>
      <c r="K129" s="25"/>
      <c r="L129" s="25"/>
      <c r="M129" s="25"/>
    </row>
    <row r="130" spans="6:13" x14ac:dyDescent="0.2">
      <c r="F130" s="25"/>
      <c r="G130" s="25"/>
      <c r="H130" s="25"/>
      <c r="I130" s="25"/>
      <c r="J130" s="25"/>
      <c r="K130" s="25"/>
      <c r="L130" s="25"/>
      <c r="M130" s="25"/>
    </row>
    <row r="131" spans="6:13" x14ac:dyDescent="0.2">
      <c r="F131" s="25"/>
      <c r="G131" s="25"/>
      <c r="H131" s="25"/>
      <c r="I131" s="25"/>
      <c r="J131" s="25"/>
      <c r="K131" s="25"/>
      <c r="L131" s="25"/>
      <c r="M131" s="25"/>
    </row>
    <row r="132" spans="6:13" x14ac:dyDescent="0.2">
      <c r="F132" s="25"/>
      <c r="G132" s="25"/>
      <c r="H132" s="25"/>
      <c r="I132" s="25"/>
      <c r="J132" s="25"/>
      <c r="K132" s="25"/>
      <c r="L132" s="25"/>
      <c r="M132" s="25"/>
    </row>
    <row r="133" spans="6:13" x14ac:dyDescent="0.2">
      <c r="F133" s="25"/>
      <c r="G133" s="25"/>
      <c r="H133" s="25"/>
      <c r="I133" s="25"/>
      <c r="J133" s="25"/>
      <c r="K133" s="25"/>
      <c r="L133" s="25"/>
      <c r="M133" s="25"/>
    </row>
    <row r="134" spans="6:13" x14ac:dyDescent="0.2">
      <c r="F134" s="25"/>
      <c r="G134" s="25"/>
      <c r="H134" s="25"/>
      <c r="I134" s="25"/>
      <c r="J134" s="25"/>
      <c r="K134" s="25"/>
      <c r="L134" s="25"/>
      <c r="M134" s="25"/>
    </row>
    <row r="135" spans="6:13" x14ac:dyDescent="0.2">
      <c r="F135" s="25"/>
      <c r="G135" s="25"/>
      <c r="H135" s="25"/>
      <c r="I135" s="25"/>
      <c r="J135" s="25"/>
      <c r="K135" s="25"/>
      <c r="L135" s="25"/>
      <c r="M135" s="25"/>
    </row>
    <row r="136" spans="6:13" x14ac:dyDescent="0.2">
      <c r="F136" s="25"/>
      <c r="G136" s="25"/>
      <c r="H136" s="25"/>
      <c r="I136" s="25"/>
      <c r="J136" s="25"/>
      <c r="K136" s="25"/>
      <c r="L136" s="25"/>
      <c r="M136" s="25"/>
    </row>
    <row r="137" spans="6:13" x14ac:dyDescent="0.2">
      <c r="F137" s="25"/>
      <c r="G137" s="25"/>
      <c r="H137" s="25"/>
      <c r="I137" s="25"/>
      <c r="J137" s="25"/>
      <c r="K137" s="25"/>
      <c r="L137" s="25"/>
      <c r="M137" s="25"/>
    </row>
    <row r="138" spans="6:13" x14ac:dyDescent="0.2">
      <c r="F138" s="25"/>
      <c r="G138" s="25"/>
      <c r="H138" s="25"/>
      <c r="I138" s="25"/>
      <c r="J138" s="25"/>
      <c r="K138" s="25"/>
      <c r="L138" s="25"/>
      <c r="M138" s="25"/>
    </row>
    <row r="139" spans="6:13" x14ac:dyDescent="0.2">
      <c r="F139" s="25"/>
      <c r="G139" s="25"/>
      <c r="H139" s="25"/>
      <c r="I139" s="25"/>
      <c r="J139" s="25"/>
      <c r="K139" s="25"/>
      <c r="L139" s="25"/>
      <c r="M139" s="25"/>
    </row>
    <row r="140" spans="6:13" x14ac:dyDescent="0.2">
      <c r="F140" s="25"/>
      <c r="G140" s="25"/>
      <c r="H140" s="25"/>
      <c r="I140" s="25"/>
      <c r="J140" s="25"/>
      <c r="K140" s="25"/>
      <c r="L140" s="25"/>
      <c r="M140" s="25"/>
    </row>
    <row r="141" spans="6:13" x14ac:dyDescent="0.2">
      <c r="F141" s="25"/>
      <c r="G141" s="25"/>
      <c r="H141" s="25"/>
      <c r="I141" s="25"/>
      <c r="J141" s="25"/>
      <c r="K141" s="25"/>
      <c r="L141" s="25"/>
      <c r="M141" s="25"/>
    </row>
    <row r="142" spans="6:13" x14ac:dyDescent="0.2">
      <c r="F142" s="25"/>
      <c r="G142" s="25"/>
      <c r="H142" s="25"/>
      <c r="I142" s="25"/>
      <c r="J142" s="25"/>
      <c r="K142" s="25"/>
      <c r="L142" s="25"/>
      <c r="M142" s="25"/>
    </row>
    <row r="143" spans="6:13" x14ac:dyDescent="0.2">
      <c r="F143" s="25"/>
      <c r="G143" s="25"/>
      <c r="H143" s="25"/>
      <c r="I143" s="25"/>
      <c r="J143" s="25"/>
      <c r="K143" s="25"/>
      <c r="L143" s="25"/>
      <c r="M143" s="25"/>
    </row>
    <row r="144" spans="6:13" x14ac:dyDescent="0.2">
      <c r="F144" s="25"/>
      <c r="G144" s="25"/>
      <c r="H144" s="25"/>
      <c r="I144" s="25"/>
      <c r="J144" s="25"/>
      <c r="K144" s="25"/>
      <c r="L144" s="25"/>
      <c r="M144" s="25"/>
    </row>
    <row r="145" spans="6:13" x14ac:dyDescent="0.2">
      <c r="F145" s="25"/>
      <c r="G145" s="25"/>
      <c r="H145" s="25"/>
      <c r="I145" s="25"/>
      <c r="J145" s="25"/>
      <c r="K145" s="25"/>
      <c r="L145" s="25"/>
      <c r="M145" s="25"/>
    </row>
    <row r="146" spans="6:13" x14ac:dyDescent="0.2">
      <c r="F146" s="25"/>
      <c r="G146" s="25"/>
      <c r="H146" s="25"/>
      <c r="I146" s="25"/>
      <c r="J146" s="25"/>
      <c r="K146" s="25"/>
      <c r="L146" s="25"/>
      <c r="M146" s="25"/>
    </row>
    <row r="147" spans="6:13" x14ac:dyDescent="0.2">
      <c r="F147" s="25"/>
      <c r="G147" s="25"/>
      <c r="H147" s="25"/>
      <c r="I147" s="25"/>
      <c r="J147" s="25"/>
      <c r="K147" s="25"/>
      <c r="L147" s="25"/>
      <c r="M147" s="25"/>
    </row>
    <row r="148" spans="6:13" x14ac:dyDescent="0.2">
      <c r="F148" s="25"/>
      <c r="G148" s="25"/>
      <c r="H148" s="25"/>
      <c r="I148" s="25"/>
      <c r="J148" s="25"/>
      <c r="K148" s="25"/>
      <c r="L148" s="25"/>
      <c r="M148" s="25"/>
    </row>
    <row r="149" spans="6:13" x14ac:dyDescent="0.2">
      <c r="F149" s="25"/>
      <c r="G149" s="25"/>
      <c r="H149" s="25"/>
      <c r="I149" s="25"/>
      <c r="J149" s="25"/>
      <c r="K149" s="25"/>
      <c r="L149" s="25"/>
      <c r="M149" s="25"/>
    </row>
    <row r="150" spans="6:13" x14ac:dyDescent="0.2">
      <c r="F150" s="25"/>
      <c r="G150" s="25"/>
      <c r="H150" s="25"/>
      <c r="I150" s="25"/>
      <c r="J150" s="25"/>
      <c r="K150" s="25"/>
      <c r="L150" s="25"/>
      <c r="M150" s="25"/>
    </row>
    <row r="151" spans="6:13" x14ac:dyDescent="0.2">
      <c r="F151" s="25"/>
      <c r="G151" s="25"/>
      <c r="H151" s="25"/>
      <c r="I151" s="25"/>
      <c r="J151" s="25"/>
      <c r="K151" s="25"/>
      <c r="L151" s="25"/>
      <c r="M151" s="25"/>
    </row>
    <row r="152" spans="6:13" x14ac:dyDescent="0.2">
      <c r="F152" s="25"/>
      <c r="G152" s="25"/>
      <c r="H152" s="25"/>
      <c r="I152" s="25"/>
      <c r="J152" s="25"/>
      <c r="K152" s="25"/>
      <c r="L152" s="25"/>
      <c r="M152" s="25"/>
    </row>
    <row r="153" spans="6:13" x14ac:dyDescent="0.2">
      <c r="F153" s="25"/>
      <c r="G153" s="25"/>
      <c r="H153" s="25"/>
      <c r="I153" s="25"/>
      <c r="J153" s="25"/>
      <c r="K153" s="25"/>
      <c r="L153" s="25"/>
      <c r="M153" s="25"/>
    </row>
    <row r="154" spans="6:13" x14ac:dyDescent="0.2">
      <c r="F154" s="25"/>
      <c r="G154" s="25"/>
      <c r="H154" s="25"/>
      <c r="I154" s="25"/>
      <c r="J154" s="25"/>
      <c r="K154" s="25"/>
      <c r="L154" s="25"/>
      <c r="M154" s="25"/>
    </row>
    <row r="155" spans="6:13" x14ac:dyDescent="0.2">
      <c r="F155" s="25"/>
      <c r="G155" s="25"/>
      <c r="H155" s="25"/>
      <c r="I155" s="25"/>
      <c r="J155" s="25"/>
      <c r="K155" s="25"/>
      <c r="L155" s="25"/>
      <c r="M155" s="25"/>
    </row>
    <row r="156" spans="6:13" x14ac:dyDescent="0.2">
      <c r="F156" s="25"/>
      <c r="G156" s="25"/>
      <c r="H156" s="25"/>
      <c r="I156" s="25"/>
      <c r="J156" s="25"/>
      <c r="K156" s="25"/>
      <c r="L156" s="25"/>
      <c r="M156" s="25"/>
    </row>
    <row r="157" spans="6:13" x14ac:dyDescent="0.2">
      <c r="F157" s="25"/>
      <c r="G157" s="25"/>
      <c r="H157" s="25"/>
      <c r="I157" s="25"/>
      <c r="J157" s="25"/>
      <c r="K157" s="25"/>
      <c r="L157" s="25"/>
      <c r="M157" s="25"/>
    </row>
    <row r="158" spans="6:13" x14ac:dyDescent="0.2">
      <c r="F158" s="25"/>
      <c r="G158" s="25"/>
      <c r="H158" s="25"/>
      <c r="I158" s="25"/>
      <c r="J158" s="25"/>
      <c r="K158" s="25"/>
      <c r="L158" s="25"/>
      <c r="M158" s="25"/>
    </row>
    <row r="159" spans="6:13" x14ac:dyDescent="0.2">
      <c r="F159" s="25"/>
      <c r="G159" s="25"/>
      <c r="H159" s="25"/>
      <c r="I159" s="25"/>
      <c r="J159" s="25"/>
      <c r="K159" s="25"/>
      <c r="L159" s="25"/>
      <c r="M159" s="25"/>
    </row>
    <row r="160" spans="6:13" x14ac:dyDescent="0.2">
      <c r="F160" s="25"/>
      <c r="G160" s="25"/>
      <c r="H160" s="25"/>
      <c r="I160" s="25"/>
      <c r="J160" s="25"/>
      <c r="K160" s="25"/>
      <c r="L160" s="25"/>
      <c r="M160" s="25"/>
    </row>
    <row r="161" spans="6:13" x14ac:dyDescent="0.2">
      <c r="F161" s="25"/>
      <c r="G161" s="25"/>
      <c r="H161" s="25"/>
      <c r="I161" s="25"/>
      <c r="J161" s="25"/>
      <c r="K161" s="25"/>
      <c r="L161" s="25"/>
      <c r="M161" s="25"/>
    </row>
    <row r="162" spans="6:13" x14ac:dyDescent="0.2">
      <c r="F162" s="25"/>
      <c r="G162" s="25"/>
      <c r="H162" s="25"/>
      <c r="I162" s="25"/>
      <c r="J162" s="25"/>
      <c r="K162" s="25"/>
      <c r="L162" s="25"/>
      <c r="M162" s="25"/>
    </row>
    <row r="163" spans="6:13" x14ac:dyDescent="0.2">
      <c r="F163" s="25"/>
      <c r="G163" s="25"/>
      <c r="H163" s="25"/>
      <c r="I163" s="25"/>
      <c r="J163" s="25"/>
      <c r="K163" s="25"/>
      <c r="L163" s="25"/>
      <c r="M163" s="25"/>
    </row>
    <row r="164" spans="6:13" x14ac:dyDescent="0.2">
      <c r="F164" s="25"/>
      <c r="G164" s="25"/>
      <c r="H164" s="25"/>
      <c r="I164" s="25"/>
      <c r="J164" s="25"/>
      <c r="K164" s="25"/>
      <c r="L164" s="25"/>
      <c r="M164" s="25"/>
    </row>
    <row r="165" spans="6:13" x14ac:dyDescent="0.2">
      <c r="F165" s="25"/>
      <c r="G165" s="25"/>
      <c r="H165" s="25"/>
      <c r="I165" s="25"/>
      <c r="J165" s="25"/>
      <c r="K165" s="25"/>
      <c r="L165" s="25"/>
      <c r="M165" s="25"/>
    </row>
    <row r="166" spans="6:13" x14ac:dyDescent="0.2">
      <c r="F166" s="25"/>
      <c r="G166" s="25"/>
      <c r="H166" s="25"/>
      <c r="I166" s="25"/>
      <c r="J166" s="25"/>
      <c r="K166" s="25"/>
      <c r="L166" s="25"/>
      <c r="M166" s="25"/>
    </row>
    <row r="167" spans="6:13" x14ac:dyDescent="0.2">
      <c r="F167" s="25"/>
      <c r="G167" s="25"/>
      <c r="H167" s="25"/>
      <c r="I167" s="25"/>
      <c r="J167" s="25"/>
      <c r="K167" s="25"/>
      <c r="L167" s="25"/>
      <c r="M167" s="25"/>
    </row>
    <row r="168" spans="6:13" x14ac:dyDescent="0.2">
      <c r="F168" s="25"/>
      <c r="G168" s="25"/>
      <c r="H168" s="25"/>
      <c r="I168" s="25"/>
      <c r="J168" s="25"/>
      <c r="K168" s="25"/>
      <c r="L168" s="25"/>
      <c r="M168" s="25"/>
    </row>
    <row r="169" spans="6:13" x14ac:dyDescent="0.2">
      <c r="F169" s="25"/>
      <c r="G169" s="25"/>
      <c r="H169" s="25"/>
      <c r="I169" s="25"/>
      <c r="J169" s="25"/>
      <c r="K169" s="25"/>
      <c r="L169" s="25"/>
      <c r="M169" s="25"/>
    </row>
    <row r="170" spans="6:13" x14ac:dyDescent="0.2">
      <c r="F170" s="25"/>
      <c r="G170" s="25"/>
      <c r="H170" s="25"/>
      <c r="I170" s="25"/>
      <c r="J170" s="25"/>
      <c r="K170" s="25"/>
      <c r="L170" s="25"/>
      <c r="M170" s="25"/>
    </row>
    <row r="171" spans="6:13" x14ac:dyDescent="0.2">
      <c r="F171" s="25"/>
      <c r="G171" s="25"/>
      <c r="H171" s="25"/>
      <c r="I171" s="25"/>
      <c r="J171" s="25"/>
      <c r="K171" s="25"/>
      <c r="L171" s="25"/>
      <c r="M171" s="25"/>
    </row>
    <row r="172" spans="6:13" x14ac:dyDescent="0.2">
      <c r="F172" s="25"/>
      <c r="G172" s="25"/>
      <c r="H172" s="25"/>
      <c r="I172" s="25"/>
      <c r="J172" s="25"/>
      <c r="K172" s="25"/>
      <c r="L172" s="25"/>
      <c r="M172" s="25"/>
    </row>
    <row r="173" spans="6:13" x14ac:dyDescent="0.2">
      <c r="F173" s="25"/>
      <c r="G173" s="25"/>
      <c r="H173" s="25"/>
      <c r="I173" s="25"/>
      <c r="J173" s="25"/>
      <c r="K173" s="25"/>
      <c r="L173" s="25"/>
      <c r="M173" s="25"/>
    </row>
    <row r="174" spans="6:13" x14ac:dyDescent="0.2">
      <c r="F174" s="25"/>
      <c r="G174" s="25"/>
      <c r="H174" s="25"/>
      <c r="I174" s="25"/>
      <c r="J174" s="25"/>
      <c r="K174" s="25"/>
      <c r="L174" s="25"/>
      <c r="M174" s="25"/>
    </row>
    <row r="175" spans="6:13" x14ac:dyDescent="0.2">
      <c r="F175" s="25"/>
      <c r="G175" s="25"/>
      <c r="H175" s="25"/>
      <c r="I175" s="25"/>
      <c r="J175" s="25"/>
      <c r="K175" s="25"/>
      <c r="L175" s="25"/>
      <c r="M175" s="25"/>
    </row>
    <row r="176" spans="6:13" x14ac:dyDescent="0.2">
      <c r="F176" s="25"/>
      <c r="G176" s="25"/>
      <c r="H176" s="25"/>
      <c r="I176" s="25"/>
      <c r="J176" s="25"/>
      <c r="K176" s="25"/>
      <c r="L176" s="25"/>
      <c r="M176" s="25"/>
    </row>
    <row r="177" spans="6:13" x14ac:dyDescent="0.2">
      <c r="F177" s="25"/>
      <c r="G177" s="25"/>
      <c r="H177" s="25"/>
      <c r="I177" s="25"/>
      <c r="J177" s="25"/>
      <c r="K177" s="25"/>
      <c r="L177" s="25"/>
      <c r="M177" s="25"/>
    </row>
    <row r="178" spans="6:13" x14ac:dyDescent="0.2">
      <c r="F178" s="25"/>
      <c r="G178" s="25"/>
      <c r="H178" s="25"/>
      <c r="I178" s="25"/>
      <c r="J178" s="25"/>
      <c r="K178" s="25"/>
      <c r="L178" s="25"/>
      <c r="M178" s="25"/>
    </row>
    <row r="179" spans="6:13" x14ac:dyDescent="0.2">
      <c r="F179" s="25"/>
      <c r="G179" s="25"/>
      <c r="H179" s="25"/>
      <c r="I179" s="25"/>
      <c r="J179" s="25"/>
      <c r="K179" s="25"/>
      <c r="L179" s="25"/>
      <c r="M179" s="25"/>
    </row>
    <row r="180" spans="6:13" x14ac:dyDescent="0.2">
      <c r="F180" s="184"/>
      <c r="G180" s="184"/>
      <c r="H180" s="184"/>
      <c r="I180" s="184"/>
      <c r="J180" s="184"/>
      <c r="K180" s="184"/>
      <c r="L180" s="184"/>
    </row>
    <row r="181" spans="6:13" x14ac:dyDescent="0.2">
      <c r="F181" s="184"/>
      <c r="G181" s="184"/>
      <c r="H181" s="184"/>
      <c r="I181" s="184"/>
      <c r="J181" s="184"/>
      <c r="K181" s="184"/>
      <c r="L181" s="184"/>
    </row>
    <row r="182" spans="6:13" x14ac:dyDescent="0.2">
      <c r="F182" s="184"/>
      <c r="G182" s="184"/>
      <c r="H182" s="184"/>
      <c r="I182" s="184"/>
      <c r="J182" s="184"/>
      <c r="K182" s="184"/>
      <c r="L182" s="184"/>
    </row>
    <row r="183" spans="6:13" x14ac:dyDescent="0.2">
      <c r="F183" s="184"/>
      <c r="G183" s="184"/>
      <c r="H183" s="184"/>
      <c r="I183" s="184"/>
      <c r="J183" s="184"/>
      <c r="K183" s="184"/>
      <c r="L183" s="184"/>
    </row>
    <row r="184" spans="6:13" x14ac:dyDescent="0.2">
      <c r="F184" s="184"/>
      <c r="G184" s="184"/>
      <c r="H184" s="184"/>
      <c r="I184" s="184"/>
      <c r="J184" s="184"/>
      <c r="K184" s="184"/>
      <c r="L184" s="184"/>
    </row>
    <row r="185" spans="6:13" x14ac:dyDescent="0.2">
      <c r="F185" s="184"/>
      <c r="G185" s="184"/>
      <c r="H185" s="184"/>
      <c r="I185" s="184"/>
      <c r="J185" s="184"/>
      <c r="K185" s="184"/>
      <c r="L185" s="184"/>
    </row>
    <row r="186" spans="6:13" x14ac:dyDescent="0.2">
      <c r="F186" s="184"/>
      <c r="G186" s="184"/>
      <c r="H186" s="184"/>
      <c r="I186" s="184"/>
      <c r="J186" s="184"/>
      <c r="K186" s="184"/>
      <c r="L186" s="184"/>
    </row>
    <row r="187" spans="6:13" x14ac:dyDescent="0.2">
      <c r="F187" s="184"/>
      <c r="G187" s="184"/>
      <c r="H187" s="184"/>
      <c r="I187" s="184"/>
      <c r="J187" s="184"/>
      <c r="K187" s="184"/>
      <c r="L187" s="184"/>
    </row>
    <row r="188" spans="6:13" x14ac:dyDescent="0.2">
      <c r="F188" s="184"/>
      <c r="G188" s="184"/>
      <c r="H188" s="184"/>
      <c r="I188" s="184"/>
      <c r="J188" s="184"/>
      <c r="K188" s="184"/>
      <c r="L188" s="184"/>
    </row>
    <row r="189" spans="6:13" x14ac:dyDescent="0.2">
      <c r="F189" s="184"/>
      <c r="G189" s="184"/>
      <c r="H189" s="184"/>
      <c r="I189" s="184"/>
      <c r="J189" s="184"/>
      <c r="K189" s="184"/>
      <c r="L189" s="184"/>
    </row>
    <row r="190" spans="6:13" x14ac:dyDescent="0.2">
      <c r="F190" s="184"/>
      <c r="G190" s="184"/>
      <c r="H190" s="184"/>
      <c r="I190" s="184"/>
      <c r="J190" s="184"/>
      <c r="K190" s="184"/>
      <c r="L190" s="184"/>
    </row>
    <row r="191" spans="6:13" x14ac:dyDescent="0.2">
      <c r="F191" s="184"/>
      <c r="G191" s="184"/>
      <c r="H191" s="184"/>
      <c r="I191" s="184"/>
      <c r="J191" s="184"/>
      <c r="K191" s="184"/>
      <c r="L191" s="184"/>
    </row>
    <row r="192" spans="6:13" x14ac:dyDescent="0.2">
      <c r="F192" s="184"/>
      <c r="G192" s="184"/>
      <c r="H192" s="184"/>
      <c r="I192" s="184"/>
      <c r="J192" s="184"/>
      <c r="K192" s="184"/>
      <c r="L192" s="184"/>
    </row>
    <row r="193" spans="6:12" x14ac:dyDescent="0.2">
      <c r="F193" s="184"/>
      <c r="G193" s="184"/>
      <c r="H193" s="184"/>
      <c r="I193" s="184"/>
      <c r="J193" s="184"/>
      <c r="K193" s="184"/>
      <c r="L193" s="184"/>
    </row>
    <row r="194" spans="6:12" x14ac:dyDescent="0.2">
      <c r="F194" s="184"/>
      <c r="G194" s="184"/>
      <c r="H194" s="184"/>
      <c r="I194" s="184"/>
      <c r="J194" s="184"/>
      <c r="K194" s="184"/>
      <c r="L194" s="184"/>
    </row>
    <row r="195" spans="6:12" x14ac:dyDescent="0.2">
      <c r="F195" s="184"/>
      <c r="G195" s="184"/>
      <c r="H195" s="184"/>
      <c r="I195" s="184"/>
      <c r="J195" s="184"/>
      <c r="K195" s="184"/>
      <c r="L195" s="184"/>
    </row>
    <row r="196" spans="6:12" x14ac:dyDescent="0.2">
      <c r="F196" s="184"/>
      <c r="G196" s="184"/>
      <c r="H196" s="184"/>
      <c r="I196" s="184"/>
      <c r="J196" s="184"/>
      <c r="K196" s="184"/>
      <c r="L196" s="184"/>
    </row>
    <row r="197" spans="6:12" x14ac:dyDescent="0.2">
      <c r="F197" s="184"/>
      <c r="G197" s="184"/>
      <c r="H197" s="184"/>
      <c r="I197" s="184"/>
      <c r="J197" s="184"/>
      <c r="K197" s="184"/>
      <c r="L197" s="184"/>
    </row>
    <row r="198" spans="6:12" x14ac:dyDescent="0.2">
      <c r="F198" s="184"/>
      <c r="G198" s="184"/>
      <c r="H198" s="184"/>
      <c r="I198" s="184"/>
      <c r="J198" s="184"/>
      <c r="K198" s="184"/>
      <c r="L198" s="184"/>
    </row>
  </sheetData>
  <sheetProtection algorithmName="SHA-512" hashValue="bJiH4wHHtGpLGyComsPMUlHcyhmUv5d4+h8FrNU6+W0AU+P5Xi9WZboy5s4fyajSXnF8hcS6CjKc0PgQbFNk0A==" saltValue="qUfHtF26VC7dYsF91HuKeQ==" spinCount="100000" sheet="1" formatCells="0" formatColumns="0" formatRows="0" insertColumns="0" insertRows="0" insertHyperlinks="0" deleteColumns="0" deleteRows="0" sort="0" autoFilter="0" pivotTables="0"/>
  <mergeCells count="115">
    <mergeCell ref="C58:F58"/>
    <mergeCell ref="G58:J58"/>
    <mergeCell ref="K58:O58"/>
    <mergeCell ref="C61:F61"/>
    <mergeCell ref="G61:J61"/>
    <mergeCell ref="K61:O61"/>
    <mergeCell ref="C59:F59"/>
    <mergeCell ref="G59:J59"/>
    <mergeCell ref="K59:O59"/>
    <mergeCell ref="C60:F60"/>
    <mergeCell ref="G60:J60"/>
    <mergeCell ref="K60:O60"/>
    <mergeCell ref="C55:F55"/>
    <mergeCell ref="G55:J55"/>
    <mergeCell ref="K55:O55"/>
    <mergeCell ref="C56:F56"/>
    <mergeCell ref="G56:J56"/>
    <mergeCell ref="K56:O56"/>
    <mergeCell ref="C57:F57"/>
    <mergeCell ref="G57:J57"/>
    <mergeCell ref="K57:O57"/>
    <mergeCell ref="P27:P28"/>
    <mergeCell ref="J28:O33"/>
    <mergeCell ref="J34:O34"/>
    <mergeCell ref="J35:O40"/>
    <mergeCell ref="J41:O41"/>
    <mergeCell ref="J42:O42"/>
    <mergeCell ref="C45:O45"/>
    <mergeCell ref="C52:O52"/>
    <mergeCell ref="C53:F53"/>
    <mergeCell ref="G53:J53"/>
    <mergeCell ref="K53:O53"/>
    <mergeCell ref="C27:I43"/>
    <mergeCell ref="J27:O27"/>
    <mergeCell ref="J43:O43"/>
    <mergeCell ref="C23:D23"/>
    <mergeCell ref="E23:G23"/>
    <mergeCell ref="H23:I24"/>
    <mergeCell ref="J23:K24"/>
    <mergeCell ref="L23:M24"/>
    <mergeCell ref="C54:F54"/>
    <mergeCell ref="G54:J54"/>
    <mergeCell ref="K54:O54"/>
    <mergeCell ref="C20:D22"/>
    <mergeCell ref="E20:G22"/>
    <mergeCell ref="H20:I22"/>
    <mergeCell ref="J20:K22"/>
    <mergeCell ref="L20:O20"/>
    <mergeCell ref="N23:O24"/>
    <mergeCell ref="C24:D24"/>
    <mergeCell ref="E24:G24"/>
    <mergeCell ref="C26:O26"/>
    <mergeCell ref="E13:O13"/>
    <mergeCell ref="C14:D14"/>
    <mergeCell ref="E14:O14"/>
    <mergeCell ref="C15:O15"/>
    <mergeCell ref="P17:P18"/>
    <mergeCell ref="C18:D19"/>
    <mergeCell ref="E18:F18"/>
    <mergeCell ref="G18:K18"/>
    <mergeCell ref="L18:M19"/>
    <mergeCell ref="N18:O19"/>
    <mergeCell ref="E19:F19"/>
    <mergeCell ref="G19:K19"/>
    <mergeCell ref="C17:D17"/>
    <mergeCell ref="E17:G17"/>
    <mergeCell ref="H17:I17"/>
    <mergeCell ref="J17:K17"/>
    <mergeCell ref="L17:M17"/>
    <mergeCell ref="N17:O17"/>
    <mergeCell ref="C63:O63"/>
    <mergeCell ref="C64:F64"/>
    <mergeCell ref="G64:J64"/>
    <mergeCell ref="K64:O64"/>
    <mergeCell ref="C65:F65"/>
    <mergeCell ref="G65:J65"/>
    <mergeCell ref="K65:O65"/>
    <mergeCell ref="B2:C4"/>
    <mergeCell ref="C5:D8"/>
    <mergeCell ref="E5:L5"/>
    <mergeCell ref="M5:O5"/>
    <mergeCell ref="E6:L6"/>
    <mergeCell ref="M6:O6"/>
    <mergeCell ref="E7:L8"/>
    <mergeCell ref="M7:O7"/>
    <mergeCell ref="M8:O8"/>
    <mergeCell ref="C16:O16"/>
    <mergeCell ref="C9:O9"/>
    <mergeCell ref="C10:O11"/>
    <mergeCell ref="C12:D12"/>
    <mergeCell ref="E12:H12"/>
    <mergeCell ref="I12:J12"/>
    <mergeCell ref="K12:O12"/>
    <mergeCell ref="C13:D13"/>
    <mergeCell ref="C68:F68"/>
    <mergeCell ref="G68:J68"/>
    <mergeCell ref="K68:O68"/>
    <mergeCell ref="C69:F69"/>
    <mergeCell ref="G69:J69"/>
    <mergeCell ref="K69:O69"/>
    <mergeCell ref="C66:F66"/>
    <mergeCell ref="G66:J66"/>
    <mergeCell ref="K66:O66"/>
    <mergeCell ref="C67:F67"/>
    <mergeCell ref="G67:J67"/>
    <mergeCell ref="K67:O67"/>
    <mergeCell ref="C72:F72"/>
    <mergeCell ref="G72:J72"/>
    <mergeCell ref="K72:O72"/>
    <mergeCell ref="C70:F70"/>
    <mergeCell ref="G70:J70"/>
    <mergeCell ref="K70:O70"/>
    <mergeCell ref="C71:F71"/>
    <mergeCell ref="G71:J71"/>
    <mergeCell ref="K71:O71"/>
  </mergeCells>
  <dataValidations count="5">
    <dataValidation type="list" allowBlank="1" showInputMessage="1" showErrorMessage="1" sqref="E13:O13" xr:uid="{00000000-0002-0000-1300-000000000000}">
      <formula1>$G$72:$G$100</formula1>
    </dataValidation>
    <dataValidation type="list" allowBlank="1" showInputMessage="1" showErrorMessage="1" sqref="E12:H12" xr:uid="{00000000-0002-0000-1300-000001000000}">
      <formula1>$G$72:$G$75</formula1>
    </dataValidation>
    <dataValidation type="list" allowBlank="1" showInputMessage="1" showErrorMessage="1" sqref="J17:K17" xr:uid="{00000000-0002-0000-1300-000002000000}">
      <formula1>$J$72:$J$74</formula1>
    </dataValidation>
    <dataValidation type="list" allowBlank="1" showInputMessage="1" showErrorMessage="1" sqref="J20:K22" xr:uid="{00000000-0002-0000-1300-000003000000}">
      <formula1>$J$77:$J$83</formula1>
    </dataValidation>
    <dataValidation type="list" allowBlank="1" showInputMessage="1" showErrorMessage="1" sqref="E20:G22" xr:uid="{00000000-0002-0000-1300-000004000000}">
      <formula1>$J$75:$J$76</formula1>
    </dataValidation>
  </dataValidations>
  <hyperlinks>
    <hyperlink ref="B2:C4" location="'MATRIZ DE INDICADORES'!A1" display="    REGRESAR" xr:uid="{00000000-0004-0000-1300-000000000000}"/>
  </hyperlinks>
  <pageMargins left="0.7" right="0.7" top="0.75" bottom="0.75" header="0.3" footer="0.3"/>
  <pageSetup paperSize="5" scale="74"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27009" r:id="rId4" name="Option Button 1">
              <controlPr defaultSize="0" autoFill="0" autoLine="0" autoPict="0" macro="[3]!PORCENTAJE">
                <anchor moveWithCells="1">
                  <from>
                    <xdr:col>5</xdr:col>
                    <xdr:colOff>28575</xdr:colOff>
                    <xdr:row>16</xdr:row>
                    <xdr:rowOff>142875</xdr:rowOff>
                  </from>
                  <to>
                    <xdr:col>5</xdr:col>
                    <xdr:colOff>895350</xdr:colOff>
                    <xdr:row>16</xdr:row>
                    <xdr:rowOff>333375</xdr:rowOff>
                  </to>
                </anchor>
              </controlPr>
            </control>
          </mc:Choice>
        </mc:AlternateContent>
        <mc:AlternateContent xmlns:mc="http://schemas.openxmlformats.org/markup-compatibility/2006">
          <mc:Choice Requires="x14">
            <control shapeId="427010" r:id="rId5" name="Option Button 2">
              <controlPr defaultSize="0" autoFill="0" autoLine="0" autoPict="0" macro="[3]!RELATIVO">
                <anchor moveWithCells="1">
                  <from>
                    <xdr:col>4</xdr:col>
                    <xdr:colOff>171450</xdr:colOff>
                    <xdr:row>16</xdr:row>
                    <xdr:rowOff>123825</xdr:rowOff>
                  </from>
                  <to>
                    <xdr:col>5</xdr:col>
                    <xdr:colOff>47625</xdr:colOff>
                    <xdr:row>16</xdr:row>
                    <xdr:rowOff>333375</xdr:rowOff>
                  </to>
                </anchor>
              </controlPr>
            </control>
          </mc:Choice>
        </mc:AlternateContent>
        <mc:AlternateContent xmlns:mc="http://schemas.openxmlformats.org/markup-compatibility/2006">
          <mc:Choice Requires="x14">
            <control shapeId="427011" r:id="rId6" name="Option Button 3">
              <controlPr defaultSize="0" autoFill="0" autoLine="0" autoPict="0" macro="[3]!RELATIVO">
                <anchor moveWithCells="1">
                  <from>
                    <xdr:col>5</xdr:col>
                    <xdr:colOff>895350</xdr:colOff>
                    <xdr:row>16</xdr:row>
                    <xdr:rowOff>123825</xdr:rowOff>
                  </from>
                  <to>
                    <xdr:col>7</xdr:col>
                    <xdr:colOff>104775</xdr:colOff>
                    <xdr:row>16</xdr:row>
                    <xdr:rowOff>333375</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89">
    <tabColor rgb="FFEDE394"/>
    <pageSetUpPr fitToPage="1"/>
  </sheetPr>
  <dimension ref="A1:AB98"/>
  <sheetViews>
    <sheetView topLeftCell="A13" zoomScale="75" zoomScaleNormal="86" workbookViewId="0">
      <selection activeCell="F76" sqref="F76"/>
    </sheetView>
  </sheetViews>
  <sheetFormatPr baseColWidth="10" defaultColWidth="11.42578125" defaultRowHeight="15" x14ac:dyDescent="0.2"/>
  <cols>
    <col min="1" max="1" width="4" style="7" customWidth="1"/>
    <col min="2" max="2" width="6.7109375" style="7" customWidth="1"/>
    <col min="3" max="3" width="24.85546875" style="6" customWidth="1"/>
    <col min="4" max="4" width="15.140625" style="6" customWidth="1"/>
    <col min="5" max="5" width="12.7109375" style="6" customWidth="1"/>
    <col min="6" max="6" width="15.140625" style="6" customWidth="1"/>
    <col min="7" max="7" width="14" style="6" customWidth="1"/>
    <col min="8" max="8" width="11.42578125" style="6"/>
    <col min="9" max="9" width="12.85546875" style="6" customWidth="1"/>
    <col min="10" max="10" width="15.5703125" style="6" customWidth="1"/>
    <col min="11" max="11" width="14.42578125" style="6" customWidth="1"/>
    <col min="12" max="15" width="15.28515625" style="6" customWidth="1"/>
    <col min="16" max="16" width="6.7109375" style="7" customWidth="1"/>
    <col min="17" max="16384" width="11.42578125" style="7"/>
  </cols>
  <sheetData>
    <row r="1" spans="2:16" s="8" customFormat="1" ht="8.25" customHeight="1" x14ac:dyDescent="0.25">
      <c r="C1" s="9"/>
      <c r="D1" s="9"/>
      <c r="E1" s="9"/>
      <c r="F1" s="9"/>
      <c r="G1" s="9"/>
      <c r="H1" s="9"/>
      <c r="I1" s="9"/>
      <c r="J1" s="9"/>
      <c r="K1" s="9"/>
      <c r="L1" s="9"/>
      <c r="M1" s="9"/>
      <c r="N1" s="9"/>
      <c r="O1" s="9"/>
    </row>
    <row r="2" spans="2:16" s="8" customFormat="1" ht="15.75" customHeight="1" x14ac:dyDescent="0.25">
      <c r="B2" s="258" t="s">
        <v>41</v>
      </c>
      <c r="C2" s="258"/>
      <c r="D2" s="4"/>
      <c r="E2" s="4"/>
      <c r="F2" s="4"/>
      <c r="G2" s="4"/>
      <c r="H2" s="4"/>
      <c r="I2" s="4"/>
      <c r="J2" s="4"/>
      <c r="K2" s="4"/>
      <c r="L2" s="4"/>
      <c r="M2" s="4"/>
      <c r="N2" s="4"/>
      <c r="O2" s="4"/>
      <c r="P2" s="10"/>
    </row>
    <row r="3" spans="2:16" s="8" customFormat="1" ht="15.75" customHeight="1" x14ac:dyDescent="0.25">
      <c r="B3" s="258"/>
      <c r="C3" s="258"/>
      <c r="D3" s="4"/>
      <c r="E3" s="4"/>
      <c r="F3" s="4"/>
      <c r="G3" s="4"/>
      <c r="H3" s="4"/>
      <c r="I3" s="4"/>
      <c r="J3" s="4"/>
      <c r="K3" s="4"/>
      <c r="L3" s="4"/>
      <c r="M3" s="4"/>
      <c r="N3" s="4"/>
      <c r="O3" s="4"/>
      <c r="P3" s="10"/>
    </row>
    <row r="4" spans="2:16" s="8" customFormat="1" ht="15" customHeight="1" x14ac:dyDescent="0.25">
      <c r="B4" s="258"/>
      <c r="C4" s="258"/>
      <c r="D4" s="4"/>
      <c r="E4" s="4"/>
      <c r="F4" s="4"/>
      <c r="G4" s="4"/>
      <c r="H4" s="4"/>
      <c r="I4" s="4"/>
      <c r="J4" s="4"/>
      <c r="K4" s="4"/>
      <c r="L4" s="4"/>
      <c r="M4" s="4"/>
      <c r="N4" s="4"/>
      <c r="O4" s="4"/>
      <c r="P4" s="10"/>
    </row>
    <row r="5" spans="2:16" s="8" customFormat="1" ht="15.75" customHeight="1" x14ac:dyDescent="0.25">
      <c r="B5" s="10"/>
      <c r="C5" s="259"/>
      <c r="D5" s="260"/>
      <c r="E5" s="265" t="s">
        <v>0</v>
      </c>
      <c r="F5" s="212"/>
      <c r="G5" s="212"/>
      <c r="H5" s="212"/>
      <c r="I5" s="212"/>
      <c r="J5" s="212"/>
      <c r="K5" s="212"/>
      <c r="L5" s="213"/>
      <c r="M5" s="212" t="s">
        <v>1</v>
      </c>
      <c r="N5" s="212"/>
      <c r="O5" s="213"/>
      <c r="P5" s="10"/>
    </row>
    <row r="6" spans="2:16" s="8" customFormat="1" ht="15.75" customHeight="1" x14ac:dyDescent="0.25">
      <c r="B6" s="10"/>
      <c r="C6" s="261"/>
      <c r="D6" s="262"/>
      <c r="E6" s="265" t="s">
        <v>418</v>
      </c>
      <c r="F6" s="212"/>
      <c r="G6" s="212"/>
      <c r="H6" s="212"/>
      <c r="I6" s="212"/>
      <c r="J6" s="212"/>
      <c r="K6" s="212"/>
      <c r="L6" s="213"/>
      <c r="M6" s="212" t="s">
        <v>419</v>
      </c>
      <c r="N6" s="212"/>
      <c r="O6" s="213"/>
      <c r="P6" s="10"/>
    </row>
    <row r="7" spans="2:16" s="8" customFormat="1" ht="15.75" customHeight="1" x14ac:dyDescent="0.25">
      <c r="B7" s="10"/>
      <c r="C7" s="261"/>
      <c r="D7" s="262"/>
      <c r="E7" s="267" t="s">
        <v>4</v>
      </c>
      <c r="F7" s="268"/>
      <c r="G7" s="268"/>
      <c r="H7" s="268"/>
      <c r="I7" s="268"/>
      <c r="J7" s="268"/>
      <c r="K7" s="268"/>
      <c r="L7" s="269"/>
      <c r="M7" s="212" t="s">
        <v>420</v>
      </c>
      <c r="N7" s="212"/>
      <c r="O7" s="213"/>
      <c r="P7" s="10"/>
    </row>
    <row r="8" spans="2:16" s="8" customFormat="1" ht="15.75" customHeight="1" x14ac:dyDescent="0.25">
      <c r="B8" s="10"/>
      <c r="C8" s="263"/>
      <c r="D8" s="264"/>
      <c r="E8" s="270"/>
      <c r="F8" s="271"/>
      <c r="G8" s="271"/>
      <c r="H8" s="271"/>
      <c r="I8" s="271"/>
      <c r="J8" s="271"/>
      <c r="K8" s="271"/>
      <c r="L8" s="272"/>
      <c r="M8" s="212" t="s">
        <v>458</v>
      </c>
      <c r="N8" s="212"/>
      <c r="O8" s="213"/>
      <c r="P8" s="10"/>
    </row>
    <row r="9" spans="2:16" s="8" customFormat="1" ht="15.75" customHeight="1" x14ac:dyDescent="0.25">
      <c r="B9" s="10"/>
      <c r="C9" s="274"/>
      <c r="D9" s="274"/>
      <c r="E9" s="274"/>
      <c r="F9" s="274"/>
      <c r="G9" s="274"/>
      <c r="H9" s="274"/>
      <c r="I9" s="274"/>
      <c r="J9" s="274"/>
      <c r="K9" s="274"/>
      <c r="L9" s="274"/>
      <c r="M9" s="274"/>
      <c r="N9" s="274"/>
      <c r="O9" s="274"/>
      <c r="P9" s="10"/>
    </row>
    <row r="10" spans="2:16" s="8" customFormat="1" ht="15.75" customHeight="1" x14ac:dyDescent="0.25">
      <c r="B10" s="10"/>
      <c r="C10" s="275" t="s">
        <v>43</v>
      </c>
      <c r="D10" s="275"/>
      <c r="E10" s="275"/>
      <c r="F10" s="275"/>
      <c r="G10" s="275"/>
      <c r="H10" s="275"/>
      <c r="I10" s="275"/>
      <c r="J10" s="275"/>
      <c r="K10" s="275"/>
      <c r="L10" s="275"/>
      <c r="M10" s="275"/>
      <c r="N10" s="275"/>
      <c r="O10" s="275"/>
      <c r="P10" s="10"/>
    </row>
    <row r="11" spans="2:16" s="8" customFormat="1" ht="15" customHeight="1" x14ac:dyDescent="0.25">
      <c r="B11" s="10"/>
      <c r="C11" s="275"/>
      <c r="D11" s="275"/>
      <c r="E11" s="275"/>
      <c r="F11" s="275"/>
      <c r="G11" s="275"/>
      <c r="H11" s="275"/>
      <c r="I11" s="275"/>
      <c r="J11" s="275"/>
      <c r="K11" s="275"/>
      <c r="L11" s="275"/>
      <c r="M11" s="275"/>
      <c r="N11" s="275"/>
      <c r="O11" s="275"/>
      <c r="P11" s="10"/>
    </row>
    <row r="12" spans="2:16" s="8" customFormat="1" ht="30" customHeight="1" x14ac:dyDescent="0.25">
      <c r="B12" s="10"/>
      <c r="C12" s="276" t="s">
        <v>44</v>
      </c>
      <c r="D12" s="276"/>
      <c r="E12" s="371" t="s">
        <v>91</v>
      </c>
      <c r="F12" s="371"/>
      <c r="G12" s="371"/>
      <c r="H12" s="371"/>
      <c r="I12" s="276" t="s">
        <v>46</v>
      </c>
      <c r="J12" s="276"/>
      <c r="K12" s="349" t="s">
        <v>325</v>
      </c>
      <c r="L12" s="349"/>
      <c r="M12" s="349"/>
      <c r="N12" s="349"/>
      <c r="O12" s="349"/>
      <c r="P12" s="10"/>
    </row>
    <row r="13" spans="2:16" s="8" customFormat="1" x14ac:dyDescent="0.25">
      <c r="B13" s="10"/>
      <c r="C13" s="279" t="s">
        <v>15</v>
      </c>
      <c r="D13" s="279"/>
      <c r="E13" s="350" t="s">
        <v>111</v>
      </c>
      <c r="F13" s="351"/>
      <c r="G13" s="351"/>
      <c r="H13" s="351"/>
      <c r="I13" s="351"/>
      <c r="J13" s="351"/>
      <c r="K13" s="351"/>
      <c r="L13" s="351"/>
      <c r="M13" s="351"/>
      <c r="N13" s="351"/>
      <c r="O13" s="351"/>
      <c r="P13" s="10"/>
    </row>
    <row r="14" spans="2:16" s="8" customFormat="1" x14ac:dyDescent="0.25">
      <c r="B14" s="10"/>
      <c r="C14" s="279" t="s">
        <v>48</v>
      </c>
      <c r="D14" s="279"/>
      <c r="E14" s="350" t="s">
        <v>356</v>
      </c>
      <c r="F14" s="350"/>
      <c r="G14" s="350"/>
      <c r="H14" s="350"/>
      <c r="I14" s="350"/>
      <c r="J14" s="350"/>
      <c r="K14" s="350"/>
      <c r="L14" s="350"/>
      <c r="M14" s="350"/>
      <c r="N14" s="350"/>
      <c r="O14" s="350"/>
      <c r="P14" s="10"/>
    </row>
    <row r="15" spans="2:16" s="8" customFormat="1" x14ac:dyDescent="0.25">
      <c r="B15" s="10"/>
      <c r="C15" s="282"/>
      <c r="D15" s="283"/>
      <c r="E15" s="283"/>
      <c r="F15" s="283"/>
      <c r="G15" s="283"/>
      <c r="H15" s="283"/>
      <c r="I15" s="283"/>
      <c r="J15" s="283"/>
      <c r="K15" s="283"/>
      <c r="L15" s="283"/>
      <c r="M15" s="283"/>
      <c r="N15" s="283"/>
      <c r="O15" s="284"/>
      <c r="P15" s="10"/>
    </row>
    <row r="16" spans="2:16" s="8" customFormat="1" x14ac:dyDescent="0.25">
      <c r="B16" s="10"/>
      <c r="C16" s="273" t="s">
        <v>50</v>
      </c>
      <c r="D16" s="273"/>
      <c r="E16" s="273"/>
      <c r="F16" s="273"/>
      <c r="G16" s="273"/>
      <c r="H16" s="273"/>
      <c r="I16" s="273"/>
      <c r="J16" s="273"/>
      <c r="K16" s="273"/>
      <c r="L16" s="273"/>
      <c r="M16" s="273"/>
      <c r="N16" s="273"/>
      <c r="O16" s="273"/>
      <c r="P16" s="10"/>
    </row>
    <row r="17" spans="2:16" s="8" customFormat="1" ht="36" customHeight="1" x14ac:dyDescent="0.25">
      <c r="B17" s="10"/>
      <c r="C17" s="279" t="s">
        <v>51</v>
      </c>
      <c r="D17" s="279"/>
      <c r="E17" s="297">
        <v>1</v>
      </c>
      <c r="F17" s="298"/>
      <c r="G17" s="299"/>
      <c r="H17" s="279" t="s">
        <v>20</v>
      </c>
      <c r="I17" s="279"/>
      <c r="J17" s="300" t="s">
        <v>27</v>
      </c>
      <c r="K17" s="301"/>
      <c r="L17" s="279" t="s">
        <v>52</v>
      </c>
      <c r="M17" s="279"/>
      <c r="N17" s="571">
        <v>0.6</v>
      </c>
      <c r="O17" s="571"/>
      <c r="P17" s="285"/>
    </row>
    <row r="18" spans="2:16" s="8" customFormat="1" ht="15.75" customHeight="1" x14ac:dyDescent="0.25">
      <c r="B18" s="10"/>
      <c r="C18" s="279" t="s">
        <v>19</v>
      </c>
      <c r="D18" s="279"/>
      <c r="E18" s="279" t="s">
        <v>53</v>
      </c>
      <c r="F18" s="279"/>
      <c r="G18" s="286" t="s">
        <v>359</v>
      </c>
      <c r="H18" s="287"/>
      <c r="I18" s="287"/>
      <c r="J18" s="287"/>
      <c r="K18" s="288"/>
      <c r="L18" s="289" t="s">
        <v>55</v>
      </c>
      <c r="M18" s="290"/>
      <c r="N18" s="293" t="s">
        <v>326</v>
      </c>
      <c r="O18" s="294"/>
      <c r="P18" s="285"/>
    </row>
    <row r="19" spans="2:16" s="8" customFormat="1" ht="15.75" customHeight="1" x14ac:dyDescent="0.25">
      <c r="B19" s="10"/>
      <c r="C19" s="279"/>
      <c r="D19" s="279"/>
      <c r="E19" s="279" t="s">
        <v>57</v>
      </c>
      <c r="F19" s="279"/>
      <c r="G19" s="286" t="s">
        <v>496</v>
      </c>
      <c r="H19" s="287"/>
      <c r="I19" s="287"/>
      <c r="J19" s="287"/>
      <c r="K19" s="288"/>
      <c r="L19" s="291"/>
      <c r="M19" s="292"/>
      <c r="N19" s="295"/>
      <c r="O19" s="296"/>
      <c r="P19" s="10"/>
    </row>
    <row r="20" spans="2:16" s="8" customFormat="1" ht="15.75" customHeight="1" x14ac:dyDescent="0.25">
      <c r="B20" s="10"/>
      <c r="C20" s="289" t="s">
        <v>59</v>
      </c>
      <c r="D20" s="290"/>
      <c r="E20" s="305" t="s">
        <v>60</v>
      </c>
      <c r="F20" s="306"/>
      <c r="G20" s="307"/>
      <c r="H20" s="314" t="s">
        <v>61</v>
      </c>
      <c r="I20" s="315"/>
      <c r="J20" s="533" t="s">
        <v>97</v>
      </c>
      <c r="K20" s="534"/>
      <c r="L20" s="320" t="s">
        <v>63</v>
      </c>
      <c r="M20" s="321"/>
      <c r="N20" s="321"/>
      <c r="O20" s="322"/>
      <c r="P20" s="10"/>
    </row>
    <row r="21" spans="2:16" s="8" customFormat="1" ht="15.75" customHeight="1" x14ac:dyDescent="0.25">
      <c r="B21" s="10"/>
      <c r="C21" s="303"/>
      <c r="D21" s="304"/>
      <c r="E21" s="308"/>
      <c r="F21" s="309"/>
      <c r="G21" s="310"/>
      <c r="H21" s="316"/>
      <c r="I21" s="317"/>
      <c r="J21" s="535"/>
      <c r="K21" s="536"/>
      <c r="L21" s="32" t="s">
        <v>64</v>
      </c>
      <c r="M21" s="32" t="s">
        <v>65</v>
      </c>
      <c r="N21" s="32" t="s">
        <v>66</v>
      </c>
      <c r="O21" s="32" t="s">
        <v>67</v>
      </c>
      <c r="P21" s="10"/>
    </row>
    <row r="22" spans="2:16" s="8" customFormat="1" ht="15.75" customHeight="1" x14ac:dyDescent="0.25">
      <c r="B22" s="10"/>
      <c r="C22" s="291"/>
      <c r="D22" s="292"/>
      <c r="E22" s="311"/>
      <c r="F22" s="312"/>
      <c r="G22" s="313"/>
      <c r="H22" s="318"/>
      <c r="I22" s="319"/>
      <c r="J22" s="537"/>
      <c r="K22" s="538"/>
      <c r="L22" s="17" t="s">
        <v>364</v>
      </c>
      <c r="M22" s="18" t="s">
        <v>417</v>
      </c>
      <c r="N22" s="19" t="s">
        <v>416</v>
      </c>
      <c r="O22" s="20" t="s">
        <v>415</v>
      </c>
      <c r="P22" s="10"/>
    </row>
    <row r="23" spans="2:16" s="8" customFormat="1" ht="26.25" customHeight="1" x14ac:dyDescent="0.25">
      <c r="B23" s="10"/>
      <c r="C23" s="279" t="s">
        <v>72</v>
      </c>
      <c r="D23" s="279"/>
      <c r="E23" s="572" t="s">
        <v>366</v>
      </c>
      <c r="F23" s="572"/>
      <c r="G23" s="572"/>
      <c r="H23" s="330" t="s">
        <v>74</v>
      </c>
      <c r="I23" s="315"/>
      <c r="J23" s="323" t="s">
        <v>75</v>
      </c>
      <c r="K23" s="323"/>
      <c r="L23" s="279" t="s">
        <v>76</v>
      </c>
      <c r="M23" s="279"/>
      <c r="N23" s="323" t="s">
        <v>77</v>
      </c>
      <c r="O23" s="323"/>
      <c r="P23" s="10"/>
    </row>
    <row r="24" spans="2:16" s="8" customFormat="1" ht="26.25" customHeight="1" x14ac:dyDescent="0.25">
      <c r="B24" s="10"/>
      <c r="C24" s="279" t="s">
        <v>78</v>
      </c>
      <c r="D24" s="279"/>
      <c r="E24" s="572" t="s">
        <v>402</v>
      </c>
      <c r="F24" s="572"/>
      <c r="G24" s="572"/>
      <c r="H24" s="331"/>
      <c r="I24" s="319"/>
      <c r="J24" s="323"/>
      <c r="K24" s="323"/>
      <c r="L24" s="279"/>
      <c r="M24" s="279"/>
      <c r="N24" s="323"/>
      <c r="O24" s="323"/>
      <c r="P24" s="10"/>
    </row>
    <row r="25" spans="2:16" s="8" customFormat="1" ht="15.75" customHeight="1" x14ac:dyDescent="0.25">
      <c r="B25" s="10"/>
      <c r="C25" s="27"/>
      <c r="D25" s="27"/>
      <c r="E25" s="31"/>
      <c r="F25" s="31"/>
      <c r="G25" s="27"/>
      <c r="H25" s="27"/>
      <c r="I25" s="27"/>
      <c r="J25" s="31"/>
      <c r="K25" s="31"/>
      <c r="L25" s="27"/>
      <c r="M25" s="27"/>
      <c r="N25" s="31"/>
      <c r="O25" s="31"/>
      <c r="P25" s="10"/>
    </row>
    <row r="26" spans="2:16" s="8" customFormat="1" ht="15" customHeight="1" x14ac:dyDescent="0.25">
      <c r="B26" s="10"/>
      <c r="C26" s="273" t="s">
        <v>80</v>
      </c>
      <c r="D26" s="273"/>
      <c r="E26" s="273"/>
      <c r="F26" s="273"/>
      <c r="G26" s="273"/>
      <c r="H26" s="273"/>
      <c r="I26" s="273"/>
      <c r="J26" s="325"/>
      <c r="K26" s="325"/>
      <c r="L26" s="325"/>
      <c r="M26" s="325"/>
      <c r="N26" s="325"/>
      <c r="O26" s="325"/>
      <c r="P26" s="10"/>
    </row>
    <row r="27" spans="2:16" s="8" customFormat="1" ht="15" customHeight="1" x14ac:dyDescent="0.25">
      <c r="B27" s="10"/>
      <c r="C27" s="283"/>
      <c r="D27" s="283"/>
      <c r="E27" s="283"/>
      <c r="F27" s="283"/>
      <c r="G27" s="283"/>
      <c r="H27" s="283"/>
      <c r="I27" s="284"/>
      <c r="J27" s="326" t="s">
        <v>81</v>
      </c>
      <c r="K27" s="327"/>
      <c r="L27" s="327"/>
      <c r="M27" s="327"/>
      <c r="N27" s="327"/>
      <c r="O27" s="327"/>
      <c r="P27" s="285"/>
    </row>
    <row r="28" spans="2:16" s="8" customFormat="1" ht="16.5" customHeight="1" x14ac:dyDescent="0.25">
      <c r="B28" s="10"/>
      <c r="C28" s="283"/>
      <c r="D28" s="283"/>
      <c r="E28" s="283"/>
      <c r="F28" s="283"/>
      <c r="G28" s="283"/>
      <c r="H28" s="283"/>
      <c r="I28" s="284"/>
      <c r="J28" s="334"/>
      <c r="K28" s="329"/>
      <c r="L28" s="329"/>
      <c r="M28" s="329"/>
      <c r="N28" s="329"/>
      <c r="O28" s="329"/>
      <c r="P28" s="285"/>
    </row>
    <row r="29" spans="2:16" s="8" customFormat="1" ht="15.75" customHeight="1" x14ac:dyDescent="0.25">
      <c r="B29" s="10"/>
      <c r="C29" s="283"/>
      <c r="D29" s="283"/>
      <c r="E29" s="283"/>
      <c r="F29" s="283"/>
      <c r="G29" s="283"/>
      <c r="H29" s="283"/>
      <c r="I29" s="284"/>
      <c r="J29" s="335"/>
      <c r="K29" s="336"/>
      <c r="L29" s="336"/>
      <c r="M29" s="336"/>
      <c r="N29" s="336"/>
      <c r="O29" s="336"/>
      <c r="P29" s="10"/>
    </row>
    <row r="30" spans="2:16" s="8" customFormat="1" ht="15.75" customHeight="1" x14ac:dyDescent="0.25">
      <c r="B30" s="10"/>
      <c r="C30" s="283"/>
      <c r="D30" s="283"/>
      <c r="E30" s="283"/>
      <c r="F30" s="283"/>
      <c r="G30" s="283"/>
      <c r="H30" s="283"/>
      <c r="I30" s="284"/>
      <c r="J30" s="335"/>
      <c r="K30" s="336"/>
      <c r="L30" s="336"/>
      <c r="M30" s="336"/>
      <c r="N30" s="336"/>
      <c r="O30" s="336"/>
      <c r="P30" s="10"/>
    </row>
    <row r="31" spans="2:16" s="8" customFormat="1" ht="15.75" customHeight="1" x14ac:dyDescent="0.25">
      <c r="B31" s="10"/>
      <c r="C31" s="283"/>
      <c r="D31" s="283"/>
      <c r="E31" s="283"/>
      <c r="F31" s="283"/>
      <c r="G31" s="283"/>
      <c r="H31" s="283"/>
      <c r="I31" s="284"/>
      <c r="J31" s="335"/>
      <c r="K31" s="336"/>
      <c r="L31" s="336"/>
      <c r="M31" s="336"/>
      <c r="N31" s="336"/>
      <c r="O31" s="336"/>
      <c r="P31" s="10"/>
    </row>
    <row r="32" spans="2:16" s="8" customFormat="1" ht="15.75" customHeight="1" x14ac:dyDescent="0.25">
      <c r="B32" s="10"/>
      <c r="C32" s="283"/>
      <c r="D32" s="283"/>
      <c r="E32" s="283"/>
      <c r="F32" s="283"/>
      <c r="G32" s="283"/>
      <c r="H32" s="283"/>
      <c r="I32" s="284"/>
      <c r="J32" s="335"/>
      <c r="K32" s="336"/>
      <c r="L32" s="336"/>
      <c r="M32" s="336"/>
      <c r="N32" s="336"/>
      <c r="O32" s="336"/>
      <c r="P32" s="10"/>
    </row>
    <row r="33" spans="2:16" s="8" customFormat="1" ht="21" customHeight="1" x14ac:dyDescent="0.25">
      <c r="B33" s="10"/>
      <c r="C33" s="283"/>
      <c r="D33" s="283"/>
      <c r="E33" s="283"/>
      <c r="F33" s="283"/>
      <c r="G33" s="283"/>
      <c r="H33" s="283"/>
      <c r="I33" s="284"/>
      <c r="J33" s="337"/>
      <c r="K33" s="338"/>
      <c r="L33" s="338"/>
      <c r="M33" s="338"/>
      <c r="N33" s="338"/>
      <c r="O33" s="338"/>
      <c r="P33" s="10"/>
    </row>
    <row r="34" spans="2:16" s="8" customFormat="1" ht="15.75" customHeight="1" x14ac:dyDescent="0.25">
      <c r="B34" s="10"/>
      <c r="C34" s="283"/>
      <c r="D34" s="283"/>
      <c r="E34" s="283"/>
      <c r="F34" s="283"/>
      <c r="G34" s="283"/>
      <c r="H34" s="283"/>
      <c r="I34" s="284"/>
      <c r="J34" s="339" t="s">
        <v>82</v>
      </c>
      <c r="K34" s="340"/>
      <c r="L34" s="340"/>
      <c r="M34" s="340"/>
      <c r="N34" s="340"/>
      <c r="O34" s="340"/>
      <c r="P34" s="10"/>
    </row>
    <row r="35" spans="2:16" s="8" customFormat="1" ht="16.5" customHeight="1" x14ac:dyDescent="0.25">
      <c r="B35" s="10"/>
      <c r="C35" s="283"/>
      <c r="D35" s="283"/>
      <c r="E35" s="283"/>
      <c r="F35" s="283"/>
      <c r="G35" s="283"/>
      <c r="H35" s="283"/>
      <c r="I35" s="284"/>
      <c r="J35" s="573"/>
      <c r="K35" s="574"/>
      <c r="L35" s="574"/>
      <c r="M35" s="574"/>
      <c r="N35" s="574"/>
      <c r="O35" s="574"/>
      <c r="P35" s="10"/>
    </row>
    <row r="36" spans="2:16" s="8" customFormat="1" ht="15.75" customHeight="1" x14ac:dyDescent="0.25">
      <c r="B36" s="10"/>
      <c r="C36" s="283"/>
      <c r="D36" s="283"/>
      <c r="E36" s="283"/>
      <c r="F36" s="283"/>
      <c r="G36" s="283"/>
      <c r="H36" s="283"/>
      <c r="I36" s="284"/>
      <c r="J36" s="575"/>
      <c r="K36" s="576"/>
      <c r="L36" s="576"/>
      <c r="M36" s="576"/>
      <c r="N36" s="576"/>
      <c r="O36" s="576"/>
      <c r="P36" s="10"/>
    </row>
    <row r="37" spans="2:16" s="8" customFormat="1" ht="15.75" customHeight="1" x14ac:dyDescent="0.25">
      <c r="B37" s="10"/>
      <c r="C37" s="283"/>
      <c r="D37" s="283"/>
      <c r="E37" s="283"/>
      <c r="F37" s="283"/>
      <c r="G37" s="283"/>
      <c r="H37" s="283"/>
      <c r="I37" s="284"/>
      <c r="J37" s="575"/>
      <c r="K37" s="576"/>
      <c r="L37" s="576"/>
      <c r="M37" s="576"/>
      <c r="N37" s="576"/>
      <c r="O37" s="576"/>
      <c r="P37" s="10"/>
    </row>
    <row r="38" spans="2:16" s="8" customFormat="1" ht="15.75" customHeight="1" x14ac:dyDescent="0.25">
      <c r="B38" s="10"/>
      <c r="C38" s="283"/>
      <c r="D38" s="283"/>
      <c r="E38" s="283"/>
      <c r="F38" s="283"/>
      <c r="G38" s="283"/>
      <c r="H38" s="283"/>
      <c r="I38" s="284"/>
      <c r="J38" s="575"/>
      <c r="K38" s="576"/>
      <c r="L38" s="576"/>
      <c r="M38" s="576"/>
      <c r="N38" s="576"/>
      <c r="O38" s="576"/>
      <c r="P38" s="10"/>
    </row>
    <row r="39" spans="2:16" s="8" customFormat="1" ht="15.75" customHeight="1" x14ac:dyDescent="0.25">
      <c r="B39" s="10"/>
      <c r="C39" s="283"/>
      <c r="D39" s="283"/>
      <c r="E39" s="283"/>
      <c r="F39" s="283"/>
      <c r="G39" s="283"/>
      <c r="H39" s="283"/>
      <c r="I39" s="284"/>
      <c r="J39" s="575"/>
      <c r="K39" s="576"/>
      <c r="L39" s="576"/>
      <c r="M39" s="576"/>
      <c r="N39" s="576"/>
      <c r="O39" s="576"/>
      <c r="P39" s="10"/>
    </row>
    <row r="40" spans="2:16" s="8" customFormat="1" ht="16.5" customHeight="1" x14ac:dyDescent="0.25">
      <c r="B40" s="10"/>
      <c r="C40" s="283"/>
      <c r="D40" s="283"/>
      <c r="E40" s="283"/>
      <c r="F40" s="283"/>
      <c r="G40" s="283"/>
      <c r="H40" s="283"/>
      <c r="I40" s="284"/>
      <c r="J40" s="577"/>
      <c r="K40" s="578"/>
      <c r="L40" s="578"/>
      <c r="M40" s="578"/>
      <c r="N40" s="578"/>
      <c r="O40" s="578"/>
      <c r="P40" s="10"/>
    </row>
    <row r="41" spans="2:16" s="8" customFormat="1" ht="15.75" customHeight="1" x14ac:dyDescent="0.25">
      <c r="B41" s="10"/>
      <c r="C41" s="283"/>
      <c r="D41" s="283"/>
      <c r="E41" s="283"/>
      <c r="F41" s="283"/>
      <c r="G41" s="283"/>
      <c r="H41" s="283"/>
      <c r="I41" s="284"/>
      <c r="J41" s="339" t="s">
        <v>83</v>
      </c>
      <c r="K41" s="340"/>
      <c r="L41" s="340"/>
      <c r="M41" s="340"/>
      <c r="N41" s="340"/>
      <c r="O41" s="340"/>
      <c r="P41" s="10"/>
    </row>
    <row r="42" spans="2:16" s="8" customFormat="1" ht="15.75" customHeight="1" x14ac:dyDescent="0.25">
      <c r="B42" s="10"/>
      <c r="C42" s="283"/>
      <c r="D42" s="283"/>
      <c r="E42" s="283"/>
      <c r="F42" s="283"/>
      <c r="G42" s="283"/>
      <c r="H42" s="283"/>
      <c r="I42" s="284"/>
      <c r="J42" s="341" t="str">
        <f>E14</f>
        <v>Coordinador(a) Oficina de Graduados</v>
      </c>
      <c r="K42" s="342"/>
      <c r="L42" s="342"/>
      <c r="M42" s="342"/>
      <c r="N42" s="342"/>
      <c r="O42" s="342"/>
      <c r="P42" s="10"/>
    </row>
    <row r="43" spans="2:16" s="8" customFormat="1" ht="16.5" customHeight="1" x14ac:dyDescent="0.25">
      <c r="B43" s="10"/>
      <c r="C43" s="283"/>
      <c r="D43" s="283"/>
      <c r="E43" s="283"/>
      <c r="F43" s="283"/>
      <c r="G43" s="283"/>
      <c r="H43" s="283"/>
      <c r="I43" s="284"/>
      <c r="J43" s="328"/>
      <c r="K43" s="329"/>
      <c r="L43" s="329"/>
      <c r="M43" s="329"/>
      <c r="N43" s="329"/>
      <c r="O43" s="329"/>
      <c r="P43" s="10"/>
    </row>
    <row r="44" spans="2:16" s="8" customFormat="1" ht="16.5" customHeight="1" x14ac:dyDescent="0.25">
      <c r="B44" s="10"/>
      <c r="C44" s="5"/>
      <c r="D44" s="5"/>
      <c r="E44" s="5"/>
      <c r="F44" s="5"/>
      <c r="G44" s="5"/>
      <c r="H44" s="5"/>
      <c r="I44" s="5"/>
      <c r="J44" s="5"/>
      <c r="K44" s="5"/>
      <c r="L44" s="5"/>
      <c r="M44" s="5"/>
      <c r="N44" s="5"/>
      <c r="O44" s="5"/>
      <c r="P44" s="10"/>
    </row>
    <row r="45" spans="2:16" s="12" customFormat="1" ht="15" customHeight="1" x14ac:dyDescent="0.25">
      <c r="B45" s="11"/>
      <c r="C45" s="343" t="s">
        <v>84</v>
      </c>
      <c r="D45" s="344"/>
      <c r="E45" s="344"/>
      <c r="F45" s="344"/>
      <c r="G45" s="344"/>
      <c r="H45" s="344"/>
      <c r="I45" s="344"/>
      <c r="J45" s="344"/>
      <c r="K45" s="344"/>
      <c r="L45" s="344"/>
      <c r="M45" s="344"/>
      <c r="N45" s="344"/>
      <c r="O45" s="345"/>
      <c r="P45" s="11"/>
    </row>
    <row r="46" spans="2:16" s="12" customFormat="1" x14ac:dyDescent="0.25">
      <c r="B46" s="11"/>
      <c r="C46" s="33" t="s">
        <v>9</v>
      </c>
      <c r="D46" s="32" t="str">
        <f ca="1">IF(J23="MENSUAL","ENERO",IF(J23="TRIMESTRAL","MARZO",IF(J23="SEMESTRAL","JUNIO",IF(J23="ANUAL",YEAR(TODAY()),""))))</f>
        <v>JUNIO</v>
      </c>
      <c r="E46" s="32" t="str">
        <f>IF(J23="MENSUAL","FEBRERO",IF(J23="TRIMESTRAL","JUNIO",IF(J23="SEMESTRAL","DICIEMBRE","")))</f>
        <v>DICIEMBRE</v>
      </c>
      <c r="F46" s="32" t="str">
        <f>IF(J23="MENSUAL","MARZO",IF(J23="TRIMESTRAL","SEPTIEMBRE",""))</f>
        <v/>
      </c>
      <c r="G46" s="32" t="str">
        <f>IF(J23="MENSUAL","ABRIL",IF(J23="TRIMESTRAL","DICIEMBRE",""))</f>
        <v/>
      </c>
      <c r="H46" s="32" t="str">
        <f>IF(J23="MENSUAL","MAYO","")</f>
        <v/>
      </c>
      <c r="I46" s="32" t="str">
        <f>IF(J23="MENSUAL","JUNIO","")</f>
        <v/>
      </c>
      <c r="J46" s="32" t="str">
        <f>IF(J23="MENSUAL","JULIO","")</f>
        <v/>
      </c>
      <c r="K46" s="32" t="str">
        <f>IF(J23="MENSUAL","AGOSTO","")</f>
        <v/>
      </c>
      <c r="L46" s="32" t="str">
        <f>IF(J23="MENSUAL","SEPTIEMBRE","")</f>
        <v/>
      </c>
      <c r="M46" s="32" t="str">
        <f>IF(J23="MENSUAL","OCTUBRE","")</f>
        <v/>
      </c>
      <c r="N46" s="32" t="str">
        <f>IF(J23="MENSUAL","NOVIEMBRE","")</f>
        <v/>
      </c>
      <c r="O46" s="32" t="str">
        <f>IF(J23="MENSUAL","DICIEMBRE","")</f>
        <v/>
      </c>
      <c r="P46" s="11"/>
    </row>
    <row r="47" spans="2:16" s="12" customFormat="1" ht="48" customHeight="1" x14ac:dyDescent="0.25">
      <c r="B47" s="11"/>
      <c r="C47" s="34" t="str">
        <f>G18</f>
        <v>Número de graduados vinculados a la dinámica institucional *100</v>
      </c>
      <c r="D47" s="32"/>
      <c r="E47" s="32"/>
      <c r="F47" s="32"/>
      <c r="G47" s="32"/>
      <c r="H47" s="32"/>
      <c r="I47" s="32"/>
      <c r="J47" s="32"/>
      <c r="K47" s="32"/>
      <c r="L47" s="32"/>
      <c r="M47" s="32"/>
      <c r="N47" s="32"/>
      <c r="O47" s="32"/>
      <c r="P47" s="11"/>
    </row>
    <row r="48" spans="2:16" s="12" customFormat="1" ht="42.75" customHeight="1" x14ac:dyDescent="0.25">
      <c r="B48" s="11"/>
      <c r="C48" s="34" t="str">
        <f>G19</f>
        <v xml:space="preserve">Número de graduados esperados para la vigencia 2024 (3600) </v>
      </c>
      <c r="D48" s="32"/>
      <c r="E48" s="32"/>
      <c r="F48" s="32"/>
      <c r="G48" s="32"/>
      <c r="H48" s="32"/>
      <c r="I48" s="32"/>
      <c r="J48" s="32"/>
      <c r="K48" s="32"/>
      <c r="L48" s="32"/>
      <c r="M48" s="32"/>
      <c r="N48" s="32"/>
      <c r="O48" s="32"/>
      <c r="P48" s="13"/>
    </row>
    <row r="49" spans="1:28" s="12" customFormat="1" x14ac:dyDescent="0.25">
      <c r="B49" s="11"/>
      <c r="C49" s="2" t="s">
        <v>85</v>
      </c>
      <c r="D49" s="28" t="str">
        <f>IFERROR(IF($E$17=1,D47/D48,IF($E$17=2,D47,"")),"")</f>
        <v/>
      </c>
      <c r="E49" s="28" t="str">
        <f t="shared" ref="E49" si="0">IFERROR(IF($E$17=1,E47/E48,IF($E$17=2,E47,"")),"")</f>
        <v/>
      </c>
      <c r="F49" s="28" t="str">
        <f t="shared" ref="F49:O49" si="1">IFERROR(IF($E$17=1,F47/F48,IF($E$17=2,F47,"")),"")</f>
        <v/>
      </c>
      <c r="G49" s="28" t="str">
        <f t="shared" si="1"/>
        <v/>
      </c>
      <c r="H49" s="28" t="str">
        <f t="shared" si="1"/>
        <v/>
      </c>
      <c r="I49" s="28" t="str">
        <f t="shared" si="1"/>
        <v/>
      </c>
      <c r="J49" s="28" t="str">
        <f t="shared" si="1"/>
        <v/>
      </c>
      <c r="K49" s="28" t="str">
        <f t="shared" si="1"/>
        <v/>
      </c>
      <c r="L49" s="28" t="str">
        <f t="shared" si="1"/>
        <v/>
      </c>
      <c r="M49" s="28" t="str">
        <f t="shared" si="1"/>
        <v/>
      </c>
      <c r="N49" s="28" t="str">
        <f t="shared" si="1"/>
        <v/>
      </c>
      <c r="O49" s="28" t="str">
        <f t="shared" si="1"/>
        <v/>
      </c>
      <c r="P49" s="173"/>
    </row>
    <row r="50" spans="1:28" s="12" customFormat="1" x14ac:dyDescent="0.25">
      <c r="B50" s="11"/>
      <c r="C50" s="3" t="s">
        <v>86</v>
      </c>
      <c r="D50" s="28">
        <f>IF(AND(N23="ANUAL",J23="MENSUAL"),N17/12,IF(AND(N23="ANUAL",J23="TRIMESTRAL"),N17/4,IF(AND(N23="ANUAL",J23="SEMESTRAL"),N17/2,IF(AND(N23="ANUAL",J23="ANUAL"),N17,IF(AND(N23="SEMESTRAL",J23="MENSUAL"),N17/6,IF(AND(N23="SEMESTRAL",J23="TRIMESTRAL"),N17/2,IF(AND(N23="SEMESTRAL",J23="SEMESTRAL"),N17,IF(AND(N23="SEMESTRAL",J23="ANUAL"),"REVISAR FRECUENCIAS",IF(AND(N23="TRIMESTRAL",J23="MENSUAL"),N17/3,IF(AND(N23="TRIMESTRAL",J23="TRIMESTRAL"),N17,IF(AND(N23="TRIMESTRAL",J23="SEMESTRAL"),"REVISAR FRECUENCIAS",IF(AND(N23="TRIMESTRAL",J23="ANUAL"),"REVISAR FRECUENCIAS",IF(AND(N23="MENSUAL",J23="MENSUAL"),N17,IF(AND(N23="MENSUAL",J23="TRIMESTRAL"),"REVISAR FRECUENCIAS",IF(AND(N23="MENSUAL",J23="SEMESTRAL"),"REVISAR FRECUENCIAS",IF(AND(N23="MENSUAL",J23="ANUAL"),"REVISAR FRECUENCIAS",""))))))))))))))))</f>
        <v>0.3</v>
      </c>
      <c r="E50" s="28">
        <f>IF(AND(N23="ANUAL",J23="MENSUAL"),N17/12+D50,IF(AND(N23="ANUAL",J23="TRIMESTRAL"),N17/4+D50,IF(AND(N23="ANUAL",J23="SEMESTRAL"),N17/2+D50,IF(AND(N23="SEMESTRAL",J23="MENSUAL"),N17/6+D50,IF(AND(N23="SEMESTRAL",J23="TRIMESTRAL"),N17/2+D50,IF(AND(N23="SEMESTRAL",J23="SEMESTRAL"),N17,IF(AND(N23="TRIMESTRAL",J23="MENSUAL"),N17/3+D50,IF(AND(N23="TRIMESTRAL",J23="TRIMESTRAL"),N17,IF(AND(N23="MENSUAL",J23="MENSUAL"),N17,"")))))))))</f>
        <v>0.6</v>
      </c>
      <c r="F50" s="28" t="str">
        <f>IF(AND(N23="ANUAL",J23="MENSUAL"),N17/12+E50,IF(AND(N23="ANUAL",J23="TRIMESTRAL"),N17/4+E50,IF(AND(N23="SEMESTRAL",J23="MENSUAL"),N17/6+E50,IF(AND(N23="SEMESTRAL",J23="TRIMESTRAL"),N17/2,IF(AND(N23="TRIMESTRAL",J23="MENSUAL"),N17/3+E50,IF(AND(N23="TRIMESTRAL",J23="TRIMESTRAL"),N17,IF(AND(N23="MENSUAL",J23="MENSUAL"),N17,"")))))))</f>
        <v/>
      </c>
      <c r="G50" s="28" t="str">
        <f>IF(AND(N23="ANUAL",J23="MENSUAL"),N17/12+F50,IF(AND(N23="ANUAL",J23="TRIMESTRAL"),N17/4+F50,IF(AND(N23="SEMESTRAL",J23="MENSUAL"),N17/6+F50,IF(AND(N23="SEMESTRAL",J23="TRIMESTRAL"),N17/2+F50,IF(AND(N23="TRIMESTRAL",J23="MENSUAL"),N17/3,IF(AND(N23="TRIMESTRAL",J23="TRIMESTRAL"),N17,IF(AND(N23="MENSUAL",J23="MENSUAL"),N17,"")))))))</f>
        <v/>
      </c>
      <c r="H50" s="28" t="str">
        <f>IF(AND($N$23="ANUAL",$J$23="MENSUAL"),$N$17/12+G50,IF(AND(N23="SEMESTRAL",J23="MENSUAL"),N17/6+G50,IF(AND(N23="TRIMESTRAL",J23="MENSUAL"),N17/3+G50,IF(AND(N23="MENSUAL",J23="MENSUAL"),N17,""))))</f>
        <v/>
      </c>
      <c r="I50" s="28" t="str">
        <f>IF(AND($N$23="ANUAL",$J$23="MENSUAL"),$N$17/12+H50,IF(AND(N23="SEMESTRAL",J23="MENSUAL"),N17/6+H50,IF(AND(N23="TRIMESTRAL",J23="MENSUAL"),N17/3+H50,IF(AND(N23="MENSUAL",J23="MENSUAL"),N17,""))))</f>
        <v/>
      </c>
      <c r="J50" s="28" t="str">
        <f>IF(AND($N$23="ANUAL",$J$23="MENSUAL"),$N$17/12+I50,IF(AND(N23="SEMESTRAL",J23="MENSUAL"),N17/6,IF(AND(N23="TRIMESTRAL",J23="MENSUAL"),N17/3,IF(AND(N23="MENSUAL",J23="MENSUAL"),N17,""))))</f>
        <v/>
      </c>
      <c r="K50" s="28" t="str">
        <f>IF(AND($N$23="ANUAL",$J$23="MENSUAL"),$N$17/12+J50,IF(AND(N23="SEMESTRAL",J23="MENSUAL"),N17/6+J50,IF(AND(N23="TRIMESTRAL",J23="MENSUAL"),N17/3+J50,IF(AND(N23="MENSUAL",J23="MENSUAL"),N17,""))))</f>
        <v/>
      </c>
      <c r="L50" s="28" t="str">
        <f>IF(AND($N$23="ANUAL",$J$23="MENSUAL"),$N$17/12+K50,IF(AND(N23="SEMESTRAL",J23="MENSUAL"),N17/6+K50,IF(AND(N23="TRIMESTRAL",J23="MENSUAL"),N17/3+K50,IF(AND(N23="MENSUAL",J23="MENSUAL"),N17,""))))</f>
        <v/>
      </c>
      <c r="M50" s="28" t="str">
        <f>IF(AND($N$23="ANUAL",$J$23="MENSUAL"),$N$17/12+L50,IF(AND(N23="SEMESTRAL",J23="MENSUAL"),N17/6+L50,IF(AND(N23="TRIMESTRAL",J23="MENSUAL"),N17/3,IF(AND(N23="MENSUAL",J23="MENSUAL"),N17,""))))</f>
        <v/>
      </c>
      <c r="N50" s="28" t="str">
        <f>IF(AND($N$23="ANUAL",$J$23="MENSUAL"),$N$17/12+M50,IF(AND(N23="SEMESTRAL",J23="MENSUAL"),N17/6+M50,IF(AND(N23="TRIMESTRAL",J23="MENSUAL"),N17/3+M50,IF(AND(N23="MENSUAL",J23="MENSUAL"),N17,""))))</f>
        <v/>
      </c>
      <c r="O50" s="28" t="str">
        <f>IF(AND($N$23="ANUAL",$J$23="MENSUAL"),$N$17/12+N50,IF(AND(N23="SEMESTRAL",J23="MENSUAL"),N17/6+N50,IF(AND(N23="TRIMESTRAL",J23="MENSUAL"),N17/3+N50,IF(AND(N23="MENSUAL",J23="MENSUAL"),N17,""))))</f>
        <v/>
      </c>
      <c r="P50" s="11"/>
    </row>
    <row r="51" spans="1:28" s="12" customFormat="1" x14ac:dyDescent="0.25">
      <c r="B51" s="11"/>
      <c r="C51" s="5"/>
      <c r="D51" s="5"/>
      <c r="E51" s="5"/>
      <c r="F51" s="5"/>
      <c r="G51" s="5"/>
      <c r="H51" s="5"/>
      <c r="I51" s="5"/>
      <c r="J51" s="5"/>
      <c r="K51" s="5"/>
      <c r="L51" s="5"/>
      <c r="M51" s="5"/>
      <c r="N51" s="5"/>
      <c r="O51" s="5"/>
      <c r="P51" s="11"/>
    </row>
    <row r="52" spans="1:28" s="14" customFormat="1" x14ac:dyDescent="0.2">
      <c r="A52" s="16"/>
      <c r="B52" s="1"/>
      <c r="C52" s="346" t="s">
        <v>492</v>
      </c>
      <c r="D52" s="346"/>
      <c r="E52" s="346"/>
      <c r="F52" s="346"/>
      <c r="G52" s="346"/>
      <c r="H52" s="346"/>
      <c r="I52" s="346"/>
      <c r="J52" s="346"/>
      <c r="K52" s="346"/>
      <c r="L52" s="346"/>
      <c r="M52" s="346"/>
      <c r="N52" s="346"/>
      <c r="O52" s="346"/>
      <c r="P52" s="1"/>
      <c r="Q52" s="16"/>
      <c r="R52" s="16"/>
      <c r="S52" s="16"/>
      <c r="T52" s="16"/>
      <c r="U52" s="16"/>
      <c r="V52" s="16"/>
      <c r="W52" s="16"/>
      <c r="X52" s="16"/>
      <c r="Y52" s="16"/>
      <c r="Z52" s="16"/>
      <c r="AA52" s="16"/>
      <c r="AB52" s="16"/>
    </row>
    <row r="53" spans="1:28" s="14" customFormat="1" x14ac:dyDescent="0.2">
      <c r="A53" s="16"/>
      <c r="B53" s="1"/>
      <c r="C53" s="347" t="s">
        <v>87</v>
      </c>
      <c r="D53" s="347"/>
      <c r="E53" s="347"/>
      <c r="F53" s="347"/>
      <c r="G53" s="457" t="s">
        <v>88</v>
      </c>
      <c r="H53" s="457"/>
      <c r="I53" s="457"/>
      <c r="J53" s="457"/>
      <c r="K53" s="347" t="s">
        <v>89</v>
      </c>
      <c r="L53" s="347"/>
      <c r="M53" s="347"/>
      <c r="N53" s="347"/>
      <c r="O53" s="347"/>
      <c r="P53" s="1"/>
      <c r="Q53" s="16"/>
      <c r="R53" s="16"/>
      <c r="S53" s="16"/>
      <c r="T53" s="16"/>
      <c r="U53" s="16"/>
      <c r="V53" s="16"/>
      <c r="W53" s="16"/>
      <c r="X53" s="16"/>
      <c r="Y53" s="16"/>
      <c r="Z53" s="16"/>
      <c r="AA53" s="16"/>
      <c r="AB53" s="16"/>
    </row>
    <row r="54" spans="1:28" s="14" customFormat="1" x14ac:dyDescent="0.2">
      <c r="A54" s="16"/>
      <c r="B54" s="1"/>
      <c r="C54" s="568"/>
      <c r="D54" s="568"/>
      <c r="E54" s="568"/>
      <c r="F54" s="568"/>
      <c r="G54" s="564"/>
      <c r="H54" s="565"/>
      <c r="I54" s="565"/>
      <c r="J54" s="565"/>
      <c r="K54" s="570"/>
      <c r="L54" s="332"/>
      <c r="M54" s="332"/>
      <c r="N54" s="332"/>
      <c r="O54" s="332"/>
      <c r="P54" s="1"/>
      <c r="Q54" s="16"/>
      <c r="R54" s="16"/>
      <c r="S54" s="16"/>
      <c r="T54" s="16"/>
      <c r="U54" s="16"/>
      <c r="V54" s="16"/>
      <c r="W54" s="16"/>
      <c r="X54" s="16"/>
      <c r="Y54" s="16"/>
      <c r="Z54" s="16"/>
      <c r="AA54" s="16"/>
      <c r="AB54" s="16"/>
    </row>
    <row r="55" spans="1:28" s="14" customFormat="1" x14ac:dyDescent="0.2">
      <c r="A55" s="16"/>
      <c r="B55" s="1"/>
      <c r="C55" s="568"/>
      <c r="D55" s="568"/>
      <c r="E55" s="568"/>
      <c r="F55" s="568"/>
      <c r="G55" s="564"/>
      <c r="H55" s="565"/>
      <c r="I55" s="565"/>
      <c r="J55" s="565"/>
      <c r="K55" s="570"/>
      <c r="L55" s="332"/>
      <c r="M55" s="332"/>
      <c r="N55" s="332"/>
      <c r="O55" s="332"/>
      <c r="P55" s="1"/>
      <c r="Q55" s="16"/>
      <c r="R55" s="16"/>
      <c r="S55" s="16"/>
      <c r="T55" s="16"/>
      <c r="U55" s="16"/>
      <c r="V55" s="16"/>
      <c r="W55" s="16"/>
      <c r="X55" s="16"/>
      <c r="Y55" s="16"/>
      <c r="Z55" s="16"/>
      <c r="AA55" s="16"/>
      <c r="AB55" s="16"/>
    </row>
    <row r="56" spans="1:28" s="14" customFormat="1" x14ac:dyDescent="0.2">
      <c r="A56" s="16"/>
      <c r="B56" s="1"/>
      <c r="C56" s="568"/>
      <c r="D56" s="568"/>
      <c r="E56" s="568"/>
      <c r="F56" s="568"/>
      <c r="G56" s="564"/>
      <c r="H56" s="565"/>
      <c r="I56" s="565"/>
      <c r="J56" s="565"/>
      <c r="K56" s="570"/>
      <c r="L56" s="332"/>
      <c r="M56" s="332"/>
      <c r="N56" s="332"/>
      <c r="O56" s="332"/>
      <c r="P56" s="1"/>
      <c r="Q56" s="16"/>
      <c r="R56" s="16"/>
      <c r="S56" s="16"/>
      <c r="T56" s="16"/>
      <c r="U56" s="16"/>
      <c r="V56" s="16"/>
      <c r="W56" s="16"/>
      <c r="X56" s="16"/>
      <c r="Y56" s="16"/>
      <c r="Z56" s="16"/>
      <c r="AA56" s="16"/>
      <c r="AB56" s="16"/>
    </row>
    <row r="57" spans="1:28" s="14" customFormat="1" x14ac:dyDescent="0.2">
      <c r="A57" s="16"/>
      <c r="B57" s="1"/>
      <c r="C57" s="568"/>
      <c r="D57" s="568"/>
      <c r="E57" s="568"/>
      <c r="F57" s="568"/>
      <c r="G57" s="564"/>
      <c r="H57" s="565"/>
      <c r="I57" s="565"/>
      <c r="J57" s="565"/>
      <c r="K57" s="570"/>
      <c r="L57" s="332"/>
      <c r="M57" s="332"/>
      <c r="N57" s="332"/>
      <c r="O57" s="332"/>
      <c r="P57" s="1"/>
      <c r="Q57" s="16"/>
      <c r="R57" s="16"/>
      <c r="S57" s="16"/>
      <c r="T57" s="16"/>
      <c r="U57" s="16"/>
      <c r="V57" s="16"/>
      <c r="W57" s="16"/>
      <c r="X57" s="16"/>
      <c r="Y57" s="16"/>
      <c r="Z57" s="16"/>
      <c r="AA57" s="16"/>
      <c r="AB57" s="16"/>
    </row>
    <row r="58" spans="1:28" s="14" customFormat="1" x14ac:dyDescent="0.2">
      <c r="A58" s="16"/>
      <c r="B58" s="1"/>
      <c r="C58" s="568"/>
      <c r="D58" s="568"/>
      <c r="E58" s="568"/>
      <c r="F58" s="568"/>
      <c r="G58" s="564"/>
      <c r="H58" s="565"/>
      <c r="I58" s="565"/>
      <c r="J58" s="565"/>
      <c r="K58" s="570"/>
      <c r="L58" s="332"/>
      <c r="M58" s="332"/>
      <c r="N58" s="332"/>
      <c r="O58" s="332"/>
      <c r="P58" s="1"/>
      <c r="Q58" s="16"/>
      <c r="R58" s="16"/>
      <c r="S58" s="16"/>
      <c r="T58" s="16"/>
      <c r="U58" s="16"/>
      <c r="V58" s="16"/>
      <c r="W58" s="16"/>
      <c r="X58" s="16"/>
      <c r="Y58" s="16"/>
      <c r="Z58" s="16"/>
      <c r="AA58" s="16"/>
      <c r="AB58" s="16"/>
    </row>
    <row r="59" spans="1:28" s="14" customFormat="1" x14ac:dyDescent="0.2">
      <c r="A59" s="16"/>
      <c r="B59" s="1"/>
      <c r="C59" s="563"/>
      <c r="D59" s="563"/>
      <c r="E59" s="563"/>
      <c r="F59" s="563"/>
      <c r="G59" s="564"/>
      <c r="H59" s="565"/>
      <c r="I59" s="565"/>
      <c r="J59" s="565"/>
      <c r="K59" s="566"/>
      <c r="L59" s="567"/>
      <c r="M59" s="567"/>
      <c r="N59" s="567"/>
      <c r="O59" s="567"/>
      <c r="P59" s="1"/>
      <c r="Q59" s="16"/>
      <c r="R59" s="16"/>
      <c r="S59" s="16"/>
      <c r="T59" s="16"/>
      <c r="U59" s="16"/>
      <c r="V59" s="16"/>
      <c r="W59" s="16"/>
      <c r="X59" s="16"/>
      <c r="Y59" s="16"/>
      <c r="Z59" s="16"/>
      <c r="AA59" s="16"/>
      <c r="AB59" s="16"/>
    </row>
    <row r="60" spans="1:28" s="14" customFormat="1" x14ac:dyDescent="0.2">
      <c r="A60" s="16"/>
      <c r="B60" s="1"/>
      <c r="C60" s="568"/>
      <c r="D60" s="568"/>
      <c r="E60" s="568"/>
      <c r="F60" s="568"/>
      <c r="G60" s="564"/>
      <c r="H60" s="565"/>
      <c r="I60" s="565"/>
      <c r="J60" s="565"/>
      <c r="K60" s="562"/>
      <c r="L60" s="569"/>
      <c r="M60" s="569"/>
      <c r="N60" s="569"/>
      <c r="O60" s="569"/>
      <c r="P60" s="1"/>
      <c r="Q60" s="16"/>
      <c r="R60" s="16"/>
      <c r="S60" s="16"/>
      <c r="T60" s="16"/>
      <c r="U60" s="16"/>
      <c r="V60" s="16"/>
      <c r="W60" s="16"/>
      <c r="X60" s="16"/>
      <c r="Y60" s="16"/>
      <c r="Z60" s="16"/>
      <c r="AA60" s="16"/>
      <c r="AB60" s="16"/>
    </row>
    <row r="61" spans="1:28" s="14" customFormat="1" x14ac:dyDescent="0.2">
      <c r="A61" s="16"/>
      <c r="B61" s="1"/>
      <c r="C61" s="554" t="s">
        <v>368</v>
      </c>
      <c r="D61" s="555"/>
      <c r="E61" s="555"/>
      <c r="F61" s="556"/>
      <c r="G61" s="557">
        <f>SUM(G54:G60)</f>
        <v>0</v>
      </c>
      <c r="H61" s="558"/>
      <c r="I61" s="558"/>
      <c r="J61" s="559"/>
      <c r="K61" s="560"/>
      <c r="L61" s="561"/>
      <c r="M61" s="561"/>
      <c r="N61" s="561"/>
      <c r="O61" s="562"/>
      <c r="P61" s="1"/>
      <c r="Q61" s="16"/>
      <c r="R61" s="16"/>
      <c r="S61" s="16"/>
      <c r="T61" s="16"/>
      <c r="U61" s="16"/>
      <c r="V61" s="16"/>
      <c r="W61" s="16"/>
      <c r="X61" s="16"/>
      <c r="Y61" s="16"/>
      <c r="Z61" s="16"/>
      <c r="AA61" s="16"/>
      <c r="AB61" s="16"/>
    </row>
    <row r="62" spans="1:28" s="14" customFormat="1" x14ac:dyDescent="0.2">
      <c r="A62" s="16"/>
      <c r="B62" s="1"/>
      <c r="C62" s="26"/>
      <c r="D62" s="21"/>
      <c r="E62" s="21"/>
      <c r="F62" s="21"/>
      <c r="G62" s="21"/>
      <c r="H62" s="21"/>
      <c r="I62" s="21"/>
      <c r="J62" s="21"/>
      <c r="K62" s="21"/>
      <c r="L62" s="21"/>
      <c r="M62" s="21"/>
      <c r="N62" s="21"/>
      <c r="O62" s="21"/>
      <c r="P62" s="1"/>
      <c r="Q62" s="16"/>
      <c r="R62" s="16"/>
      <c r="S62" s="16"/>
      <c r="T62" s="16"/>
      <c r="U62" s="16"/>
      <c r="V62" s="16"/>
      <c r="W62" s="16"/>
      <c r="X62" s="16"/>
      <c r="Y62" s="16"/>
      <c r="Z62" s="16"/>
      <c r="AA62" s="16"/>
      <c r="AB62" s="16"/>
    </row>
    <row r="63" spans="1:28" s="14" customFormat="1" x14ac:dyDescent="0.2">
      <c r="A63" s="16"/>
      <c r="B63" s="1"/>
      <c r="C63" s="346" t="s">
        <v>493</v>
      </c>
      <c r="D63" s="346"/>
      <c r="E63" s="346"/>
      <c r="F63" s="346"/>
      <c r="G63" s="346"/>
      <c r="H63" s="346"/>
      <c r="I63" s="346"/>
      <c r="J63" s="346"/>
      <c r="K63" s="346"/>
      <c r="L63" s="346"/>
      <c r="M63" s="346"/>
      <c r="N63" s="346"/>
      <c r="O63" s="346"/>
      <c r="P63" s="1"/>
      <c r="Q63" s="16"/>
      <c r="R63" s="16"/>
      <c r="S63" s="16"/>
      <c r="T63" s="16"/>
      <c r="U63" s="16"/>
      <c r="V63" s="16"/>
      <c r="W63" s="16"/>
      <c r="X63" s="16"/>
      <c r="Y63" s="16"/>
      <c r="Z63" s="16"/>
      <c r="AA63" s="16"/>
      <c r="AB63" s="16"/>
    </row>
    <row r="64" spans="1:28" s="14" customFormat="1" x14ac:dyDescent="0.2">
      <c r="A64" s="16"/>
      <c r="B64" s="1"/>
      <c r="C64" s="347" t="s">
        <v>87</v>
      </c>
      <c r="D64" s="347"/>
      <c r="E64" s="347"/>
      <c r="F64" s="347"/>
      <c r="G64" s="457" t="s">
        <v>88</v>
      </c>
      <c r="H64" s="457"/>
      <c r="I64" s="457"/>
      <c r="J64" s="457"/>
      <c r="K64" s="347" t="s">
        <v>89</v>
      </c>
      <c r="L64" s="347"/>
      <c r="M64" s="347"/>
      <c r="N64" s="347"/>
      <c r="O64" s="347"/>
      <c r="P64" s="1"/>
      <c r="Q64" s="16"/>
      <c r="R64" s="16"/>
      <c r="S64" s="16"/>
      <c r="T64" s="16"/>
      <c r="U64" s="16"/>
      <c r="V64" s="16"/>
      <c r="W64" s="16"/>
      <c r="X64" s="16"/>
      <c r="Y64" s="16"/>
      <c r="Z64" s="16"/>
      <c r="AA64" s="16"/>
      <c r="AB64" s="16"/>
    </row>
    <row r="65" spans="1:28" s="14" customFormat="1" x14ac:dyDescent="0.2">
      <c r="A65" s="16"/>
      <c r="B65" s="1"/>
      <c r="C65" s="568"/>
      <c r="D65" s="568"/>
      <c r="E65" s="568"/>
      <c r="F65" s="568"/>
      <c r="G65" s="564"/>
      <c r="H65" s="565"/>
      <c r="I65" s="565"/>
      <c r="J65" s="565"/>
      <c r="K65" s="570"/>
      <c r="L65" s="332"/>
      <c r="M65" s="332"/>
      <c r="N65" s="332"/>
      <c r="O65" s="332"/>
      <c r="P65" s="1"/>
      <c r="Q65" s="16"/>
      <c r="R65" s="16"/>
      <c r="S65" s="16"/>
      <c r="T65" s="16"/>
      <c r="U65" s="16"/>
      <c r="V65" s="16"/>
      <c r="W65" s="16"/>
      <c r="X65" s="16"/>
      <c r="Y65" s="16"/>
      <c r="Z65" s="16"/>
      <c r="AA65" s="16"/>
      <c r="AB65" s="16"/>
    </row>
    <row r="66" spans="1:28" s="14" customFormat="1" x14ac:dyDescent="0.2">
      <c r="A66" s="16"/>
      <c r="B66" s="1"/>
      <c r="C66" s="568"/>
      <c r="D66" s="568"/>
      <c r="E66" s="568"/>
      <c r="F66" s="568"/>
      <c r="G66" s="564"/>
      <c r="H66" s="565"/>
      <c r="I66" s="565"/>
      <c r="J66" s="565"/>
      <c r="K66" s="570"/>
      <c r="L66" s="332"/>
      <c r="M66" s="332"/>
      <c r="N66" s="332"/>
      <c r="O66" s="332"/>
      <c r="P66" s="1"/>
      <c r="Q66" s="16"/>
      <c r="R66" s="16"/>
      <c r="S66" s="16"/>
      <c r="T66" s="16"/>
      <c r="U66" s="16"/>
      <c r="V66" s="16"/>
      <c r="W66" s="16"/>
      <c r="X66" s="16"/>
      <c r="Y66" s="16"/>
      <c r="Z66" s="16"/>
      <c r="AA66" s="16"/>
      <c r="AB66" s="16"/>
    </row>
    <row r="67" spans="1:28" s="14" customFormat="1" x14ac:dyDescent="0.2">
      <c r="A67" s="16"/>
      <c r="B67" s="1"/>
      <c r="C67" s="568"/>
      <c r="D67" s="568"/>
      <c r="E67" s="568"/>
      <c r="F67" s="568"/>
      <c r="G67" s="564"/>
      <c r="H67" s="565"/>
      <c r="I67" s="565"/>
      <c r="J67" s="565"/>
      <c r="K67" s="570"/>
      <c r="L67" s="332"/>
      <c r="M67" s="332"/>
      <c r="N67" s="332"/>
      <c r="O67" s="332"/>
      <c r="P67" s="1"/>
      <c r="Q67" s="16"/>
      <c r="R67" s="16"/>
      <c r="S67" s="16"/>
      <c r="T67" s="16"/>
      <c r="U67" s="16"/>
      <c r="V67" s="16"/>
      <c r="W67" s="16"/>
      <c r="X67" s="16"/>
      <c r="Y67" s="16"/>
      <c r="Z67" s="16"/>
      <c r="AA67" s="16"/>
      <c r="AB67" s="16"/>
    </row>
    <row r="68" spans="1:28" s="14" customFormat="1" x14ac:dyDescent="0.2">
      <c r="A68" s="16"/>
      <c r="B68" s="1"/>
      <c r="C68" s="568"/>
      <c r="D68" s="568"/>
      <c r="E68" s="568"/>
      <c r="F68" s="568"/>
      <c r="G68" s="564"/>
      <c r="H68" s="565"/>
      <c r="I68" s="565"/>
      <c r="J68" s="565"/>
      <c r="K68" s="570"/>
      <c r="L68" s="332"/>
      <c r="M68" s="332"/>
      <c r="N68" s="332"/>
      <c r="O68" s="332"/>
      <c r="P68" s="1"/>
      <c r="Q68" s="16"/>
      <c r="R68" s="16"/>
      <c r="S68" s="16"/>
      <c r="T68" s="16"/>
      <c r="U68" s="16"/>
      <c r="V68" s="16"/>
      <c r="W68" s="16"/>
      <c r="X68" s="16"/>
      <c r="Y68" s="16"/>
      <c r="Z68" s="16"/>
      <c r="AA68" s="16"/>
      <c r="AB68" s="16"/>
    </row>
    <row r="69" spans="1:28" s="14" customFormat="1" x14ac:dyDescent="0.2">
      <c r="A69" s="16"/>
      <c r="B69" s="1"/>
      <c r="C69" s="568"/>
      <c r="D69" s="568"/>
      <c r="E69" s="568"/>
      <c r="F69" s="568"/>
      <c r="G69" s="564"/>
      <c r="H69" s="565"/>
      <c r="I69" s="565"/>
      <c r="J69" s="565"/>
      <c r="K69" s="570"/>
      <c r="L69" s="332"/>
      <c r="M69" s="332"/>
      <c r="N69" s="332"/>
      <c r="O69" s="332"/>
      <c r="P69" s="1"/>
      <c r="Q69" s="16"/>
      <c r="R69" s="16"/>
      <c r="S69" s="16"/>
      <c r="T69" s="16"/>
      <c r="U69" s="16"/>
      <c r="V69" s="16"/>
      <c r="W69" s="16"/>
      <c r="X69" s="16"/>
      <c r="Y69" s="16"/>
      <c r="Z69" s="16"/>
      <c r="AA69" s="16"/>
      <c r="AB69" s="16"/>
    </row>
    <row r="70" spans="1:28" s="14" customFormat="1" x14ac:dyDescent="0.2">
      <c r="A70" s="16"/>
      <c r="B70" s="1"/>
      <c r="C70" s="563"/>
      <c r="D70" s="563"/>
      <c r="E70" s="563"/>
      <c r="F70" s="563"/>
      <c r="G70" s="564"/>
      <c r="H70" s="565"/>
      <c r="I70" s="565"/>
      <c r="J70" s="565"/>
      <c r="K70" s="566"/>
      <c r="L70" s="567"/>
      <c r="M70" s="567"/>
      <c r="N70" s="567"/>
      <c r="O70" s="567"/>
      <c r="P70" s="1"/>
      <c r="Q70" s="16"/>
      <c r="R70" s="16"/>
      <c r="S70" s="16"/>
      <c r="T70" s="16"/>
      <c r="U70" s="16"/>
      <c r="V70" s="16"/>
      <c r="W70" s="16"/>
      <c r="X70" s="16"/>
      <c r="Y70" s="16"/>
      <c r="Z70" s="16"/>
      <c r="AA70" s="16"/>
      <c r="AB70" s="16"/>
    </row>
    <row r="71" spans="1:28" s="14" customFormat="1" x14ac:dyDescent="0.2">
      <c r="A71" s="16"/>
      <c r="B71" s="1"/>
      <c r="C71" s="568"/>
      <c r="D71" s="568"/>
      <c r="E71" s="568"/>
      <c r="F71" s="568"/>
      <c r="G71" s="564"/>
      <c r="H71" s="565"/>
      <c r="I71" s="565"/>
      <c r="J71" s="565"/>
      <c r="K71" s="562"/>
      <c r="L71" s="569"/>
      <c r="M71" s="569"/>
      <c r="N71" s="569"/>
      <c r="O71" s="569"/>
      <c r="P71" s="1"/>
      <c r="Q71" s="16"/>
      <c r="R71" s="16"/>
      <c r="S71" s="16"/>
      <c r="T71" s="16"/>
      <c r="U71" s="16"/>
      <c r="V71" s="16"/>
      <c r="W71" s="16"/>
      <c r="X71" s="16"/>
      <c r="Y71" s="16"/>
      <c r="Z71" s="16"/>
      <c r="AA71" s="16"/>
      <c r="AB71" s="16"/>
    </row>
    <row r="72" spans="1:28" s="14" customFormat="1" x14ac:dyDescent="0.2">
      <c r="A72" s="16"/>
      <c r="B72" s="1"/>
      <c r="C72" s="554" t="s">
        <v>368</v>
      </c>
      <c r="D72" s="555"/>
      <c r="E72" s="555"/>
      <c r="F72" s="556"/>
      <c r="G72" s="557">
        <f>SUM(G65:G71)</f>
        <v>0</v>
      </c>
      <c r="H72" s="558"/>
      <c r="I72" s="558"/>
      <c r="J72" s="559"/>
      <c r="K72" s="560"/>
      <c r="L72" s="561"/>
      <c r="M72" s="561"/>
      <c r="N72" s="561"/>
      <c r="O72" s="562"/>
      <c r="P72" s="1"/>
      <c r="Q72" s="16"/>
      <c r="R72" s="16"/>
      <c r="S72" s="16"/>
      <c r="T72" s="16"/>
      <c r="U72" s="16"/>
      <c r="V72" s="16"/>
      <c r="W72" s="16"/>
      <c r="X72" s="16"/>
      <c r="Y72" s="16"/>
      <c r="Z72" s="16"/>
      <c r="AA72" s="16"/>
      <c r="AB72" s="16"/>
    </row>
    <row r="73" spans="1:28" s="23" customFormat="1" x14ac:dyDescent="0.2">
      <c r="C73" s="22"/>
      <c r="D73" s="22"/>
      <c r="E73" s="22"/>
      <c r="F73" s="22"/>
      <c r="G73" s="24" t="s">
        <v>91</v>
      </c>
      <c r="H73" s="25"/>
      <c r="I73" s="25"/>
      <c r="J73" s="24" t="s">
        <v>31</v>
      </c>
      <c r="K73" s="22"/>
      <c r="L73" s="22"/>
      <c r="M73" s="22"/>
      <c r="N73" s="22"/>
      <c r="O73" s="22"/>
    </row>
    <row r="74" spans="1:28" s="23" customFormat="1" x14ac:dyDescent="0.2">
      <c r="C74" s="22"/>
      <c r="D74" s="22"/>
      <c r="E74" s="22"/>
      <c r="F74" s="22"/>
      <c r="G74" s="24" t="s">
        <v>45</v>
      </c>
      <c r="H74" s="25"/>
      <c r="I74" s="25"/>
      <c r="J74" s="24" t="s">
        <v>92</v>
      </c>
      <c r="K74" s="22"/>
      <c r="L74" s="22"/>
      <c r="M74" s="22"/>
      <c r="N74" s="22"/>
      <c r="O74" s="22"/>
    </row>
    <row r="75" spans="1:28" s="23" customFormat="1" x14ac:dyDescent="0.2">
      <c r="C75" s="22"/>
      <c r="D75" s="22"/>
      <c r="E75" s="22"/>
      <c r="F75" s="22"/>
      <c r="G75" s="24" t="s">
        <v>93</v>
      </c>
      <c r="H75" s="25"/>
      <c r="I75" s="25"/>
      <c r="J75" s="24" t="s">
        <v>60</v>
      </c>
      <c r="K75" s="22"/>
      <c r="L75" s="22"/>
      <c r="M75" s="22"/>
      <c r="N75" s="22"/>
      <c r="O75" s="22"/>
    </row>
    <row r="76" spans="1:28" s="23" customFormat="1" x14ac:dyDescent="0.2">
      <c r="C76" s="22"/>
      <c r="D76" s="22"/>
      <c r="E76" s="22"/>
      <c r="F76" s="22"/>
      <c r="G76" s="24" t="s">
        <v>94</v>
      </c>
      <c r="H76" s="25"/>
      <c r="I76" s="25"/>
      <c r="J76" s="24" t="s">
        <v>95</v>
      </c>
      <c r="K76" s="22"/>
      <c r="L76" s="22"/>
      <c r="M76" s="22"/>
      <c r="N76" s="22"/>
      <c r="O76" s="22"/>
    </row>
    <row r="77" spans="1:28" s="23" customFormat="1" x14ac:dyDescent="0.2">
      <c r="C77" s="22"/>
      <c r="D77" s="22"/>
      <c r="E77" s="22"/>
      <c r="F77" s="22"/>
      <c r="G77" s="24" t="s">
        <v>96</v>
      </c>
      <c r="H77" s="25"/>
      <c r="I77" s="25"/>
      <c r="J77" s="24" t="s">
        <v>97</v>
      </c>
      <c r="K77" s="22"/>
      <c r="L77" s="22"/>
      <c r="M77" s="22"/>
      <c r="N77" s="22"/>
      <c r="O77" s="22"/>
    </row>
    <row r="78" spans="1:28" s="23" customFormat="1" x14ac:dyDescent="0.2">
      <c r="C78" s="22"/>
      <c r="D78" s="22"/>
      <c r="E78" s="22"/>
      <c r="F78" s="22"/>
      <c r="G78" s="24" t="s">
        <v>98</v>
      </c>
      <c r="H78" s="25"/>
      <c r="I78" s="25"/>
      <c r="J78" s="24" t="s">
        <v>99</v>
      </c>
      <c r="K78" s="22"/>
      <c r="L78" s="22"/>
      <c r="M78" s="22"/>
      <c r="N78" s="22"/>
      <c r="O78" s="22"/>
    </row>
    <row r="79" spans="1:28" s="23" customFormat="1" x14ac:dyDescent="0.2">
      <c r="C79" s="22"/>
      <c r="D79" s="22"/>
      <c r="E79" s="22"/>
      <c r="F79" s="22"/>
      <c r="G79" s="24" t="s">
        <v>100</v>
      </c>
      <c r="H79" s="25"/>
      <c r="I79" s="25"/>
      <c r="J79" s="24" t="s">
        <v>101</v>
      </c>
      <c r="K79" s="22"/>
      <c r="L79" s="22"/>
      <c r="M79" s="22"/>
      <c r="N79" s="22"/>
      <c r="O79" s="22"/>
    </row>
    <row r="80" spans="1:28" s="23" customFormat="1" x14ac:dyDescent="0.2">
      <c r="C80" s="22"/>
      <c r="D80" s="22"/>
      <c r="E80" s="22"/>
      <c r="F80" s="22"/>
      <c r="G80" s="24" t="s">
        <v>102</v>
      </c>
      <c r="H80" s="25"/>
      <c r="I80" s="25"/>
      <c r="J80" s="24" t="s">
        <v>103</v>
      </c>
      <c r="K80" s="22"/>
      <c r="L80" s="22"/>
      <c r="M80" s="22"/>
      <c r="N80" s="22"/>
      <c r="O80" s="22"/>
    </row>
    <row r="81" spans="3:15" s="23" customFormat="1" x14ac:dyDescent="0.2">
      <c r="C81" s="22"/>
      <c r="D81" s="22"/>
      <c r="E81" s="22"/>
      <c r="F81" s="22"/>
      <c r="G81" s="24" t="s">
        <v>104</v>
      </c>
      <c r="H81" s="25"/>
      <c r="I81" s="25"/>
      <c r="J81" s="24" t="s">
        <v>105</v>
      </c>
      <c r="K81" s="22"/>
      <c r="L81" s="22"/>
      <c r="M81" s="22"/>
      <c r="N81" s="22"/>
      <c r="O81" s="22"/>
    </row>
    <row r="82" spans="3:15" s="23" customFormat="1" x14ac:dyDescent="0.2">
      <c r="C82" s="22"/>
      <c r="D82" s="22"/>
      <c r="E82" s="22"/>
      <c r="F82" s="22"/>
      <c r="G82" s="24" t="s">
        <v>106</v>
      </c>
      <c r="H82" s="25"/>
      <c r="I82" s="25"/>
      <c r="J82" s="24" t="s">
        <v>107</v>
      </c>
      <c r="K82" s="22"/>
      <c r="L82" s="22"/>
      <c r="M82" s="22"/>
      <c r="N82" s="22"/>
      <c r="O82" s="22"/>
    </row>
    <row r="83" spans="3:15" s="23" customFormat="1" x14ac:dyDescent="0.2">
      <c r="C83" s="22"/>
      <c r="D83" s="22"/>
      <c r="E83" s="22"/>
      <c r="F83" s="22"/>
      <c r="G83" s="24" t="s">
        <v>35</v>
      </c>
      <c r="H83" s="25"/>
      <c r="I83" s="25"/>
      <c r="J83" s="24" t="s">
        <v>62</v>
      </c>
      <c r="K83" s="22"/>
      <c r="L83" s="22"/>
      <c r="M83" s="22"/>
      <c r="N83" s="22"/>
      <c r="O83" s="22"/>
    </row>
    <row r="84" spans="3:15" x14ac:dyDescent="0.2">
      <c r="G84" s="24" t="s">
        <v>108</v>
      </c>
      <c r="H84" s="25"/>
      <c r="I84" s="25"/>
      <c r="J84" s="25"/>
      <c r="K84" s="22"/>
      <c r="L84" s="22"/>
    </row>
    <row r="85" spans="3:15" x14ac:dyDescent="0.2">
      <c r="G85" s="24" t="s">
        <v>109</v>
      </c>
      <c r="H85" s="25"/>
      <c r="I85" s="25"/>
      <c r="J85" s="25"/>
      <c r="K85" s="22"/>
      <c r="L85" s="22"/>
    </row>
    <row r="86" spans="3:15" x14ac:dyDescent="0.2">
      <c r="G86" s="24" t="s">
        <v>110</v>
      </c>
      <c r="H86" s="25"/>
      <c r="I86" s="25"/>
      <c r="J86" s="25"/>
      <c r="K86" s="22"/>
      <c r="L86" s="22"/>
    </row>
    <row r="87" spans="3:15" x14ac:dyDescent="0.2">
      <c r="G87" s="24" t="s">
        <v>111</v>
      </c>
      <c r="H87" s="25"/>
      <c r="I87" s="25"/>
      <c r="J87" s="25"/>
      <c r="K87" s="22"/>
      <c r="L87" s="22"/>
    </row>
    <row r="88" spans="3:15" x14ac:dyDescent="0.2">
      <c r="G88" s="24" t="s">
        <v>40</v>
      </c>
      <c r="H88" s="25"/>
      <c r="I88" s="25"/>
      <c r="J88" s="25"/>
      <c r="K88" s="22"/>
      <c r="L88" s="22"/>
    </row>
    <row r="89" spans="3:15" x14ac:dyDescent="0.2">
      <c r="G89" s="24" t="s">
        <v>26</v>
      </c>
      <c r="H89" s="25"/>
      <c r="I89" s="25"/>
      <c r="J89" s="25"/>
      <c r="K89" s="22"/>
      <c r="L89" s="22"/>
    </row>
    <row r="90" spans="3:15" x14ac:dyDescent="0.2">
      <c r="G90" s="24" t="s">
        <v>112</v>
      </c>
      <c r="H90" s="25"/>
      <c r="I90" s="25"/>
      <c r="J90" s="25"/>
      <c r="K90" s="22"/>
      <c r="L90" s="22"/>
    </row>
    <row r="91" spans="3:15" x14ac:dyDescent="0.2">
      <c r="G91" s="24" t="s">
        <v>29</v>
      </c>
      <c r="H91" s="25"/>
      <c r="I91" s="25"/>
      <c r="J91" s="25"/>
      <c r="K91" s="22"/>
      <c r="L91" s="22"/>
    </row>
    <row r="92" spans="3:15" x14ac:dyDescent="0.2">
      <c r="G92" s="24" t="s">
        <v>113</v>
      </c>
      <c r="H92" s="25"/>
      <c r="I92" s="25"/>
      <c r="J92" s="25"/>
      <c r="K92" s="22"/>
      <c r="L92" s="22"/>
    </row>
    <row r="93" spans="3:15" x14ac:dyDescent="0.2">
      <c r="G93" s="24" t="s">
        <v>114</v>
      </c>
      <c r="H93" s="25"/>
      <c r="I93" s="25"/>
      <c r="J93" s="25"/>
      <c r="K93" s="22"/>
      <c r="L93" s="22"/>
    </row>
    <row r="94" spans="3:15" x14ac:dyDescent="0.2">
      <c r="G94" s="24" t="s">
        <v>115</v>
      </c>
      <c r="H94" s="25"/>
      <c r="I94" s="25"/>
      <c r="J94" s="25"/>
    </row>
    <row r="95" spans="3:15" x14ac:dyDescent="0.2">
      <c r="G95" s="24" t="s">
        <v>116</v>
      </c>
      <c r="H95" s="25"/>
      <c r="I95" s="25"/>
      <c r="J95" s="25"/>
    </row>
    <row r="96" spans="3:15" x14ac:dyDescent="0.2">
      <c r="G96" s="24" t="s">
        <v>117</v>
      </c>
      <c r="H96" s="25"/>
      <c r="I96" s="25"/>
      <c r="J96" s="25"/>
    </row>
    <row r="97" spans="7:10" x14ac:dyDescent="0.2">
      <c r="G97" s="24" t="s">
        <v>118</v>
      </c>
      <c r="H97" s="25"/>
      <c r="I97" s="25"/>
      <c r="J97" s="25"/>
    </row>
    <row r="98" spans="7:10" x14ac:dyDescent="0.2">
      <c r="G98" s="24" t="s">
        <v>119</v>
      </c>
      <c r="H98" s="25"/>
      <c r="I98" s="25"/>
      <c r="J98" s="25"/>
    </row>
  </sheetData>
  <sheetProtection formatCells="0" formatColumns="0" formatRows="0" insertColumns="0" insertRows="0" insertHyperlinks="0" deleteColumns="0" deleteRows="0" sort="0" autoFilter="0" pivotTables="0"/>
  <mergeCells count="115">
    <mergeCell ref="C58:F58"/>
    <mergeCell ref="G58:J58"/>
    <mergeCell ref="K58:O58"/>
    <mergeCell ref="C61:F61"/>
    <mergeCell ref="G61:J61"/>
    <mergeCell ref="K61:O61"/>
    <mergeCell ref="C59:F59"/>
    <mergeCell ref="G59:J59"/>
    <mergeCell ref="K59:O59"/>
    <mergeCell ref="C60:F60"/>
    <mergeCell ref="G60:J60"/>
    <mergeCell ref="K60:O60"/>
    <mergeCell ref="C55:F55"/>
    <mergeCell ref="G55:J55"/>
    <mergeCell ref="K55:O55"/>
    <mergeCell ref="C56:F56"/>
    <mergeCell ref="G56:J56"/>
    <mergeCell ref="K56:O56"/>
    <mergeCell ref="C57:F57"/>
    <mergeCell ref="G57:J57"/>
    <mergeCell ref="K57:O57"/>
    <mergeCell ref="P27:P28"/>
    <mergeCell ref="J28:O33"/>
    <mergeCell ref="J34:O34"/>
    <mergeCell ref="J35:O40"/>
    <mergeCell ref="J41:O41"/>
    <mergeCell ref="J42:O42"/>
    <mergeCell ref="C45:O45"/>
    <mergeCell ref="C52:O52"/>
    <mergeCell ref="C53:F53"/>
    <mergeCell ref="G53:J53"/>
    <mergeCell ref="K53:O53"/>
    <mergeCell ref="C27:I43"/>
    <mergeCell ref="J27:O27"/>
    <mergeCell ref="J43:O43"/>
    <mergeCell ref="C23:D23"/>
    <mergeCell ref="E23:G23"/>
    <mergeCell ref="H23:I24"/>
    <mergeCell ref="J23:K24"/>
    <mergeCell ref="L23:M24"/>
    <mergeCell ref="C54:F54"/>
    <mergeCell ref="G54:J54"/>
    <mergeCell ref="K54:O54"/>
    <mergeCell ref="C20:D22"/>
    <mergeCell ref="E20:G22"/>
    <mergeCell ref="H20:I22"/>
    <mergeCell ref="J20:K22"/>
    <mergeCell ref="L20:O20"/>
    <mergeCell ref="N23:O24"/>
    <mergeCell ref="C24:D24"/>
    <mergeCell ref="E24:G24"/>
    <mergeCell ref="C26:O26"/>
    <mergeCell ref="E13:O13"/>
    <mergeCell ref="C14:D14"/>
    <mergeCell ref="E14:O14"/>
    <mergeCell ref="C15:O15"/>
    <mergeCell ref="P17:P18"/>
    <mergeCell ref="C18:D19"/>
    <mergeCell ref="E18:F18"/>
    <mergeCell ref="G18:K18"/>
    <mergeCell ref="L18:M19"/>
    <mergeCell ref="N18:O19"/>
    <mergeCell ref="E19:F19"/>
    <mergeCell ref="G19:K19"/>
    <mergeCell ref="C17:D17"/>
    <mergeCell ref="E17:G17"/>
    <mergeCell ref="H17:I17"/>
    <mergeCell ref="J17:K17"/>
    <mergeCell ref="L17:M17"/>
    <mergeCell ref="N17:O17"/>
    <mergeCell ref="C63:O63"/>
    <mergeCell ref="C64:F64"/>
    <mergeCell ref="G64:J64"/>
    <mergeCell ref="K64:O64"/>
    <mergeCell ref="C65:F65"/>
    <mergeCell ref="G65:J65"/>
    <mergeCell ref="K65:O65"/>
    <mergeCell ref="B2:C4"/>
    <mergeCell ref="C5:D8"/>
    <mergeCell ref="E5:L5"/>
    <mergeCell ref="M5:O5"/>
    <mergeCell ref="E6:L6"/>
    <mergeCell ref="M6:O6"/>
    <mergeCell ref="E7:L8"/>
    <mergeCell ref="M7:O7"/>
    <mergeCell ref="M8:O8"/>
    <mergeCell ref="C16:O16"/>
    <mergeCell ref="C9:O9"/>
    <mergeCell ref="C10:O11"/>
    <mergeCell ref="C12:D12"/>
    <mergeCell ref="E12:H12"/>
    <mergeCell ref="I12:J12"/>
    <mergeCell ref="K12:O12"/>
    <mergeCell ref="C13:D13"/>
    <mergeCell ref="C68:F68"/>
    <mergeCell ref="G68:J68"/>
    <mergeCell ref="K68:O68"/>
    <mergeCell ref="C69:F69"/>
    <mergeCell ref="G69:J69"/>
    <mergeCell ref="K69:O69"/>
    <mergeCell ref="C66:F66"/>
    <mergeCell ref="G66:J66"/>
    <mergeCell ref="K66:O66"/>
    <mergeCell ref="C67:F67"/>
    <mergeCell ref="G67:J67"/>
    <mergeCell ref="K67:O67"/>
    <mergeCell ref="C72:F72"/>
    <mergeCell ref="G72:J72"/>
    <mergeCell ref="K72:O72"/>
    <mergeCell ref="C70:F70"/>
    <mergeCell ref="G70:J70"/>
    <mergeCell ref="K70:O70"/>
    <mergeCell ref="C71:F71"/>
    <mergeCell ref="G71:J71"/>
    <mergeCell ref="K71:O71"/>
  </mergeCells>
  <dataValidations count="5">
    <dataValidation type="list" allowBlank="1" showInputMessage="1" showErrorMessage="1" sqref="E20:G22" xr:uid="{00000000-0002-0000-1400-000000000000}">
      <formula1>$J$75:$J$76</formula1>
    </dataValidation>
    <dataValidation type="list" allowBlank="1" showInputMessage="1" showErrorMessage="1" sqref="J20:K22" xr:uid="{00000000-0002-0000-1400-000001000000}">
      <formula1>$J$77:$J$83</formula1>
    </dataValidation>
    <dataValidation type="list" allowBlank="1" showInputMessage="1" showErrorMessage="1" sqref="J17:K17" xr:uid="{00000000-0002-0000-1400-000002000000}">
      <formula1>$J$72:$J$74</formula1>
    </dataValidation>
    <dataValidation type="list" allowBlank="1" showInputMessage="1" showErrorMessage="1" sqref="E12:H12" xr:uid="{00000000-0002-0000-1400-000003000000}">
      <formula1>$G$72:$G$75</formula1>
    </dataValidation>
    <dataValidation type="list" allowBlank="1" showInputMessage="1" showErrorMessage="1" sqref="E13:O13" xr:uid="{00000000-0002-0000-1400-000004000000}">
      <formula1>$G$76:$G$98</formula1>
    </dataValidation>
  </dataValidations>
  <hyperlinks>
    <hyperlink ref="B2:C4" location="'MATRIZ DE INDICADORES'!A1" display="    REGRESAR" xr:uid="{00000000-0004-0000-1400-000000000000}"/>
  </hyperlinks>
  <pageMargins left="0.7" right="0.7" top="0.75" bottom="0.75" header="0.3" footer="0.3"/>
  <pageSetup paperSize="5" scale="74"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28033" r:id="rId4" name="Option Button 1">
              <controlPr defaultSize="0" autoFill="0" autoLine="0" autoPict="0" macro="[3]!PORCENTAJE">
                <anchor moveWithCells="1">
                  <from>
                    <xdr:col>5</xdr:col>
                    <xdr:colOff>28575</xdr:colOff>
                    <xdr:row>16</xdr:row>
                    <xdr:rowOff>142875</xdr:rowOff>
                  </from>
                  <to>
                    <xdr:col>5</xdr:col>
                    <xdr:colOff>895350</xdr:colOff>
                    <xdr:row>16</xdr:row>
                    <xdr:rowOff>333375</xdr:rowOff>
                  </to>
                </anchor>
              </controlPr>
            </control>
          </mc:Choice>
        </mc:AlternateContent>
        <mc:AlternateContent xmlns:mc="http://schemas.openxmlformats.org/markup-compatibility/2006">
          <mc:Choice Requires="x14">
            <control shapeId="428034" r:id="rId5" name="Option Button 2">
              <controlPr defaultSize="0" autoFill="0" autoLine="0" autoPict="0" macro="[3]!RELATIVO">
                <anchor moveWithCells="1">
                  <from>
                    <xdr:col>4</xdr:col>
                    <xdr:colOff>171450</xdr:colOff>
                    <xdr:row>16</xdr:row>
                    <xdr:rowOff>123825</xdr:rowOff>
                  </from>
                  <to>
                    <xdr:col>5</xdr:col>
                    <xdr:colOff>47625</xdr:colOff>
                    <xdr:row>16</xdr:row>
                    <xdr:rowOff>333375</xdr:rowOff>
                  </to>
                </anchor>
              </controlPr>
            </control>
          </mc:Choice>
        </mc:AlternateContent>
        <mc:AlternateContent xmlns:mc="http://schemas.openxmlformats.org/markup-compatibility/2006">
          <mc:Choice Requires="x14">
            <control shapeId="428035" r:id="rId6" name="Option Button 3">
              <controlPr defaultSize="0" autoFill="0" autoLine="0" autoPict="0" macro="[3]!RELATIVO">
                <anchor moveWithCells="1">
                  <from>
                    <xdr:col>5</xdr:col>
                    <xdr:colOff>895350</xdr:colOff>
                    <xdr:row>16</xdr:row>
                    <xdr:rowOff>123825</xdr:rowOff>
                  </from>
                  <to>
                    <xdr:col>7</xdr:col>
                    <xdr:colOff>104775</xdr:colOff>
                    <xdr:row>16</xdr:row>
                    <xdr:rowOff>333375</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90">
    <tabColor rgb="FFEDE394"/>
    <pageSetUpPr fitToPage="1"/>
  </sheetPr>
  <dimension ref="A1:AB149"/>
  <sheetViews>
    <sheetView zoomScale="80" zoomScaleNormal="80" workbookViewId="0">
      <selection activeCell="K12" sqref="K12:O12"/>
    </sheetView>
  </sheetViews>
  <sheetFormatPr baseColWidth="10" defaultColWidth="11.42578125" defaultRowHeight="15" x14ac:dyDescent="0.2"/>
  <cols>
    <col min="1" max="1" width="4" style="7" customWidth="1"/>
    <col min="2" max="2" width="6.7109375" style="7" customWidth="1"/>
    <col min="3" max="3" width="37.5703125" style="6" customWidth="1"/>
    <col min="4" max="4" width="15.140625" style="6" customWidth="1"/>
    <col min="5" max="5" width="12.7109375" style="6" customWidth="1"/>
    <col min="6" max="6" width="15.140625" style="6" customWidth="1"/>
    <col min="7" max="7" width="14" style="6" customWidth="1"/>
    <col min="8" max="8" width="11.42578125" style="6"/>
    <col min="9" max="9" width="12.85546875" style="6" customWidth="1"/>
    <col min="10" max="10" width="15.5703125" style="6" customWidth="1"/>
    <col min="11" max="11" width="14.42578125" style="6" customWidth="1"/>
    <col min="12" max="15" width="15.28515625" style="6" customWidth="1"/>
    <col min="16" max="16" width="6.7109375" style="7" customWidth="1"/>
    <col min="17" max="16384" width="11.42578125" style="7"/>
  </cols>
  <sheetData>
    <row r="1" spans="2:16" s="8" customFormat="1" ht="8.25" customHeight="1" x14ac:dyDescent="0.25">
      <c r="C1" s="9"/>
      <c r="D1" s="9"/>
      <c r="E1" s="9"/>
      <c r="F1" s="9"/>
      <c r="G1" s="9"/>
      <c r="H1" s="9"/>
      <c r="I1" s="9"/>
      <c r="J1" s="9"/>
      <c r="K1" s="9"/>
      <c r="L1" s="9"/>
      <c r="M1" s="9"/>
      <c r="N1" s="9"/>
      <c r="O1" s="9"/>
    </row>
    <row r="2" spans="2:16" s="8" customFormat="1" ht="15.75" customHeight="1" x14ac:dyDescent="0.25">
      <c r="B2" s="258" t="s">
        <v>41</v>
      </c>
      <c r="C2" s="258"/>
      <c r="D2" s="4"/>
      <c r="E2" s="4"/>
      <c r="F2" s="4"/>
      <c r="G2" s="4"/>
      <c r="H2" s="4"/>
      <c r="I2" s="4"/>
      <c r="J2" s="4"/>
      <c r="K2" s="4"/>
      <c r="L2" s="4"/>
      <c r="M2" s="4"/>
      <c r="N2" s="4"/>
      <c r="O2" s="4"/>
      <c r="P2" s="10"/>
    </row>
    <row r="3" spans="2:16" s="8" customFormat="1" ht="15.75" customHeight="1" x14ac:dyDescent="0.25">
      <c r="B3" s="258"/>
      <c r="C3" s="258"/>
      <c r="D3" s="4"/>
      <c r="E3" s="4"/>
      <c r="F3" s="4"/>
      <c r="G3" s="4"/>
      <c r="H3" s="4"/>
      <c r="I3" s="4"/>
      <c r="J3" s="4"/>
      <c r="K3" s="4"/>
      <c r="L3" s="4"/>
      <c r="M3" s="4"/>
      <c r="N3" s="4"/>
      <c r="O3" s="4"/>
      <c r="P3" s="10"/>
    </row>
    <row r="4" spans="2:16" s="8" customFormat="1" ht="15" customHeight="1" x14ac:dyDescent="0.25">
      <c r="B4" s="258"/>
      <c r="C4" s="258"/>
      <c r="D4" s="4"/>
      <c r="E4" s="4"/>
      <c r="F4" s="4"/>
      <c r="G4" s="4"/>
      <c r="H4" s="4"/>
      <c r="I4" s="4"/>
      <c r="J4" s="4"/>
      <c r="K4" s="4"/>
      <c r="L4" s="4"/>
      <c r="M4" s="4"/>
      <c r="N4" s="4"/>
      <c r="O4" s="4"/>
      <c r="P4" s="10"/>
    </row>
    <row r="5" spans="2:16" s="8" customFormat="1" ht="15.75" customHeight="1" x14ac:dyDescent="0.25">
      <c r="B5" s="10"/>
      <c r="C5" s="259"/>
      <c r="D5" s="260"/>
      <c r="E5" s="265" t="s">
        <v>0</v>
      </c>
      <c r="F5" s="212"/>
      <c r="G5" s="212"/>
      <c r="H5" s="212"/>
      <c r="I5" s="212"/>
      <c r="J5" s="212"/>
      <c r="K5" s="212"/>
      <c r="L5" s="213"/>
      <c r="M5" s="266" t="s">
        <v>1</v>
      </c>
      <c r="N5" s="266"/>
      <c r="O5" s="266"/>
      <c r="P5" s="10"/>
    </row>
    <row r="6" spans="2:16" s="8" customFormat="1" ht="15.75" customHeight="1" x14ac:dyDescent="0.25">
      <c r="B6" s="10"/>
      <c r="C6" s="261"/>
      <c r="D6" s="262"/>
      <c r="E6" s="265" t="s">
        <v>2</v>
      </c>
      <c r="F6" s="212"/>
      <c r="G6" s="212"/>
      <c r="H6" s="212"/>
      <c r="I6" s="212"/>
      <c r="J6" s="212"/>
      <c r="K6" s="212"/>
      <c r="L6" s="213"/>
      <c r="M6" s="266" t="s">
        <v>3</v>
      </c>
      <c r="N6" s="266"/>
      <c r="O6" s="266"/>
      <c r="P6" s="10"/>
    </row>
    <row r="7" spans="2:16" s="8" customFormat="1" ht="15.75" customHeight="1" x14ac:dyDescent="0.25">
      <c r="B7" s="10"/>
      <c r="C7" s="261"/>
      <c r="D7" s="262"/>
      <c r="E7" s="267" t="s">
        <v>4</v>
      </c>
      <c r="F7" s="268"/>
      <c r="G7" s="268"/>
      <c r="H7" s="268"/>
      <c r="I7" s="268"/>
      <c r="J7" s="268"/>
      <c r="K7" s="268"/>
      <c r="L7" s="269"/>
      <c r="M7" s="266" t="s">
        <v>5</v>
      </c>
      <c r="N7" s="266"/>
      <c r="O7" s="266"/>
      <c r="P7" s="10"/>
    </row>
    <row r="8" spans="2:16" s="8" customFormat="1" ht="15.75" customHeight="1" x14ac:dyDescent="0.25">
      <c r="B8" s="10"/>
      <c r="C8" s="263"/>
      <c r="D8" s="264"/>
      <c r="E8" s="270"/>
      <c r="F8" s="271"/>
      <c r="G8" s="271"/>
      <c r="H8" s="271"/>
      <c r="I8" s="271"/>
      <c r="J8" s="271"/>
      <c r="K8" s="271"/>
      <c r="L8" s="272"/>
      <c r="M8" s="266" t="s">
        <v>6</v>
      </c>
      <c r="N8" s="266"/>
      <c r="O8" s="266"/>
      <c r="P8" s="10"/>
    </row>
    <row r="9" spans="2:16" s="8" customFormat="1" ht="15.75" customHeight="1" x14ac:dyDescent="0.25">
      <c r="B9" s="10"/>
      <c r="C9" s="274"/>
      <c r="D9" s="274"/>
      <c r="E9" s="274"/>
      <c r="F9" s="274"/>
      <c r="G9" s="274"/>
      <c r="H9" s="274"/>
      <c r="I9" s="274"/>
      <c r="J9" s="274"/>
      <c r="K9" s="274"/>
      <c r="L9" s="274"/>
      <c r="M9" s="274"/>
      <c r="N9" s="274"/>
      <c r="O9" s="274"/>
      <c r="P9" s="10"/>
    </row>
    <row r="10" spans="2:16" s="8" customFormat="1" ht="15.75" customHeight="1" x14ac:dyDescent="0.25">
      <c r="B10" s="10"/>
      <c r="C10" s="275" t="s">
        <v>43</v>
      </c>
      <c r="D10" s="275"/>
      <c r="E10" s="275"/>
      <c r="F10" s="275"/>
      <c r="G10" s="275"/>
      <c r="H10" s="275"/>
      <c r="I10" s="275"/>
      <c r="J10" s="275"/>
      <c r="K10" s="275"/>
      <c r="L10" s="275"/>
      <c r="M10" s="275"/>
      <c r="N10" s="275"/>
      <c r="O10" s="275"/>
      <c r="P10" s="10"/>
    </row>
    <row r="11" spans="2:16" s="8" customFormat="1" ht="15" customHeight="1" x14ac:dyDescent="0.25">
      <c r="B11" s="10"/>
      <c r="C11" s="275"/>
      <c r="D11" s="275"/>
      <c r="E11" s="275"/>
      <c r="F11" s="275"/>
      <c r="G11" s="275"/>
      <c r="H11" s="275"/>
      <c r="I11" s="275"/>
      <c r="J11" s="275"/>
      <c r="K11" s="275"/>
      <c r="L11" s="275"/>
      <c r="M11" s="275"/>
      <c r="N11" s="275"/>
      <c r="O11" s="275"/>
      <c r="P11" s="10"/>
    </row>
    <row r="12" spans="2:16" s="8" customFormat="1" ht="30" customHeight="1" x14ac:dyDescent="0.25">
      <c r="B12" s="10"/>
      <c r="C12" s="276" t="s">
        <v>44</v>
      </c>
      <c r="D12" s="276"/>
      <c r="E12" s="371" t="s">
        <v>91</v>
      </c>
      <c r="F12" s="371"/>
      <c r="G12" s="371"/>
      <c r="H12" s="371"/>
      <c r="I12" s="276" t="s">
        <v>46</v>
      </c>
      <c r="J12" s="276"/>
      <c r="K12" s="349" t="s">
        <v>360</v>
      </c>
      <c r="L12" s="349"/>
      <c r="M12" s="349"/>
      <c r="N12" s="349"/>
      <c r="O12" s="349"/>
      <c r="P12" s="10"/>
    </row>
    <row r="13" spans="2:16" s="8" customFormat="1" x14ac:dyDescent="0.25">
      <c r="B13" s="10"/>
      <c r="C13" s="279" t="s">
        <v>15</v>
      </c>
      <c r="D13" s="279"/>
      <c r="E13" s="350" t="s">
        <v>111</v>
      </c>
      <c r="F13" s="351"/>
      <c r="G13" s="351"/>
      <c r="H13" s="351"/>
      <c r="I13" s="351"/>
      <c r="J13" s="351"/>
      <c r="K13" s="351"/>
      <c r="L13" s="351"/>
      <c r="M13" s="351"/>
      <c r="N13" s="351"/>
      <c r="O13" s="351"/>
      <c r="P13" s="10"/>
    </row>
    <row r="14" spans="2:16" s="8" customFormat="1" x14ac:dyDescent="0.25">
      <c r="B14" s="10"/>
      <c r="C14" s="279" t="s">
        <v>48</v>
      </c>
      <c r="D14" s="279"/>
      <c r="E14" s="350" t="s">
        <v>356</v>
      </c>
      <c r="F14" s="350"/>
      <c r="G14" s="350"/>
      <c r="H14" s="350"/>
      <c r="I14" s="350"/>
      <c r="J14" s="350"/>
      <c r="K14" s="350"/>
      <c r="L14" s="350"/>
      <c r="M14" s="350"/>
      <c r="N14" s="350"/>
      <c r="O14" s="350"/>
      <c r="P14" s="10"/>
    </row>
    <row r="15" spans="2:16" s="8" customFormat="1" x14ac:dyDescent="0.25">
      <c r="B15" s="10"/>
      <c r="C15" s="282"/>
      <c r="D15" s="283"/>
      <c r="E15" s="283"/>
      <c r="F15" s="283"/>
      <c r="G15" s="283"/>
      <c r="H15" s="283"/>
      <c r="I15" s="283"/>
      <c r="J15" s="283"/>
      <c r="K15" s="283"/>
      <c r="L15" s="283"/>
      <c r="M15" s="283"/>
      <c r="N15" s="283"/>
      <c r="O15" s="284"/>
      <c r="P15" s="10"/>
    </row>
    <row r="16" spans="2:16" s="8" customFormat="1" x14ac:dyDescent="0.25">
      <c r="B16" s="10"/>
      <c r="C16" s="273" t="s">
        <v>50</v>
      </c>
      <c r="D16" s="273"/>
      <c r="E16" s="273"/>
      <c r="F16" s="273"/>
      <c r="G16" s="273"/>
      <c r="H16" s="273"/>
      <c r="I16" s="273"/>
      <c r="J16" s="273"/>
      <c r="K16" s="273"/>
      <c r="L16" s="273"/>
      <c r="M16" s="273"/>
      <c r="N16" s="273"/>
      <c r="O16" s="273"/>
      <c r="P16" s="10"/>
    </row>
    <row r="17" spans="2:16" s="8" customFormat="1" ht="36" customHeight="1" x14ac:dyDescent="0.25">
      <c r="B17" s="10"/>
      <c r="C17" s="279" t="s">
        <v>51</v>
      </c>
      <c r="D17" s="279"/>
      <c r="E17" s="297">
        <v>1</v>
      </c>
      <c r="F17" s="298"/>
      <c r="G17" s="299"/>
      <c r="H17" s="279" t="s">
        <v>20</v>
      </c>
      <c r="I17" s="279"/>
      <c r="J17" s="300" t="s">
        <v>27</v>
      </c>
      <c r="K17" s="301"/>
      <c r="L17" s="279" t="s">
        <v>52</v>
      </c>
      <c r="M17" s="279"/>
      <c r="N17" s="302">
        <v>0.9</v>
      </c>
      <c r="O17" s="302"/>
      <c r="P17" s="285"/>
    </row>
    <row r="18" spans="2:16" s="8" customFormat="1" ht="30" customHeight="1" x14ac:dyDescent="0.25">
      <c r="B18" s="10"/>
      <c r="C18" s="279" t="s">
        <v>137</v>
      </c>
      <c r="D18" s="279"/>
      <c r="E18" s="279" t="s">
        <v>53</v>
      </c>
      <c r="F18" s="279"/>
      <c r="G18" s="300" t="s">
        <v>361</v>
      </c>
      <c r="H18" s="461"/>
      <c r="I18" s="461"/>
      <c r="J18" s="461"/>
      <c r="K18" s="301"/>
      <c r="L18" s="289" t="s">
        <v>55</v>
      </c>
      <c r="M18" s="290"/>
      <c r="N18" s="293" t="s">
        <v>326</v>
      </c>
      <c r="O18" s="294"/>
      <c r="P18" s="285"/>
    </row>
    <row r="19" spans="2:16" s="8" customFormat="1" ht="33" customHeight="1" x14ac:dyDescent="0.25">
      <c r="B19" s="10"/>
      <c r="C19" s="279"/>
      <c r="D19" s="279"/>
      <c r="E19" s="279" t="s">
        <v>57</v>
      </c>
      <c r="F19" s="279"/>
      <c r="G19" s="300" t="s">
        <v>358</v>
      </c>
      <c r="H19" s="461"/>
      <c r="I19" s="461"/>
      <c r="J19" s="461"/>
      <c r="K19" s="301"/>
      <c r="L19" s="291"/>
      <c r="M19" s="292"/>
      <c r="N19" s="295"/>
      <c r="O19" s="296"/>
      <c r="P19" s="10"/>
    </row>
    <row r="20" spans="2:16" s="8" customFormat="1" ht="15.75" customHeight="1" x14ac:dyDescent="0.25">
      <c r="B20" s="10"/>
      <c r="C20" s="289" t="s">
        <v>59</v>
      </c>
      <c r="D20" s="290"/>
      <c r="E20" s="305" t="s">
        <v>60</v>
      </c>
      <c r="F20" s="306"/>
      <c r="G20" s="307"/>
      <c r="H20" s="314" t="s">
        <v>61</v>
      </c>
      <c r="I20" s="315"/>
      <c r="J20" s="305" t="s">
        <v>101</v>
      </c>
      <c r="K20" s="307"/>
      <c r="L20" s="320" t="s">
        <v>63</v>
      </c>
      <c r="M20" s="321"/>
      <c r="N20" s="321"/>
      <c r="O20" s="322"/>
      <c r="P20" s="10"/>
    </row>
    <row r="21" spans="2:16" s="8" customFormat="1" ht="15.75" customHeight="1" x14ac:dyDescent="0.25">
      <c r="B21" s="10"/>
      <c r="C21" s="303"/>
      <c r="D21" s="304"/>
      <c r="E21" s="308"/>
      <c r="F21" s="309"/>
      <c r="G21" s="310"/>
      <c r="H21" s="316"/>
      <c r="I21" s="317"/>
      <c r="J21" s="308"/>
      <c r="K21" s="310"/>
      <c r="L21" s="32" t="s">
        <v>64</v>
      </c>
      <c r="M21" s="32" t="s">
        <v>65</v>
      </c>
      <c r="N21" s="32" t="s">
        <v>66</v>
      </c>
      <c r="O21" s="32" t="s">
        <v>67</v>
      </c>
      <c r="P21" s="10"/>
    </row>
    <row r="22" spans="2:16" s="8" customFormat="1" ht="15.75" customHeight="1" x14ac:dyDescent="0.25">
      <c r="B22" s="10"/>
      <c r="C22" s="291"/>
      <c r="D22" s="292"/>
      <c r="E22" s="311"/>
      <c r="F22" s="312"/>
      <c r="G22" s="313"/>
      <c r="H22" s="318"/>
      <c r="I22" s="319"/>
      <c r="J22" s="311"/>
      <c r="K22" s="313"/>
      <c r="L22" s="17" t="s">
        <v>123</v>
      </c>
      <c r="M22" s="18" t="s">
        <v>124</v>
      </c>
      <c r="N22" s="19" t="s">
        <v>342</v>
      </c>
      <c r="O22" s="20" t="s">
        <v>126</v>
      </c>
      <c r="P22" s="10"/>
    </row>
    <row r="23" spans="2:16" s="8" customFormat="1" ht="26.25" customHeight="1" x14ac:dyDescent="0.25">
      <c r="B23" s="10"/>
      <c r="C23" s="279" t="s">
        <v>72</v>
      </c>
      <c r="D23" s="279"/>
      <c r="E23" s="572" t="s">
        <v>363</v>
      </c>
      <c r="F23" s="572"/>
      <c r="G23" s="572"/>
      <c r="H23" s="330" t="s">
        <v>74</v>
      </c>
      <c r="I23" s="315"/>
      <c r="J23" s="323" t="s">
        <v>75</v>
      </c>
      <c r="K23" s="323"/>
      <c r="L23" s="279" t="s">
        <v>76</v>
      </c>
      <c r="M23" s="279"/>
      <c r="N23" s="323" t="s">
        <v>75</v>
      </c>
      <c r="O23" s="323"/>
      <c r="P23" s="10"/>
    </row>
    <row r="24" spans="2:16" s="8" customFormat="1" ht="26.25" customHeight="1" x14ac:dyDescent="0.25">
      <c r="B24" s="10"/>
      <c r="C24" s="279" t="s">
        <v>78</v>
      </c>
      <c r="D24" s="279"/>
      <c r="E24" s="572" t="s">
        <v>363</v>
      </c>
      <c r="F24" s="572"/>
      <c r="G24" s="572"/>
      <c r="H24" s="331"/>
      <c r="I24" s="319"/>
      <c r="J24" s="323"/>
      <c r="K24" s="323"/>
      <c r="L24" s="279"/>
      <c r="M24" s="279"/>
      <c r="N24" s="323"/>
      <c r="O24" s="323"/>
      <c r="P24" s="10"/>
    </row>
    <row r="25" spans="2:16" s="8" customFormat="1" ht="15.75" customHeight="1" x14ac:dyDescent="0.25">
      <c r="B25" s="10"/>
      <c r="C25" s="27"/>
      <c r="D25" s="27"/>
      <c r="E25" s="31"/>
      <c r="F25" s="31"/>
      <c r="G25" s="27"/>
      <c r="H25" s="27"/>
      <c r="I25" s="27"/>
      <c r="J25" s="31"/>
      <c r="K25" s="31"/>
      <c r="L25" s="27"/>
      <c r="M25" s="27"/>
      <c r="N25" s="31"/>
      <c r="O25" s="31"/>
      <c r="P25" s="10"/>
    </row>
    <row r="26" spans="2:16" s="8" customFormat="1" ht="15" customHeight="1" x14ac:dyDescent="0.25">
      <c r="B26" s="10"/>
      <c r="C26" s="273" t="s">
        <v>80</v>
      </c>
      <c r="D26" s="273"/>
      <c r="E26" s="273"/>
      <c r="F26" s="273"/>
      <c r="G26" s="273"/>
      <c r="H26" s="273"/>
      <c r="I26" s="273"/>
      <c r="J26" s="325"/>
      <c r="K26" s="325"/>
      <c r="L26" s="325"/>
      <c r="M26" s="325"/>
      <c r="N26" s="325"/>
      <c r="O26" s="325"/>
      <c r="P26" s="10"/>
    </row>
    <row r="27" spans="2:16" s="8" customFormat="1" ht="15" customHeight="1" x14ac:dyDescent="0.25">
      <c r="B27" s="10"/>
      <c r="C27" s="283"/>
      <c r="D27" s="283"/>
      <c r="E27" s="283"/>
      <c r="F27" s="283"/>
      <c r="G27" s="283"/>
      <c r="H27" s="283"/>
      <c r="I27" s="284"/>
      <c r="J27" s="326" t="s">
        <v>81</v>
      </c>
      <c r="K27" s="327"/>
      <c r="L27" s="327"/>
      <c r="M27" s="327"/>
      <c r="N27" s="327"/>
      <c r="O27" s="327"/>
      <c r="P27" s="285"/>
    </row>
    <row r="28" spans="2:16" s="8" customFormat="1" ht="33" customHeight="1" x14ac:dyDescent="0.25">
      <c r="B28" s="10"/>
      <c r="C28" s="283"/>
      <c r="D28" s="283"/>
      <c r="E28" s="283"/>
      <c r="F28" s="283"/>
      <c r="G28" s="283"/>
      <c r="H28" s="283"/>
      <c r="I28" s="284"/>
      <c r="J28" s="334" t="s">
        <v>399</v>
      </c>
      <c r="K28" s="329"/>
      <c r="L28" s="329"/>
      <c r="M28" s="329"/>
      <c r="N28" s="329"/>
      <c r="O28" s="329"/>
      <c r="P28" s="285"/>
    </row>
    <row r="29" spans="2:16" s="8" customFormat="1" ht="33" customHeight="1" x14ac:dyDescent="0.25">
      <c r="B29" s="10"/>
      <c r="C29" s="283"/>
      <c r="D29" s="283"/>
      <c r="E29" s="283"/>
      <c r="F29" s="283"/>
      <c r="G29" s="283"/>
      <c r="H29" s="283"/>
      <c r="I29" s="284"/>
      <c r="J29" s="335"/>
      <c r="K29" s="336"/>
      <c r="L29" s="336"/>
      <c r="M29" s="336"/>
      <c r="N29" s="336"/>
      <c r="O29" s="336"/>
      <c r="P29" s="10"/>
    </row>
    <row r="30" spans="2:16" s="8" customFormat="1" ht="33" customHeight="1" x14ac:dyDescent="0.25">
      <c r="B30" s="10"/>
      <c r="C30" s="283"/>
      <c r="D30" s="283"/>
      <c r="E30" s="283"/>
      <c r="F30" s="283"/>
      <c r="G30" s="283"/>
      <c r="H30" s="283"/>
      <c r="I30" s="284"/>
      <c r="J30" s="335"/>
      <c r="K30" s="336"/>
      <c r="L30" s="336"/>
      <c r="M30" s="336"/>
      <c r="N30" s="336"/>
      <c r="O30" s="336"/>
      <c r="P30" s="10"/>
    </row>
    <row r="31" spans="2:16" s="8" customFormat="1" ht="33" customHeight="1" x14ac:dyDescent="0.25">
      <c r="B31" s="10"/>
      <c r="C31" s="283"/>
      <c r="D31" s="283"/>
      <c r="E31" s="283"/>
      <c r="F31" s="283"/>
      <c r="G31" s="283"/>
      <c r="H31" s="283"/>
      <c r="I31" s="284"/>
      <c r="J31" s="335"/>
      <c r="K31" s="336"/>
      <c r="L31" s="336"/>
      <c r="M31" s="336"/>
      <c r="N31" s="336"/>
      <c r="O31" s="336"/>
      <c r="P31" s="10"/>
    </row>
    <row r="32" spans="2:16" s="8" customFormat="1" ht="33" customHeight="1" x14ac:dyDescent="0.25">
      <c r="B32" s="10"/>
      <c r="C32" s="283"/>
      <c r="D32" s="283"/>
      <c r="E32" s="283"/>
      <c r="F32" s="283"/>
      <c r="G32" s="283"/>
      <c r="H32" s="283"/>
      <c r="I32" s="284"/>
      <c r="J32" s="335"/>
      <c r="K32" s="336"/>
      <c r="L32" s="336"/>
      <c r="M32" s="336"/>
      <c r="N32" s="336"/>
      <c r="O32" s="336"/>
      <c r="P32" s="10"/>
    </row>
    <row r="33" spans="2:16" s="8" customFormat="1" ht="15" customHeight="1" x14ac:dyDescent="0.25">
      <c r="B33" s="10"/>
      <c r="C33" s="283"/>
      <c r="D33" s="283"/>
      <c r="E33" s="283"/>
      <c r="F33" s="283"/>
      <c r="G33" s="283"/>
      <c r="H33" s="283"/>
      <c r="I33" s="284"/>
      <c r="J33" s="337"/>
      <c r="K33" s="338"/>
      <c r="L33" s="338"/>
      <c r="M33" s="338"/>
      <c r="N33" s="338"/>
      <c r="O33" s="338"/>
      <c r="P33" s="10"/>
    </row>
    <row r="34" spans="2:16" s="8" customFormat="1" ht="15.75" customHeight="1" x14ac:dyDescent="0.25">
      <c r="B34" s="10"/>
      <c r="C34" s="283"/>
      <c r="D34" s="283"/>
      <c r="E34" s="283"/>
      <c r="F34" s="283"/>
      <c r="G34" s="283"/>
      <c r="H34" s="283"/>
      <c r="I34" s="284"/>
      <c r="J34" s="339" t="s">
        <v>82</v>
      </c>
      <c r="K34" s="340"/>
      <c r="L34" s="340"/>
      <c r="M34" s="340"/>
      <c r="N34" s="340"/>
      <c r="O34" s="340"/>
      <c r="P34" s="10"/>
    </row>
    <row r="35" spans="2:16" s="8" customFormat="1" ht="16.5" customHeight="1" x14ac:dyDescent="0.25">
      <c r="B35" s="10"/>
      <c r="C35" s="283"/>
      <c r="D35" s="283"/>
      <c r="E35" s="283"/>
      <c r="F35" s="283"/>
      <c r="G35" s="283"/>
      <c r="H35" s="283"/>
      <c r="I35" s="284"/>
      <c r="J35" s="334" t="s">
        <v>398</v>
      </c>
      <c r="K35" s="329"/>
      <c r="L35" s="329"/>
      <c r="M35" s="329"/>
      <c r="N35" s="329"/>
      <c r="O35" s="329"/>
      <c r="P35" s="10"/>
    </row>
    <row r="36" spans="2:16" s="8" customFormat="1" ht="6" customHeight="1" x14ac:dyDescent="0.25">
      <c r="B36" s="10"/>
      <c r="C36" s="283"/>
      <c r="D36" s="283"/>
      <c r="E36" s="283"/>
      <c r="F36" s="283"/>
      <c r="G36" s="283"/>
      <c r="H36" s="283"/>
      <c r="I36" s="284"/>
      <c r="J36" s="335"/>
      <c r="K36" s="336"/>
      <c r="L36" s="336"/>
      <c r="M36" s="336"/>
      <c r="N36" s="336"/>
      <c r="O36" s="336"/>
      <c r="P36" s="10"/>
    </row>
    <row r="37" spans="2:16" s="8" customFormat="1" ht="22.5" customHeight="1" x14ac:dyDescent="0.25">
      <c r="B37" s="10"/>
      <c r="C37" s="283"/>
      <c r="D37" s="283"/>
      <c r="E37" s="283"/>
      <c r="F37" s="283"/>
      <c r="G37" s="283"/>
      <c r="H37" s="283"/>
      <c r="I37" s="284"/>
      <c r="J37" s="335"/>
      <c r="K37" s="336"/>
      <c r="L37" s="336"/>
      <c r="M37" s="336"/>
      <c r="N37" s="336"/>
      <c r="O37" s="336"/>
      <c r="P37" s="10"/>
    </row>
    <row r="38" spans="2:16" s="8" customFormat="1" ht="22.5" customHeight="1" x14ac:dyDescent="0.25">
      <c r="B38" s="10"/>
      <c r="C38" s="283"/>
      <c r="D38" s="283"/>
      <c r="E38" s="283"/>
      <c r="F38" s="283"/>
      <c r="G38" s="283"/>
      <c r="H38" s="283"/>
      <c r="I38" s="284"/>
      <c r="J38" s="335"/>
      <c r="K38" s="336"/>
      <c r="L38" s="336"/>
      <c r="M38" s="336"/>
      <c r="N38" s="336"/>
      <c r="O38" s="336"/>
      <c r="P38" s="10"/>
    </row>
    <row r="39" spans="2:16" s="8" customFormat="1" ht="22.5" customHeight="1" x14ac:dyDescent="0.25">
      <c r="B39" s="10"/>
      <c r="C39" s="283"/>
      <c r="D39" s="283"/>
      <c r="E39" s="283"/>
      <c r="F39" s="283"/>
      <c r="G39" s="283"/>
      <c r="H39" s="283"/>
      <c r="I39" s="284"/>
      <c r="J39" s="335"/>
      <c r="K39" s="336"/>
      <c r="L39" s="336"/>
      <c r="M39" s="336"/>
      <c r="N39" s="336"/>
      <c r="O39" s="336"/>
      <c r="P39" s="10"/>
    </row>
    <row r="40" spans="2:16" s="8" customFormat="1" ht="22.5" customHeight="1" x14ac:dyDescent="0.25">
      <c r="B40" s="10"/>
      <c r="C40" s="283"/>
      <c r="D40" s="283"/>
      <c r="E40" s="283"/>
      <c r="F40" s="283"/>
      <c r="G40" s="283"/>
      <c r="H40" s="283"/>
      <c r="I40" s="284"/>
      <c r="J40" s="337"/>
      <c r="K40" s="338"/>
      <c r="L40" s="338"/>
      <c r="M40" s="338"/>
      <c r="N40" s="338"/>
      <c r="O40" s="338"/>
      <c r="P40" s="10"/>
    </row>
    <row r="41" spans="2:16" s="8" customFormat="1" ht="15.75" customHeight="1" x14ac:dyDescent="0.25">
      <c r="B41" s="10"/>
      <c r="C41" s="283"/>
      <c r="D41" s="283"/>
      <c r="E41" s="283"/>
      <c r="F41" s="283"/>
      <c r="G41" s="283"/>
      <c r="H41" s="283"/>
      <c r="I41" s="284"/>
      <c r="J41" s="339" t="s">
        <v>83</v>
      </c>
      <c r="K41" s="340"/>
      <c r="L41" s="340"/>
      <c r="M41" s="340"/>
      <c r="N41" s="340"/>
      <c r="O41" s="340"/>
      <c r="P41" s="10"/>
    </row>
    <row r="42" spans="2:16" s="8" customFormat="1" ht="15.75" customHeight="1" x14ac:dyDescent="0.25">
      <c r="B42" s="10"/>
      <c r="C42" s="283"/>
      <c r="D42" s="283"/>
      <c r="E42" s="283"/>
      <c r="F42" s="283"/>
      <c r="G42" s="283"/>
      <c r="H42" s="283"/>
      <c r="I42" s="284"/>
      <c r="J42" s="341" t="str">
        <f>E14</f>
        <v>Coordinador(a) Oficina de Graduados</v>
      </c>
      <c r="K42" s="342"/>
      <c r="L42" s="342"/>
      <c r="M42" s="342"/>
      <c r="N42" s="342"/>
      <c r="O42" s="342"/>
      <c r="P42" s="10"/>
    </row>
    <row r="43" spans="2:16" s="8" customFormat="1" ht="16.5" customHeight="1" x14ac:dyDescent="0.25">
      <c r="B43" s="10"/>
      <c r="C43" s="283"/>
      <c r="D43" s="283"/>
      <c r="E43" s="283"/>
      <c r="F43" s="283"/>
      <c r="G43" s="283"/>
      <c r="H43" s="283"/>
      <c r="I43" s="284"/>
      <c r="J43" s="328"/>
      <c r="K43" s="329"/>
      <c r="L43" s="329"/>
      <c r="M43" s="329"/>
      <c r="N43" s="329"/>
      <c r="O43" s="329"/>
      <c r="P43" s="10"/>
    </row>
    <row r="44" spans="2:16" s="8" customFormat="1" ht="16.5" customHeight="1" x14ac:dyDescent="0.25">
      <c r="B44" s="10"/>
      <c r="C44" s="5"/>
      <c r="D44" s="5"/>
      <c r="E44" s="5"/>
      <c r="F44" s="5"/>
      <c r="G44" s="5"/>
      <c r="H44" s="5"/>
      <c r="I44" s="5"/>
      <c r="J44" s="5"/>
      <c r="K44" s="5"/>
      <c r="L44" s="5"/>
      <c r="M44" s="5"/>
      <c r="N44" s="5"/>
      <c r="O44" s="5"/>
      <c r="P44" s="10"/>
    </row>
    <row r="45" spans="2:16" s="12" customFormat="1" ht="15" customHeight="1" x14ac:dyDescent="0.25">
      <c r="B45" s="11"/>
      <c r="C45" s="343" t="s">
        <v>84</v>
      </c>
      <c r="D45" s="344"/>
      <c r="E45" s="344"/>
      <c r="F45" s="344"/>
      <c r="G45" s="344"/>
      <c r="H45" s="344"/>
      <c r="I45" s="344"/>
      <c r="J45" s="344"/>
      <c r="K45" s="344"/>
      <c r="L45" s="344"/>
      <c r="M45" s="344"/>
      <c r="N45" s="344"/>
      <c r="O45" s="345"/>
      <c r="P45" s="11"/>
    </row>
    <row r="46" spans="2:16" s="12" customFormat="1" x14ac:dyDescent="0.25">
      <c r="B46" s="11"/>
      <c r="C46" s="33" t="s">
        <v>9</v>
      </c>
      <c r="D46" s="32" t="str">
        <f ca="1">IF(J23="MENSUAL","ENERO",IF(J23="TRIMESTRAL","MARZO",IF(J23="SEMESTRAL","JUNIO",IF(J23="ANUAL",YEAR(TODAY()),""))))</f>
        <v>JUNIO</v>
      </c>
      <c r="E46" s="32" t="str">
        <f>IF(J23="MENSUAL","FEBRERO",IF(J23="TRIMESTRAL","JUNIO",IF(J23="SEMESTRAL","DICIEMBRE","")))</f>
        <v>DICIEMBRE</v>
      </c>
      <c r="F46" s="32" t="str">
        <f>IF(J23="MENSUAL","MARZO",IF(J23="TRIMESTRAL","SEPTIEMBRE",""))</f>
        <v/>
      </c>
      <c r="G46" s="32" t="str">
        <f>IF(J23="MENSUAL","ABRIL",IF(J23="TRIMESTRAL","DICIEMBRE",""))</f>
        <v/>
      </c>
      <c r="H46" s="32" t="str">
        <f>IF(J23="MENSUAL","MAYO","")</f>
        <v/>
      </c>
      <c r="I46" s="32" t="str">
        <f>IF(J23="MENSUAL","JUNIO","")</f>
        <v/>
      </c>
      <c r="J46" s="32" t="str">
        <f>IF(J23="MENSUAL","JULIO","")</f>
        <v/>
      </c>
      <c r="K46" s="32" t="str">
        <f>IF(J23="MENSUAL","AGOSTO","")</f>
        <v/>
      </c>
      <c r="L46" s="32" t="str">
        <f>IF(J23="MENSUAL","SEPTIEMBRE","")</f>
        <v/>
      </c>
      <c r="M46" s="32" t="str">
        <f>IF(J23="MENSUAL","OCTUBRE","")</f>
        <v/>
      </c>
      <c r="N46" s="32" t="str">
        <f>IF(J23="MENSUAL","NOVIEMBRE","")</f>
        <v/>
      </c>
      <c r="O46" s="32" t="str">
        <f>IF(J23="MENSUAL","DICIEMBRE","")</f>
        <v/>
      </c>
      <c r="P46" s="11"/>
    </row>
    <row r="47" spans="2:16" s="12" customFormat="1" ht="48" customHeight="1" x14ac:dyDescent="0.25">
      <c r="B47" s="11"/>
      <c r="C47" s="34" t="str">
        <f>G18</f>
        <v>Número de graduados oportunos (Plan de estudios + 1 semestre) * 100</v>
      </c>
      <c r="D47" s="87"/>
      <c r="E47" s="32"/>
      <c r="F47" s="32"/>
      <c r="G47" s="32"/>
      <c r="H47" s="32"/>
      <c r="I47" s="32"/>
      <c r="J47" s="32"/>
      <c r="K47" s="32"/>
      <c r="L47" s="32"/>
      <c r="M47" s="32"/>
      <c r="N47" s="32"/>
      <c r="O47" s="32"/>
      <c r="P47" s="11"/>
    </row>
    <row r="48" spans="2:16" s="12" customFormat="1" ht="54" customHeight="1" x14ac:dyDescent="0.25">
      <c r="B48" s="11"/>
      <c r="C48" s="34" t="str">
        <f>G19</f>
        <v>Total de estudiantes inscritos de cada programa académico de la vigencia actual a medir</v>
      </c>
      <c r="D48" s="87"/>
      <c r="E48" s="32"/>
      <c r="F48" s="32"/>
      <c r="G48" s="32"/>
      <c r="H48" s="32"/>
      <c r="I48" s="32"/>
      <c r="J48" s="32"/>
      <c r="K48" s="32"/>
      <c r="L48" s="32"/>
      <c r="M48" s="32"/>
      <c r="N48" s="32"/>
      <c r="O48" s="32"/>
      <c r="P48" s="13"/>
    </row>
    <row r="49" spans="1:28" s="12" customFormat="1" x14ac:dyDescent="0.25">
      <c r="B49" s="11"/>
      <c r="C49" s="2" t="s">
        <v>85</v>
      </c>
      <c r="D49" s="28" t="str">
        <f>IFERROR(IF($E$17=1,D47/D48,IF($E$17=2,D47,"")),"")</f>
        <v/>
      </c>
      <c r="E49" s="28" t="str">
        <f t="shared" ref="E49:O49" si="0">IFERROR(IF($E$17=1,E47/E48,IF($E$17=2,E47,"")),"")</f>
        <v/>
      </c>
      <c r="F49" s="28" t="str">
        <f t="shared" si="0"/>
        <v/>
      </c>
      <c r="G49" s="28" t="str">
        <f t="shared" si="0"/>
        <v/>
      </c>
      <c r="H49" s="28" t="str">
        <f t="shared" si="0"/>
        <v/>
      </c>
      <c r="I49" s="28" t="str">
        <f t="shared" si="0"/>
        <v/>
      </c>
      <c r="J49" s="28" t="str">
        <f t="shared" si="0"/>
        <v/>
      </c>
      <c r="K49" s="28" t="str">
        <f t="shared" si="0"/>
        <v/>
      </c>
      <c r="L49" s="28" t="str">
        <f t="shared" si="0"/>
        <v/>
      </c>
      <c r="M49" s="28" t="str">
        <f t="shared" si="0"/>
        <v/>
      </c>
      <c r="N49" s="28" t="str">
        <f t="shared" si="0"/>
        <v/>
      </c>
      <c r="O49" s="28" t="str">
        <f t="shared" si="0"/>
        <v/>
      </c>
      <c r="P49" s="11"/>
    </row>
    <row r="50" spans="1:28" s="12" customFormat="1" x14ac:dyDescent="0.25">
      <c r="B50" s="11"/>
      <c r="C50" s="3" t="s">
        <v>86</v>
      </c>
      <c r="D50" s="28">
        <f>IF(AND(N23="ANUAL",J23="MENSUAL"),N17/12,IF(AND(N23="ANUAL",J23="TRIMESTRAL"),N17/4,IF(AND(N23="ANUAL",J23="SEMESTRAL"),N17/2,IF(AND(N23="ANUAL",J23="ANUAL"),N17,IF(AND(N23="SEMESTRAL",J23="MENSUAL"),N17/6,IF(AND(N23="SEMESTRAL",J23="TRIMESTRAL"),N17/2,IF(AND(N23="SEMESTRAL",J23="SEMESTRAL"),N17,IF(AND(N23="SEMESTRAL",J23="ANUAL"),"REVISAR FRECUENCIAS",IF(AND(N23="TRIMESTRAL",J23="MENSUAL"),N17/3,IF(AND(N23="TRIMESTRAL",J23="TRIMESTRAL"),N17,IF(AND(N23="TRIMESTRAL",J23="SEMESTRAL"),"REVISAR FRECUENCIAS",IF(AND(N23="TRIMESTRAL",J23="ANUAL"),"REVISAR FRECUENCIAS",IF(AND(N23="MENSUAL",J23="MENSUAL"),N17,IF(AND(N23="MENSUAL",J23="TRIMESTRAL"),"REVISAR FRECUENCIAS",IF(AND(N23="MENSUAL",J23="SEMESTRAL"),"REVISAR FRECUENCIAS",IF(AND(N23="MENSUAL",J23="ANUAL"),"REVISAR FRECUENCIAS",""))))))))))))))))</f>
        <v>0.9</v>
      </c>
      <c r="E50" s="28">
        <f>IF(AND(N23="ANUAL",J23="MENSUAL"),N17/12+D50,IF(AND(N23="ANUAL",J23="TRIMESTRAL"),N17/4+D50,IF(AND(N23="ANUAL",J23="SEMESTRAL"),N17/2+D50,IF(AND(N23="SEMESTRAL",J23="MENSUAL"),N17/6+D50,IF(AND(N23="SEMESTRAL",J23="TRIMESTRAL"),N17/2+D50,IF(AND(N23="SEMESTRAL",J23="SEMESTRAL"),N17,IF(AND(N23="TRIMESTRAL",J23="MENSUAL"),N17/3+D50,IF(AND(N23="TRIMESTRAL",J23="TRIMESTRAL"),N17,IF(AND(N23="MENSUAL",J23="MENSUAL"),N17,"")))))))))</f>
        <v>0.9</v>
      </c>
      <c r="F50" s="28" t="str">
        <f>IF(AND(N23="ANUAL",J23="MENSUAL"),N17/12+E50,IF(AND(N23="ANUAL",J23="TRIMESTRAL"),N17/4+E50,IF(AND(N23="SEMESTRAL",J23="MENSUAL"),N17/6+E50,IF(AND(N23="SEMESTRAL",J23="TRIMESTRAL"),N17/2,IF(AND(N23="TRIMESTRAL",J23="MENSUAL"),N17/3+E50,IF(AND(N23="TRIMESTRAL",J23="TRIMESTRAL"),N17,IF(AND(N23="MENSUAL",J23="MENSUAL"),N17,"")))))))</f>
        <v/>
      </c>
      <c r="G50" s="28" t="str">
        <f>IF(AND(N23="ANUAL",J23="MENSUAL"),N17/12+F50,IF(AND(N23="ANUAL",J23="TRIMESTRAL"),N17/4+F50,IF(AND(N23="SEMESTRAL",J23="MENSUAL"),N17/6+F50,IF(AND(N23="SEMESTRAL",J23="TRIMESTRAL"),N17/2+F50,IF(AND(N23="TRIMESTRAL",J23="MENSUAL"),N17/3,IF(AND(N23="TRIMESTRAL",J23="TRIMESTRAL"),N17,IF(AND(N23="MENSUAL",J23="MENSUAL"),N17,"")))))))</f>
        <v/>
      </c>
      <c r="H50" s="28" t="str">
        <f>IF(AND($N$23="ANUAL",$J$23="MENSUAL"),$N$17/12+G50,IF(AND(N23="SEMESTRAL",J23="MENSUAL"),N17/6+G50,IF(AND(N23="TRIMESTRAL",J23="MENSUAL"),N17/3+G50,IF(AND(N23="MENSUAL",J23="MENSUAL"),N17,""))))</f>
        <v/>
      </c>
      <c r="I50" s="28" t="str">
        <f>IF(AND($N$23="ANUAL",$J$23="MENSUAL"),$N$17/12+H50,IF(AND(N23="SEMESTRAL",J23="MENSUAL"),N17/6+H50,IF(AND(N23="TRIMESTRAL",J23="MENSUAL"),N17/3+H50,IF(AND(N23="MENSUAL",J23="MENSUAL"),N17,""))))</f>
        <v/>
      </c>
      <c r="J50" s="28" t="str">
        <f>IF(AND($N$23="ANUAL",$J$23="MENSUAL"),$N$17/12+I50,IF(AND(N23="SEMESTRAL",J23="MENSUAL"),N17/6,IF(AND(N23="TRIMESTRAL",J23="MENSUAL"),N17/3,IF(AND(N23="MENSUAL",J23="MENSUAL"),N17,""))))</f>
        <v/>
      </c>
      <c r="K50" s="28" t="str">
        <f>IF(AND($N$23="ANUAL",$J$23="MENSUAL"),$N$17/12+J50,IF(AND(N23="SEMESTRAL",J23="MENSUAL"),N17/6+J50,IF(AND(N23="TRIMESTRAL",J23="MENSUAL"),N17/3+J50,IF(AND(N23="MENSUAL",J23="MENSUAL"),N17,""))))</f>
        <v/>
      </c>
      <c r="L50" s="28" t="str">
        <f>IF(AND($N$23="ANUAL",$J$23="MENSUAL"),$N$17/12+K50,IF(AND(N23="SEMESTRAL",J23="MENSUAL"),N17/6+K50,IF(AND(N23="TRIMESTRAL",J23="MENSUAL"),N17/3+K50,IF(AND(N23="MENSUAL",J23="MENSUAL"),N17,""))))</f>
        <v/>
      </c>
      <c r="M50" s="28" t="str">
        <f>IF(AND($N$23="ANUAL",$J$23="MENSUAL"),$N$17/12+L50,IF(AND(N23="SEMESTRAL",J23="MENSUAL"),N17/6+L50,IF(AND(N23="TRIMESTRAL",J23="MENSUAL"),N17/3,IF(AND(N23="MENSUAL",J23="MENSUAL"),N17,""))))</f>
        <v/>
      </c>
      <c r="N50" s="28" t="str">
        <f>IF(AND($N$23="ANUAL",$J$23="MENSUAL"),$N$17/12+M50,IF(AND(N23="SEMESTRAL",J23="MENSUAL"),N17/6+M50,IF(AND(N23="TRIMESTRAL",J23="MENSUAL"),N17/3+M50,IF(AND(N23="MENSUAL",J23="MENSUAL"),N17,""))))</f>
        <v/>
      </c>
      <c r="O50" s="28" t="str">
        <f>IF(AND($N$23="ANUAL",$J$23="MENSUAL"),$N$17/12+N50,IF(AND(N23="SEMESTRAL",J23="MENSUAL"),N17/6+N50,IF(AND(N23="TRIMESTRAL",J23="MENSUAL"),N17/3+N50,IF(AND(N23="MENSUAL",J23="MENSUAL"),N17,""))))</f>
        <v/>
      </c>
      <c r="P50" s="11"/>
    </row>
    <row r="51" spans="1:28" s="12" customFormat="1" x14ac:dyDescent="0.25">
      <c r="B51" s="11"/>
      <c r="C51" s="5"/>
      <c r="D51" s="5"/>
      <c r="E51" s="5"/>
      <c r="F51" s="5"/>
      <c r="G51" s="5"/>
      <c r="H51" s="5"/>
      <c r="I51" s="5"/>
      <c r="J51" s="5"/>
      <c r="K51" s="5"/>
      <c r="L51" s="5"/>
      <c r="M51" s="5"/>
      <c r="N51" s="5"/>
      <c r="O51" s="5"/>
      <c r="P51" s="11"/>
    </row>
    <row r="52" spans="1:28" s="14" customFormat="1" x14ac:dyDescent="0.2">
      <c r="A52" s="16"/>
      <c r="B52" s="1"/>
      <c r="C52" s="346" t="s">
        <v>61</v>
      </c>
      <c r="D52" s="346"/>
      <c r="E52" s="346"/>
      <c r="F52" s="346"/>
      <c r="G52" s="346"/>
      <c r="H52" s="346"/>
      <c r="I52" s="346"/>
      <c r="J52" s="346"/>
      <c r="K52" s="346"/>
      <c r="L52" s="346"/>
      <c r="M52" s="346"/>
      <c r="N52" s="346"/>
      <c r="O52" s="346"/>
      <c r="P52" s="1"/>
      <c r="Q52" s="16"/>
      <c r="R52" s="16"/>
      <c r="S52" s="16"/>
      <c r="T52" s="16"/>
      <c r="U52" s="16"/>
      <c r="V52" s="16"/>
      <c r="W52" s="16"/>
      <c r="X52" s="16"/>
      <c r="Y52" s="16"/>
      <c r="Z52" s="16"/>
      <c r="AA52" s="16"/>
      <c r="AB52" s="16"/>
    </row>
    <row r="53" spans="1:28" s="14" customFormat="1" x14ac:dyDescent="0.2">
      <c r="A53" s="16"/>
      <c r="B53" s="1"/>
      <c r="C53" s="347" t="s">
        <v>87</v>
      </c>
      <c r="D53" s="347"/>
      <c r="E53" s="347"/>
      <c r="F53" s="347"/>
      <c r="G53" s="347" t="s">
        <v>88</v>
      </c>
      <c r="H53" s="347"/>
      <c r="I53" s="347"/>
      <c r="J53" s="347"/>
      <c r="K53" s="347" t="s">
        <v>89</v>
      </c>
      <c r="L53" s="347"/>
      <c r="M53" s="347"/>
      <c r="N53" s="347"/>
      <c r="O53" s="347"/>
      <c r="P53" s="1"/>
      <c r="Q53" s="24" t="s">
        <v>343</v>
      </c>
      <c r="R53" s="24"/>
      <c r="S53" s="24" t="s">
        <v>344</v>
      </c>
      <c r="T53" s="24"/>
      <c r="U53" s="24"/>
      <c r="V53" s="16"/>
      <c r="W53" s="16"/>
      <c r="X53" s="16"/>
      <c r="Y53" s="16"/>
      <c r="Z53" s="16"/>
      <c r="AA53" s="16"/>
      <c r="AB53" s="16"/>
    </row>
    <row r="54" spans="1:28" s="14" customFormat="1" ht="15" customHeight="1" x14ac:dyDescent="0.2">
      <c r="A54" s="16"/>
      <c r="B54" s="1"/>
      <c r="C54" s="585" t="s">
        <v>345</v>
      </c>
      <c r="D54" s="586"/>
      <c r="E54" s="586"/>
      <c r="F54" s="587"/>
      <c r="G54" s="588"/>
      <c r="H54" s="589"/>
      <c r="I54" s="589"/>
      <c r="J54" s="590"/>
      <c r="K54" s="588"/>
      <c r="L54" s="589"/>
      <c r="M54" s="589"/>
      <c r="N54" s="590"/>
      <c r="O54" s="93"/>
      <c r="P54" s="1"/>
      <c r="Q54" s="24">
        <v>0</v>
      </c>
      <c r="R54" s="24"/>
      <c r="S54" s="24">
        <v>0</v>
      </c>
      <c r="T54" s="24"/>
      <c r="U54" s="24"/>
      <c r="V54" s="16"/>
      <c r="W54" s="16"/>
      <c r="X54" s="16"/>
      <c r="Y54" s="16"/>
      <c r="Z54" s="16"/>
      <c r="AA54" s="16"/>
      <c r="AB54" s="16"/>
    </row>
    <row r="55" spans="1:28" s="14" customFormat="1" ht="15" customHeight="1" x14ac:dyDescent="0.2">
      <c r="A55" s="16"/>
      <c r="B55" s="1"/>
      <c r="C55" s="579" t="s">
        <v>369</v>
      </c>
      <c r="D55" s="580"/>
      <c r="E55" s="580"/>
      <c r="F55" s="581"/>
      <c r="G55" s="582">
        <v>0.5</v>
      </c>
      <c r="H55" s="583"/>
      <c r="I55" s="583"/>
      <c r="J55" s="584"/>
      <c r="K55" s="332"/>
      <c r="L55" s="332"/>
      <c r="M55" s="332"/>
      <c r="N55" s="332"/>
      <c r="O55" s="332"/>
      <c r="P55" s="1"/>
      <c r="Q55" s="24">
        <v>92</v>
      </c>
      <c r="R55" s="24"/>
      <c r="S55" s="24">
        <v>46</v>
      </c>
      <c r="T55" s="94">
        <f>S55/Q55</f>
        <v>0.5</v>
      </c>
      <c r="U55" s="24"/>
      <c r="V55" s="16"/>
      <c r="W55" s="16"/>
      <c r="X55" s="16"/>
      <c r="Y55" s="16"/>
      <c r="Z55" s="16"/>
      <c r="AA55" s="16"/>
      <c r="AB55" s="16"/>
    </row>
    <row r="56" spans="1:28" s="14" customFormat="1" ht="15" customHeight="1" x14ac:dyDescent="0.2">
      <c r="A56" s="16"/>
      <c r="B56" s="1"/>
      <c r="C56" s="579" t="s">
        <v>370</v>
      </c>
      <c r="D56" s="580"/>
      <c r="E56" s="580"/>
      <c r="F56" s="581"/>
      <c r="G56" s="582">
        <v>1</v>
      </c>
      <c r="H56" s="583"/>
      <c r="I56" s="583"/>
      <c r="J56" s="584"/>
      <c r="K56" s="332"/>
      <c r="L56" s="332"/>
      <c r="M56" s="332"/>
      <c r="N56" s="332"/>
      <c r="O56" s="332"/>
      <c r="P56" s="1"/>
      <c r="Q56" s="24">
        <v>13</v>
      </c>
      <c r="R56" s="24"/>
      <c r="S56" s="24">
        <v>13</v>
      </c>
      <c r="T56" s="94">
        <f t="shared" ref="T56:T110" si="1">S56/Q56</f>
        <v>1</v>
      </c>
      <c r="U56" s="24"/>
      <c r="V56" s="16"/>
      <c r="W56" s="16"/>
      <c r="X56" s="16"/>
      <c r="Y56" s="16"/>
      <c r="Z56" s="16"/>
      <c r="AA56" s="16"/>
      <c r="AB56" s="16"/>
    </row>
    <row r="57" spans="1:28" s="14" customFormat="1" ht="15" customHeight="1" x14ac:dyDescent="0.2">
      <c r="A57" s="16"/>
      <c r="B57" s="1"/>
      <c r="C57" s="579" t="s">
        <v>377</v>
      </c>
      <c r="D57" s="580"/>
      <c r="E57" s="580"/>
      <c r="F57" s="581"/>
      <c r="G57" s="582">
        <v>0.7142857142857143</v>
      </c>
      <c r="H57" s="583"/>
      <c r="I57" s="583"/>
      <c r="J57" s="584"/>
      <c r="K57" s="332"/>
      <c r="L57" s="332"/>
      <c r="M57" s="332"/>
      <c r="N57" s="332"/>
      <c r="O57" s="332"/>
      <c r="P57" s="1"/>
      <c r="Q57" s="24">
        <v>14</v>
      </c>
      <c r="R57" s="24"/>
      <c r="S57" s="24">
        <v>10</v>
      </c>
      <c r="T57" s="94">
        <f t="shared" si="1"/>
        <v>0.7142857142857143</v>
      </c>
      <c r="U57" s="24"/>
      <c r="V57" s="16"/>
      <c r="W57" s="16"/>
      <c r="X57" s="16"/>
      <c r="Y57" s="16"/>
      <c r="Z57" s="16"/>
      <c r="AA57" s="16"/>
      <c r="AB57" s="16"/>
    </row>
    <row r="58" spans="1:28" s="14" customFormat="1" ht="15" customHeight="1" x14ac:dyDescent="0.2">
      <c r="A58" s="16"/>
      <c r="B58" s="1"/>
      <c r="C58" s="579" t="s">
        <v>375</v>
      </c>
      <c r="D58" s="580"/>
      <c r="E58" s="580"/>
      <c r="F58" s="581"/>
      <c r="G58" s="582">
        <v>0.7142857142857143</v>
      </c>
      <c r="H58" s="583"/>
      <c r="I58" s="583"/>
      <c r="J58" s="584"/>
      <c r="K58" s="332"/>
      <c r="L58" s="332"/>
      <c r="M58" s="332"/>
      <c r="N58" s="332"/>
      <c r="O58" s="332"/>
      <c r="P58" s="1"/>
      <c r="Q58" s="24">
        <v>14</v>
      </c>
      <c r="R58" s="24"/>
      <c r="S58" s="24">
        <v>10</v>
      </c>
      <c r="T58" s="94">
        <f t="shared" si="1"/>
        <v>0.7142857142857143</v>
      </c>
      <c r="U58" s="24"/>
      <c r="V58" s="16"/>
      <c r="W58" s="16"/>
      <c r="X58" s="16"/>
      <c r="Y58" s="16"/>
      <c r="Z58" s="16"/>
      <c r="AA58" s="16"/>
      <c r="AB58" s="16"/>
    </row>
    <row r="59" spans="1:28" s="14" customFormat="1" ht="15" customHeight="1" x14ac:dyDescent="0.2">
      <c r="A59" s="16"/>
      <c r="B59" s="1"/>
      <c r="C59" s="579" t="s">
        <v>378</v>
      </c>
      <c r="D59" s="580"/>
      <c r="E59" s="580"/>
      <c r="F59" s="581"/>
      <c r="G59" s="582">
        <v>1</v>
      </c>
      <c r="H59" s="583"/>
      <c r="I59" s="583"/>
      <c r="J59" s="584"/>
      <c r="K59" s="332"/>
      <c r="L59" s="332"/>
      <c r="M59" s="332"/>
      <c r="N59" s="332"/>
      <c r="O59" s="332"/>
      <c r="P59" s="1"/>
      <c r="Q59" s="24">
        <v>8</v>
      </c>
      <c r="R59" s="24"/>
      <c r="S59" s="24">
        <v>8</v>
      </c>
      <c r="T59" s="94">
        <f t="shared" si="1"/>
        <v>1</v>
      </c>
      <c r="U59" s="24"/>
      <c r="V59" s="16"/>
      <c r="W59" s="16"/>
      <c r="X59" s="16"/>
      <c r="Y59" s="16"/>
      <c r="Z59" s="16"/>
      <c r="AA59" s="16"/>
      <c r="AB59" s="16"/>
    </row>
    <row r="60" spans="1:28" s="14" customFormat="1" ht="15" customHeight="1" x14ac:dyDescent="0.2">
      <c r="A60" s="16"/>
      <c r="B60" s="1"/>
      <c r="C60" s="585" t="s">
        <v>346</v>
      </c>
      <c r="D60" s="586"/>
      <c r="E60" s="586"/>
      <c r="F60" s="587"/>
      <c r="G60" s="591"/>
      <c r="H60" s="592"/>
      <c r="I60" s="592"/>
      <c r="J60" s="593"/>
      <c r="K60" s="594"/>
      <c r="L60" s="594"/>
      <c r="M60" s="594"/>
      <c r="N60" s="594"/>
      <c r="O60" s="594"/>
      <c r="P60" s="1"/>
      <c r="Q60" s="24"/>
      <c r="R60" s="24"/>
      <c r="S60" s="24"/>
      <c r="T60" s="94">
        <v>0</v>
      </c>
      <c r="U60" s="24"/>
      <c r="V60" s="16"/>
      <c r="W60" s="16"/>
      <c r="X60" s="16"/>
      <c r="Y60" s="16"/>
      <c r="Z60" s="16"/>
      <c r="AA60" s="16"/>
      <c r="AB60" s="16"/>
    </row>
    <row r="61" spans="1:28" s="14" customFormat="1" ht="15" customHeight="1" x14ac:dyDescent="0.2">
      <c r="A61" s="16"/>
      <c r="B61" s="1"/>
      <c r="C61" s="579" t="s">
        <v>369</v>
      </c>
      <c r="D61" s="580"/>
      <c r="E61" s="580"/>
      <c r="F61" s="581"/>
      <c r="G61" s="582">
        <v>0.53703703703703709</v>
      </c>
      <c r="H61" s="583"/>
      <c r="I61" s="583"/>
      <c r="J61" s="584"/>
      <c r="K61" s="332"/>
      <c r="L61" s="332"/>
      <c r="M61" s="332"/>
      <c r="N61" s="332"/>
      <c r="O61" s="332"/>
      <c r="P61" s="1"/>
      <c r="Q61" s="24">
        <v>54</v>
      </c>
      <c r="R61" s="24"/>
      <c r="S61" s="24">
        <v>29</v>
      </c>
      <c r="T61" s="94">
        <f t="shared" si="1"/>
        <v>0.53703703703703709</v>
      </c>
      <c r="U61" s="24"/>
      <c r="V61" s="16"/>
      <c r="W61" s="16"/>
      <c r="X61" s="16"/>
      <c r="Y61" s="16"/>
      <c r="Z61" s="16"/>
      <c r="AA61" s="16"/>
      <c r="AB61" s="16"/>
    </row>
    <row r="62" spans="1:28" s="14" customFormat="1" ht="15" customHeight="1" x14ac:dyDescent="0.2">
      <c r="A62" s="16"/>
      <c r="B62" s="1"/>
      <c r="C62" s="579" t="s">
        <v>370</v>
      </c>
      <c r="D62" s="580"/>
      <c r="E62" s="580"/>
      <c r="F62" s="581"/>
      <c r="G62" s="582">
        <v>0.64583333333333337</v>
      </c>
      <c r="H62" s="583"/>
      <c r="I62" s="583"/>
      <c r="J62" s="584"/>
      <c r="K62" s="332"/>
      <c r="L62" s="332"/>
      <c r="M62" s="332"/>
      <c r="N62" s="332"/>
      <c r="O62" s="332"/>
      <c r="P62" s="1"/>
      <c r="Q62" s="24">
        <v>48</v>
      </c>
      <c r="R62" s="24"/>
      <c r="S62" s="24">
        <v>31</v>
      </c>
      <c r="T62" s="94">
        <f t="shared" si="1"/>
        <v>0.64583333333333337</v>
      </c>
      <c r="U62" s="24"/>
      <c r="V62" s="16"/>
      <c r="W62" s="16"/>
      <c r="X62" s="16"/>
      <c r="Y62" s="16"/>
      <c r="Z62" s="16"/>
      <c r="AA62" s="16"/>
      <c r="AB62" s="16"/>
    </row>
    <row r="63" spans="1:28" s="14" customFormat="1" ht="29.45" customHeight="1" x14ac:dyDescent="0.2">
      <c r="A63" s="16"/>
      <c r="B63" s="1"/>
      <c r="C63" s="579" t="s">
        <v>371</v>
      </c>
      <c r="D63" s="580"/>
      <c r="E63" s="580"/>
      <c r="F63" s="581"/>
      <c r="G63" s="582">
        <v>0</v>
      </c>
      <c r="H63" s="583"/>
      <c r="I63" s="583"/>
      <c r="J63" s="584"/>
      <c r="K63" s="332"/>
      <c r="L63" s="332"/>
      <c r="M63" s="332"/>
      <c r="N63" s="332"/>
      <c r="O63" s="332"/>
      <c r="P63" s="1"/>
      <c r="Q63" s="24">
        <v>11</v>
      </c>
      <c r="R63" s="24"/>
      <c r="S63" s="24">
        <v>0</v>
      </c>
      <c r="T63" s="94">
        <f t="shared" si="1"/>
        <v>0</v>
      </c>
      <c r="U63" s="24"/>
      <c r="V63" s="16"/>
      <c r="W63" s="16"/>
      <c r="X63" s="16"/>
      <c r="Y63" s="16"/>
      <c r="Z63" s="16"/>
      <c r="AA63" s="16"/>
      <c r="AB63" s="16"/>
    </row>
    <row r="64" spans="1:28" s="14" customFormat="1" ht="15" customHeight="1" x14ac:dyDescent="0.2">
      <c r="A64" s="16"/>
      <c r="B64" s="1"/>
      <c r="C64" s="579" t="s">
        <v>372</v>
      </c>
      <c r="D64" s="580"/>
      <c r="E64" s="580"/>
      <c r="F64" s="581"/>
      <c r="G64" s="582">
        <v>0</v>
      </c>
      <c r="H64" s="583"/>
      <c r="I64" s="583"/>
      <c r="J64" s="584"/>
      <c r="K64" s="332"/>
      <c r="L64" s="332"/>
      <c r="M64" s="332"/>
      <c r="N64" s="332"/>
      <c r="O64" s="332"/>
      <c r="P64" s="1"/>
      <c r="Q64" s="24">
        <v>1</v>
      </c>
      <c r="R64" s="24"/>
      <c r="S64" s="24">
        <v>0</v>
      </c>
      <c r="T64" s="94">
        <f t="shared" si="1"/>
        <v>0</v>
      </c>
      <c r="U64" s="24"/>
      <c r="V64" s="16"/>
      <c r="W64" s="16"/>
      <c r="X64" s="16"/>
      <c r="Y64" s="16"/>
      <c r="Z64" s="16"/>
      <c r="AA64" s="16"/>
      <c r="AB64" s="16"/>
    </row>
    <row r="65" spans="1:28" s="14" customFormat="1" ht="15" customHeight="1" x14ac:dyDescent="0.2">
      <c r="A65" s="16"/>
      <c r="B65" s="1"/>
      <c r="C65" s="579" t="s">
        <v>373</v>
      </c>
      <c r="D65" s="580"/>
      <c r="E65" s="580"/>
      <c r="F65" s="581"/>
      <c r="G65" s="582">
        <v>0.45833333333333331</v>
      </c>
      <c r="H65" s="583"/>
      <c r="I65" s="583"/>
      <c r="J65" s="584"/>
      <c r="K65" s="332"/>
      <c r="L65" s="332"/>
      <c r="M65" s="332"/>
      <c r="N65" s="332"/>
      <c r="O65" s="332"/>
      <c r="P65" s="1"/>
      <c r="Q65" s="24">
        <v>24</v>
      </c>
      <c r="R65" s="24"/>
      <c r="S65" s="24">
        <v>11</v>
      </c>
      <c r="T65" s="94">
        <f t="shared" si="1"/>
        <v>0.45833333333333331</v>
      </c>
      <c r="U65" s="24"/>
      <c r="V65" s="16"/>
      <c r="W65" s="16"/>
      <c r="X65" s="16"/>
      <c r="Y65" s="16"/>
      <c r="Z65" s="16"/>
      <c r="AA65" s="16"/>
      <c r="AB65" s="16"/>
    </row>
    <row r="66" spans="1:28" s="14" customFormat="1" ht="15" customHeight="1" x14ac:dyDescent="0.2">
      <c r="A66" s="16"/>
      <c r="B66" s="1"/>
      <c r="C66" s="579" t="s">
        <v>374</v>
      </c>
      <c r="D66" s="580"/>
      <c r="E66" s="580"/>
      <c r="F66" s="581"/>
      <c r="G66" s="582">
        <v>0.15254237288135594</v>
      </c>
      <c r="H66" s="583"/>
      <c r="I66" s="583"/>
      <c r="J66" s="584"/>
      <c r="K66" s="332"/>
      <c r="L66" s="332"/>
      <c r="M66" s="332"/>
      <c r="N66" s="332"/>
      <c r="O66" s="332"/>
      <c r="P66" s="1"/>
      <c r="Q66" s="24">
        <v>59</v>
      </c>
      <c r="R66" s="24"/>
      <c r="S66" s="24">
        <v>9</v>
      </c>
      <c r="T66" s="94">
        <f t="shared" si="1"/>
        <v>0.15254237288135594</v>
      </c>
      <c r="U66" s="24"/>
      <c r="V66" s="16"/>
      <c r="W66" s="16"/>
      <c r="X66" s="16"/>
      <c r="Y66" s="16"/>
      <c r="Z66" s="16"/>
      <c r="AA66" s="16"/>
      <c r="AB66" s="16"/>
    </row>
    <row r="67" spans="1:28" s="14" customFormat="1" ht="15" customHeight="1" x14ac:dyDescent="0.2">
      <c r="A67" s="16"/>
      <c r="B67" s="1"/>
      <c r="C67" s="579" t="s">
        <v>375</v>
      </c>
      <c r="D67" s="580"/>
      <c r="E67" s="580"/>
      <c r="F67" s="581"/>
      <c r="G67" s="582">
        <v>0.55555555555555558</v>
      </c>
      <c r="H67" s="583"/>
      <c r="I67" s="583"/>
      <c r="J67" s="584"/>
      <c r="K67" s="332"/>
      <c r="L67" s="332"/>
      <c r="M67" s="332"/>
      <c r="N67" s="332"/>
      <c r="O67" s="332"/>
      <c r="P67" s="1"/>
      <c r="Q67" s="24">
        <v>18</v>
      </c>
      <c r="R67" s="24"/>
      <c r="S67" s="24">
        <v>10</v>
      </c>
      <c r="T67" s="94">
        <f t="shared" si="1"/>
        <v>0.55555555555555558</v>
      </c>
      <c r="U67" s="24"/>
      <c r="V67" s="16"/>
      <c r="W67" s="16"/>
      <c r="X67" s="16"/>
      <c r="Y67" s="16"/>
      <c r="Z67" s="16"/>
      <c r="AA67" s="16"/>
      <c r="AB67" s="16"/>
    </row>
    <row r="68" spans="1:28" s="14" customFormat="1" ht="15" customHeight="1" x14ac:dyDescent="0.2">
      <c r="A68" s="16"/>
      <c r="B68" s="1"/>
      <c r="C68" s="579" t="s">
        <v>376</v>
      </c>
      <c r="D68" s="580"/>
      <c r="E68" s="580"/>
      <c r="F68" s="581"/>
      <c r="G68" s="582">
        <v>0.54</v>
      </c>
      <c r="H68" s="583"/>
      <c r="I68" s="583"/>
      <c r="J68" s="584"/>
      <c r="K68" s="332"/>
      <c r="L68" s="332"/>
      <c r="M68" s="332"/>
      <c r="N68" s="332"/>
      <c r="O68" s="332"/>
      <c r="P68" s="1"/>
      <c r="Q68" s="24">
        <v>50</v>
      </c>
      <c r="R68" s="24"/>
      <c r="S68" s="24">
        <v>27</v>
      </c>
      <c r="T68" s="94">
        <f t="shared" si="1"/>
        <v>0.54</v>
      </c>
      <c r="U68" s="24"/>
      <c r="V68" s="16"/>
      <c r="W68" s="16"/>
      <c r="X68" s="16"/>
      <c r="Y68" s="16"/>
      <c r="Z68" s="16"/>
      <c r="AA68" s="16"/>
      <c r="AB68" s="16"/>
    </row>
    <row r="69" spans="1:28" s="14" customFormat="1" ht="15" customHeight="1" x14ac:dyDescent="0.2">
      <c r="A69" s="16"/>
      <c r="B69" s="1"/>
      <c r="C69" s="585" t="s">
        <v>347</v>
      </c>
      <c r="D69" s="586"/>
      <c r="E69" s="586"/>
      <c r="F69" s="587"/>
      <c r="G69" s="591"/>
      <c r="H69" s="592"/>
      <c r="I69" s="592"/>
      <c r="J69" s="593"/>
      <c r="K69" s="594"/>
      <c r="L69" s="594"/>
      <c r="M69" s="594"/>
      <c r="N69" s="594"/>
      <c r="O69" s="594"/>
      <c r="P69" s="1"/>
      <c r="Q69" s="24"/>
      <c r="R69" s="24"/>
      <c r="S69" s="24"/>
      <c r="T69" s="94">
        <v>0</v>
      </c>
      <c r="U69" s="24"/>
      <c r="V69" s="16"/>
      <c r="W69" s="16"/>
      <c r="X69" s="16"/>
      <c r="Y69" s="16"/>
      <c r="Z69" s="16"/>
      <c r="AA69" s="16"/>
      <c r="AB69" s="16"/>
    </row>
    <row r="70" spans="1:28" s="14" customFormat="1" ht="15" customHeight="1" x14ac:dyDescent="0.2">
      <c r="A70" s="16"/>
      <c r="B70" s="1"/>
      <c r="C70" s="579" t="s">
        <v>379</v>
      </c>
      <c r="D70" s="580"/>
      <c r="E70" s="580"/>
      <c r="F70" s="581"/>
      <c r="G70" s="582">
        <v>0.57894736842105265</v>
      </c>
      <c r="H70" s="583"/>
      <c r="I70" s="583"/>
      <c r="J70" s="584"/>
      <c r="K70" s="332"/>
      <c r="L70" s="332"/>
      <c r="M70" s="332"/>
      <c r="N70" s="332"/>
      <c r="O70" s="332"/>
      <c r="P70" s="1"/>
      <c r="Q70" s="24">
        <v>38</v>
      </c>
      <c r="R70" s="24"/>
      <c r="S70" s="24">
        <v>22</v>
      </c>
      <c r="T70" s="94">
        <f t="shared" si="1"/>
        <v>0.57894736842105265</v>
      </c>
      <c r="U70" s="24"/>
      <c r="V70" s="16"/>
      <c r="W70" s="16"/>
      <c r="X70" s="16"/>
      <c r="Y70" s="16"/>
      <c r="Z70" s="16"/>
      <c r="AA70" s="16"/>
      <c r="AB70" s="16"/>
    </row>
    <row r="71" spans="1:28" s="14" customFormat="1" ht="15" customHeight="1" x14ac:dyDescent="0.2">
      <c r="A71" s="16"/>
      <c r="B71" s="1"/>
      <c r="C71" s="579" t="s">
        <v>394</v>
      </c>
      <c r="D71" s="580"/>
      <c r="E71" s="580"/>
      <c r="F71" s="581"/>
      <c r="G71" s="582">
        <v>0.75</v>
      </c>
      <c r="H71" s="583"/>
      <c r="I71" s="583"/>
      <c r="J71" s="584"/>
      <c r="K71" s="332"/>
      <c r="L71" s="332"/>
      <c r="M71" s="332"/>
      <c r="N71" s="332"/>
      <c r="O71" s="332"/>
      <c r="P71" s="1"/>
      <c r="Q71" s="24">
        <v>16</v>
      </c>
      <c r="R71" s="24"/>
      <c r="S71" s="24">
        <v>12</v>
      </c>
      <c r="T71" s="94">
        <f t="shared" si="1"/>
        <v>0.75</v>
      </c>
      <c r="U71" s="24"/>
      <c r="V71" s="16"/>
      <c r="W71" s="16"/>
      <c r="X71" s="16"/>
      <c r="Y71" s="16"/>
      <c r="Z71" s="16"/>
      <c r="AA71" s="16"/>
      <c r="AB71" s="16"/>
    </row>
    <row r="72" spans="1:28" s="14" customFormat="1" ht="15" customHeight="1" x14ac:dyDescent="0.2">
      <c r="A72" s="16"/>
      <c r="B72" s="1"/>
      <c r="C72" s="579" t="s">
        <v>380</v>
      </c>
      <c r="D72" s="580"/>
      <c r="E72" s="580"/>
      <c r="F72" s="581"/>
      <c r="G72" s="582">
        <v>0.2</v>
      </c>
      <c r="H72" s="583"/>
      <c r="I72" s="583"/>
      <c r="J72" s="584"/>
      <c r="K72" s="332"/>
      <c r="L72" s="332"/>
      <c r="M72" s="332"/>
      <c r="N72" s="332"/>
      <c r="O72" s="332"/>
      <c r="P72" s="1"/>
      <c r="Q72" s="24">
        <v>45</v>
      </c>
      <c r="R72" s="24"/>
      <c r="S72" s="24">
        <v>9</v>
      </c>
      <c r="T72" s="94">
        <f t="shared" si="1"/>
        <v>0.2</v>
      </c>
      <c r="U72" s="24"/>
      <c r="V72" s="16"/>
      <c r="W72" s="16"/>
      <c r="X72" s="16"/>
      <c r="Y72" s="16"/>
      <c r="Z72" s="16"/>
      <c r="AA72" s="16"/>
      <c r="AB72" s="16"/>
    </row>
    <row r="73" spans="1:28" s="14" customFormat="1" ht="15" customHeight="1" x14ac:dyDescent="0.2">
      <c r="A73" s="16"/>
      <c r="B73" s="1"/>
      <c r="C73" s="579" t="s">
        <v>381</v>
      </c>
      <c r="D73" s="580"/>
      <c r="E73" s="580"/>
      <c r="F73" s="581"/>
      <c r="G73" s="582">
        <v>0.2</v>
      </c>
      <c r="H73" s="583"/>
      <c r="I73" s="583"/>
      <c r="J73" s="584"/>
      <c r="K73" s="332"/>
      <c r="L73" s="332"/>
      <c r="M73" s="332"/>
      <c r="N73" s="332"/>
      <c r="O73" s="332"/>
      <c r="P73" s="1"/>
      <c r="Q73" s="24">
        <v>5</v>
      </c>
      <c r="R73" s="24"/>
      <c r="S73" s="24">
        <v>1</v>
      </c>
      <c r="T73" s="94">
        <f t="shared" si="1"/>
        <v>0.2</v>
      </c>
      <c r="U73" s="24"/>
      <c r="V73" s="16"/>
      <c r="W73" s="16"/>
      <c r="X73" s="16"/>
      <c r="Y73" s="16"/>
      <c r="Z73" s="16"/>
      <c r="AA73" s="16"/>
      <c r="AB73" s="16"/>
    </row>
    <row r="74" spans="1:28" s="14" customFormat="1" ht="15" customHeight="1" x14ac:dyDescent="0.2">
      <c r="A74" s="16"/>
      <c r="B74" s="1"/>
      <c r="C74" s="585" t="s">
        <v>348</v>
      </c>
      <c r="D74" s="586"/>
      <c r="E74" s="586"/>
      <c r="F74" s="587"/>
      <c r="G74" s="591"/>
      <c r="H74" s="592"/>
      <c r="I74" s="592"/>
      <c r="J74" s="593"/>
      <c r="K74" s="594"/>
      <c r="L74" s="594"/>
      <c r="M74" s="594"/>
      <c r="N74" s="594"/>
      <c r="O74" s="594"/>
      <c r="P74" s="1"/>
      <c r="Q74" s="24"/>
      <c r="R74" s="24"/>
      <c r="S74" s="24"/>
      <c r="T74" s="94">
        <v>0</v>
      </c>
      <c r="U74" s="24"/>
      <c r="V74" s="16"/>
      <c r="W74" s="16"/>
      <c r="X74" s="16"/>
      <c r="Y74" s="16"/>
      <c r="Z74" s="16"/>
      <c r="AA74" s="16"/>
      <c r="AB74" s="16"/>
    </row>
    <row r="75" spans="1:28" s="14" customFormat="1" ht="15" customHeight="1" x14ac:dyDescent="0.2">
      <c r="A75" s="16"/>
      <c r="B75" s="1"/>
      <c r="C75" s="579" t="s">
        <v>382</v>
      </c>
      <c r="D75" s="580"/>
      <c r="E75" s="580"/>
      <c r="F75" s="581"/>
      <c r="G75" s="582">
        <v>0.33333333333333331</v>
      </c>
      <c r="H75" s="583"/>
      <c r="I75" s="583"/>
      <c r="J75" s="584"/>
      <c r="K75" s="332"/>
      <c r="L75" s="332"/>
      <c r="M75" s="332"/>
      <c r="N75" s="332"/>
      <c r="O75" s="332"/>
      <c r="P75" s="1"/>
      <c r="Q75" s="24">
        <v>18</v>
      </c>
      <c r="R75" s="24"/>
      <c r="S75" s="24">
        <v>6</v>
      </c>
      <c r="T75" s="94">
        <f t="shared" si="1"/>
        <v>0.33333333333333331</v>
      </c>
      <c r="U75" s="24"/>
      <c r="V75" s="16"/>
      <c r="W75" s="16"/>
      <c r="X75" s="16"/>
      <c r="Y75" s="16"/>
      <c r="Z75" s="16"/>
      <c r="AA75" s="16"/>
      <c r="AB75" s="16"/>
    </row>
    <row r="76" spans="1:28" s="14" customFormat="1" ht="15" customHeight="1" x14ac:dyDescent="0.2">
      <c r="A76" s="16"/>
      <c r="B76" s="1"/>
      <c r="C76" s="585" t="s">
        <v>349</v>
      </c>
      <c r="D76" s="586"/>
      <c r="E76" s="586"/>
      <c r="F76" s="587"/>
      <c r="G76" s="591"/>
      <c r="H76" s="592"/>
      <c r="I76" s="592"/>
      <c r="J76" s="593"/>
      <c r="K76" s="594"/>
      <c r="L76" s="594"/>
      <c r="M76" s="594"/>
      <c r="N76" s="594"/>
      <c r="O76" s="594"/>
      <c r="P76" s="1"/>
      <c r="Q76" s="24"/>
      <c r="R76" s="24"/>
      <c r="S76" s="24"/>
      <c r="T76" s="94">
        <v>0</v>
      </c>
      <c r="U76" s="24"/>
      <c r="V76" s="16"/>
      <c r="W76" s="16"/>
      <c r="X76" s="16"/>
      <c r="Y76" s="16"/>
      <c r="Z76" s="16"/>
      <c r="AA76" s="16"/>
      <c r="AB76" s="16"/>
    </row>
    <row r="77" spans="1:28" s="14" customFormat="1" ht="15" customHeight="1" x14ac:dyDescent="0.2">
      <c r="A77" s="16"/>
      <c r="B77" s="1"/>
      <c r="C77" s="579" t="s">
        <v>369</v>
      </c>
      <c r="D77" s="580"/>
      <c r="E77" s="580"/>
      <c r="F77" s="581"/>
      <c r="G77" s="582">
        <v>0.63265306122448983</v>
      </c>
      <c r="H77" s="583"/>
      <c r="I77" s="583"/>
      <c r="J77" s="584"/>
      <c r="K77" s="332"/>
      <c r="L77" s="332"/>
      <c r="M77" s="332"/>
      <c r="N77" s="332"/>
      <c r="O77" s="332"/>
      <c r="P77" s="1"/>
      <c r="Q77" s="24">
        <v>49</v>
      </c>
      <c r="R77" s="24"/>
      <c r="S77" s="24">
        <v>31</v>
      </c>
      <c r="T77" s="94">
        <f t="shared" si="1"/>
        <v>0.63265306122448983</v>
      </c>
      <c r="U77" s="24"/>
      <c r="V77" s="16"/>
      <c r="W77" s="16"/>
      <c r="X77" s="16"/>
      <c r="Y77" s="16"/>
      <c r="Z77" s="16"/>
      <c r="AA77" s="16"/>
      <c r="AB77" s="16"/>
    </row>
    <row r="78" spans="1:28" s="14" customFormat="1" ht="15" customHeight="1" x14ac:dyDescent="0.2">
      <c r="A78" s="16"/>
      <c r="B78" s="1"/>
      <c r="C78" s="579" t="s">
        <v>383</v>
      </c>
      <c r="D78" s="580"/>
      <c r="E78" s="580"/>
      <c r="F78" s="581"/>
      <c r="G78" s="582">
        <v>0.41025641025641024</v>
      </c>
      <c r="H78" s="583"/>
      <c r="I78" s="583"/>
      <c r="J78" s="584"/>
      <c r="K78" s="332"/>
      <c r="L78" s="332"/>
      <c r="M78" s="332"/>
      <c r="N78" s="332"/>
      <c r="O78" s="332"/>
      <c r="P78" s="1"/>
      <c r="Q78" s="24">
        <v>39</v>
      </c>
      <c r="R78" s="24"/>
      <c r="S78" s="24">
        <v>16</v>
      </c>
      <c r="T78" s="94">
        <f t="shared" si="1"/>
        <v>0.41025641025641024</v>
      </c>
      <c r="U78" s="24"/>
      <c r="V78" s="16"/>
      <c r="W78" s="16"/>
      <c r="X78" s="16"/>
      <c r="Y78" s="16"/>
      <c r="Z78" s="16"/>
      <c r="AA78" s="16"/>
      <c r="AB78" s="16"/>
    </row>
    <row r="79" spans="1:28" s="14" customFormat="1" ht="15" customHeight="1" x14ac:dyDescent="0.2">
      <c r="A79" s="16"/>
      <c r="B79" s="1"/>
      <c r="C79" s="579" t="s">
        <v>384</v>
      </c>
      <c r="D79" s="580"/>
      <c r="E79" s="580"/>
      <c r="F79" s="581"/>
      <c r="G79" s="582">
        <v>0.66666666666666663</v>
      </c>
      <c r="H79" s="583"/>
      <c r="I79" s="583"/>
      <c r="J79" s="584"/>
      <c r="K79" s="332"/>
      <c r="L79" s="332"/>
      <c r="M79" s="332"/>
      <c r="N79" s="332"/>
      <c r="O79" s="332"/>
      <c r="P79" s="1"/>
      <c r="Q79" s="24">
        <v>3</v>
      </c>
      <c r="R79" s="24"/>
      <c r="S79" s="24">
        <v>2</v>
      </c>
      <c r="T79" s="94">
        <f t="shared" si="1"/>
        <v>0.66666666666666663</v>
      </c>
      <c r="U79" s="24"/>
      <c r="V79" s="16"/>
      <c r="W79" s="16"/>
      <c r="X79" s="16"/>
      <c r="Y79" s="16"/>
      <c r="Z79" s="16"/>
      <c r="AA79" s="16"/>
      <c r="AB79" s="16"/>
    </row>
    <row r="80" spans="1:28" s="14" customFormat="1" ht="30" customHeight="1" x14ac:dyDescent="0.2">
      <c r="A80" s="16"/>
      <c r="B80" s="1"/>
      <c r="C80" s="579" t="s">
        <v>371</v>
      </c>
      <c r="D80" s="580"/>
      <c r="E80" s="580"/>
      <c r="F80" s="581"/>
      <c r="G80" s="582">
        <v>0.1</v>
      </c>
      <c r="H80" s="583"/>
      <c r="I80" s="583"/>
      <c r="J80" s="584"/>
      <c r="K80" s="332"/>
      <c r="L80" s="332"/>
      <c r="M80" s="332"/>
      <c r="N80" s="332"/>
      <c r="O80" s="332"/>
      <c r="P80" s="1"/>
      <c r="Q80" s="24">
        <v>10</v>
      </c>
      <c r="R80" s="24"/>
      <c r="S80" s="24">
        <v>1</v>
      </c>
      <c r="T80" s="94">
        <f t="shared" si="1"/>
        <v>0.1</v>
      </c>
      <c r="U80" s="24"/>
      <c r="V80" s="16"/>
      <c r="W80" s="16"/>
      <c r="X80" s="16"/>
      <c r="Y80" s="16"/>
      <c r="Z80" s="16"/>
      <c r="AA80" s="16"/>
      <c r="AB80" s="16"/>
    </row>
    <row r="81" spans="1:28" s="14" customFormat="1" ht="15" customHeight="1" x14ac:dyDescent="0.2">
      <c r="A81" s="16"/>
      <c r="B81" s="1"/>
      <c r="C81" s="579" t="s">
        <v>374</v>
      </c>
      <c r="D81" s="580"/>
      <c r="E81" s="580"/>
      <c r="F81" s="581"/>
      <c r="G81" s="582">
        <v>0.26923076923076922</v>
      </c>
      <c r="H81" s="583"/>
      <c r="I81" s="583"/>
      <c r="J81" s="584"/>
      <c r="K81" s="332"/>
      <c r="L81" s="332"/>
      <c r="M81" s="332"/>
      <c r="N81" s="332"/>
      <c r="O81" s="332"/>
      <c r="P81" s="1"/>
      <c r="Q81" s="24">
        <v>78</v>
      </c>
      <c r="R81" s="24"/>
      <c r="S81" s="24">
        <v>21</v>
      </c>
      <c r="T81" s="94">
        <f t="shared" si="1"/>
        <v>0.26923076923076922</v>
      </c>
      <c r="U81" s="24"/>
      <c r="V81" s="16"/>
      <c r="W81" s="16"/>
      <c r="X81" s="16"/>
      <c r="Y81" s="16"/>
      <c r="Z81" s="16"/>
      <c r="AA81" s="16"/>
      <c r="AB81" s="16"/>
    </row>
    <row r="82" spans="1:28" s="14" customFormat="1" ht="15" customHeight="1" x14ac:dyDescent="0.2">
      <c r="A82" s="16"/>
      <c r="B82" s="1"/>
      <c r="C82" s="579" t="s">
        <v>395</v>
      </c>
      <c r="D82" s="580"/>
      <c r="E82" s="580"/>
      <c r="F82" s="581"/>
      <c r="G82" s="582">
        <v>0.58823529411764708</v>
      </c>
      <c r="H82" s="583"/>
      <c r="I82" s="583"/>
      <c r="J82" s="584"/>
      <c r="K82" s="332"/>
      <c r="L82" s="332"/>
      <c r="M82" s="332"/>
      <c r="N82" s="332"/>
      <c r="O82" s="332"/>
      <c r="P82" s="1"/>
      <c r="Q82" s="24">
        <v>17</v>
      </c>
      <c r="R82" s="24"/>
      <c r="S82" s="24">
        <v>10</v>
      </c>
      <c r="T82" s="94">
        <f t="shared" si="1"/>
        <v>0.58823529411764708</v>
      </c>
      <c r="U82" s="24"/>
      <c r="V82" s="16"/>
      <c r="W82" s="16"/>
      <c r="X82" s="16"/>
      <c r="Y82" s="16"/>
      <c r="Z82" s="16"/>
      <c r="AA82" s="16"/>
      <c r="AB82" s="16"/>
    </row>
    <row r="83" spans="1:28" s="14" customFormat="1" ht="15" customHeight="1" x14ac:dyDescent="0.2">
      <c r="A83" s="16"/>
      <c r="B83" s="1"/>
      <c r="C83" s="579" t="s">
        <v>385</v>
      </c>
      <c r="D83" s="580"/>
      <c r="E83" s="580"/>
      <c r="F83" s="581"/>
      <c r="G83" s="582">
        <v>0.91666666666666663</v>
      </c>
      <c r="H83" s="583"/>
      <c r="I83" s="583"/>
      <c r="J83" s="584"/>
      <c r="K83" s="332"/>
      <c r="L83" s="332"/>
      <c r="M83" s="332"/>
      <c r="N83" s="332"/>
      <c r="O83" s="332"/>
      <c r="P83" s="1"/>
      <c r="Q83" s="24">
        <v>12</v>
      </c>
      <c r="R83" s="24"/>
      <c r="S83" s="24">
        <v>11</v>
      </c>
      <c r="T83" s="94">
        <f t="shared" si="1"/>
        <v>0.91666666666666663</v>
      </c>
      <c r="U83" s="24"/>
      <c r="V83" s="16"/>
      <c r="W83" s="16"/>
      <c r="X83" s="16"/>
      <c r="Y83" s="16"/>
      <c r="Z83" s="16"/>
      <c r="AA83" s="16"/>
      <c r="AB83" s="16"/>
    </row>
    <row r="84" spans="1:28" s="14" customFormat="1" ht="15" customHeight="1" x14ac:dyDescent="0.2">
      <c r="A84" s="16"/>
      <c r="B84" s="1"/>
      <c r="C84" s="585" t="s">
        <v>351</v>
      </c>
      <c r="D84" s="586"/>
      <c r="E84" s="586"/>
      <c r="F84" s="587"/>
      <c r="G84" s="591"/>
      <c r="H84" s="592"/>
      <c r="I84" s="592"/>
      <c r="J84" s="593"/>
      <c r="K84" s="594"/>
      <c r="L84" s="594"/>
      <c r="M84" s="594"/>
      <c r="N84" s="594"/>
      <c r="O84" s="594"/>
      <c r="P84" s="1"/>
      <c r="Q84" s="24"/>
      <c r="R84" s="24"/>
      <c r="S84" s="24"/>
      <c r="T84" s="94">
        <v>0</v>
      </c>
      <c r="U84" s="24"/>
      <c r="V84" s="16"/>
      <c r="W84" s="16"/>
      <c r="X84" s="16"/>
      <c r="Y84" s="16"/>
      <c r="Z84" s="16"/>
      <c r="AA84" s="16"/>
      <c r="AB84" s="16"/>
    </row>
    <row r="85" spans="1:28" s="14" customFormat="1" ht="15" customHeight="1" x14ac:dyDescent="0.2">
      <c r="A85" s="16"/>
      <c r="B85" s="1"/>
      <c r="C85" s="579" t="s">
        <v>396</v>
      </c>
      <c r="D85" s="580"/>
      <c r="E85" s="580"/>
      <c r="F85" s="581"/>
      <c r="G85" s="582">
        <v>0</v>
      </c>
      <c r="H85" s="583"/>
      <c r="I85" s="583"/>
      <c r="J85" s="584"/>
      <c r="K85" s="332"/>
      <c r="L85" s="332"/>
      <c r="M85" s="332"/>
      <c r="N85" s="332"/>
      <c r="O85" s="332"/>
      <c r="P85" s="1"/>
      <c r="Q85" s="24">
        <v>1</v>
      </c>
      <c r="R85" s="24"/>
      <c r="S85" s="24">
        <v>0</v>
      </c>
      <c r="T85" s="94">
        <f t="shared" si="1"/>
        <v>0</v>
      </c>
      <c r="U85" s="24"/>
      <c r="V85" s="16"/>
      <c r="W85" s="16"/>
      <c r="X85" s="16"/>
      <c r="Y85" s="16"/>
      <c r="Z85" s="16"/>
      <c r="AA85" s="16"/>
      <c r="AB85" s="16"/>
    </row>
    <row r="86" spans="1:28" s="14" customFormat="1" ht="15" customHeight="1" x14ac:dyDescent="0.2">
      <c r="A86" s="16"/>
      <c r="B86" s="1"/>
      <c r="C86" s="579" t="s">
        <v>369</v>
      </c>
      <c r="D86" s="580"/>
      <c r="E86" s="580"/>
      <c r="F86" s="581"/>
      <c r="G86" s="582">
        <v>0.5</v>
      </c>
      <c r="H86" s="583"/>
      <c r="I86" s="583"/>
      <c r="J86" s="584"/>
      <c r="K86" s="332"/>
      <c r="L86" s="332"/>
      <c r="M86" s="332"/>
      <c r="N86" s="332"/>
      <c r="O86" s="332"/>
      <c r="P86" s="1"/>
      <c r="Q86" s="24">
        <v>18</v>
      </c>
      <c r="R86" s="24"/>
      <c r="S86" s="24">
        <v>9</v>
      </c>
      <c r="T86" s="94">
        <f t="shared" si="1"/>
        <v>0.5</v>
      </c>
      <c r="U86" s="24"/>
      <c r="V86" s="16"/>
      <c r="W86" s="16"/>
      <c r="X86" s="16"/>
      <c r="Y86" s="16"/>
      <c r="Z86" s="16"/>
      <c r="AA86" s="16"/>
      <c r="AB86" s="16"/>
    </row>
    <row r="87" spans="1:28" s="14" customFormat="1" ht="15" customHeight="1" x14ac:dyDescent="0.2">
      <c r="A87" s="16"/>
      <c r="B87" s="1"/>
      <c r="C87" s="579" t="s">
        <v>370</v>
      </c>
      <c r="D87" s="580"/>
      <c r="E87" s="580"/>
      <c r="F87" s="581"/>
      <c r="G87" s="582">
        <v>0.69047619047619047</v>
      </c>
      <c r="H87" s="583"/>
      <c r="I87" s="583"/>
      <c r="J87" s="584"/>
      <c r="K87" s="332"/>
      <c r="L87" s="332"/>
      <c r="M87" s="332"/>
      <c r="N87" s="332"/>
      <c r="O87" s="332"/>
      <c r="P87" s="1"/>
      <c r="Q87" s="24">
        <v>42</v>
      </c>
      <c r="R87" s="24"/>
      <c r="S87" s="24">
        <v>29</v>
      </c>
      <c r="T87" s="94">
        <f t="shared" si="1"/>
        <v>0.69047619047619047</v>
      </c>
      <c r="U87" s="24"/>
      <c r="V87" s="16"/>
      <c r="W87" s="16"/>
      <c r="X87" s="16"/>
      <c r="Y87" s="16"/>
      <c r="Z87" s="16"/>
      <c r="AA87" s="16"/>
      <c r="AB87" s="16"/>
    </row>
    <row r="88" spans="1:28" s="14" customFormat="1" ht="15" customHeight="1" x14ac:dyDescent="0.2">
      <c r="A88" s="16"/>
      <c r="B88" s="1"/>
      <c r="C88" s="579" t="s">
        <v>375</v>
      </c>
      <c r="D88" s="580"/>
      <c r="E88" s="580"/>
      <c r="F88" s="581"/>
      <c r="G88" s="582">
        <v>0</v>
      </c>
      <c r="H88" s="583"/>
      <c r="I88" s="583"/>
      <c r="J88" s="584"/>
      <c r="K88" s="332"/>
      <c r="L88" s="332"/>
      <c r="M88" s="332"/>
      <c r="N88" s="332"/>
      <c r="O88" s="332"/>
      <c r="P88" s="1"/>
      <c r="Q88" s="24">
        <v>2</v>
      </c>
      <c r="R88" s="24"/>
      <c r="S88" s="24">
        <v>0</v>
      </c>
      <c r="T88" s="94">
        <f t="shared" si="1"/>
        <v>0</v>
      </c>
      <c r="U88" s="24"/>
      <c r="V88" s="16"/>
      <c r="W88" s="16"/>
      <c r="X88" s="16"/>
      <c r="Y88" s="16"/>
      <c r="Z88" s="16"/>
      <c r="AA88" s="16"/>
      <c r="AB88" s="16"/>
    </row>
    <row r="89" spans="1:28" s="14" customFormat="1" ht="15" customHeight="1" x14ac:dyDescent="0.2">
      <c r="A89" s="16"/>
      <c r="B89" s="1"/>
      <c r="C89" s="579" t="s">
        <v>352</v>
      </c>
      <c r="D89" s="580"/>
      <c r="E89" s="580"/>
      <c r="F89" s="581"/>
      <c r="G89" s="582">
        <v>0.1111111111111111</v>
      </c>
      <c r="H89" s="583"/>
      <c r="I89" s="583"/>
      <c r="J89" s="584"/>
      <c r="K89" s="332"/>
      <c r="L89" s="332"/>
      <c r="M89" s="332"/>
      <c r="N89" s="332"/>
      <c r="O89" s="332"/>
      <c r="P89" s="1"/>
      <c r="Q89" s="24">
        <v>9</v>
      </c>
      <c r="R89" s="24"/>
      <c r="S89" s="24">
        <v>1</v>
      </c>
      <c r="T89" s="94">
        <f t="shared" si="1"/>
        <v>0.1111111111111111</v>
      </c>
      <c r="U89" s="24"/>
      <c r="V89" s="16"/>
      <c r="W89" s="16"/>
      <c r="X89" s="16"/>
      <c r="Y89" s="16"/>
      <c r="Z89" s="16"/>
      <c r="AA89" s="16"/>
      <c r="AB89" s="16"/>
    </row>
    <row r="90" spans="1:28" s="14" customFormat="1" ht="15" customHeight="1" x14ac:dyDescent="0.2">
      <c r="A90" s="16"/>
      <c r="B90" s="1"/>
      <c r="C90" s="585" t="s">
        <v>353</v>
      </c>
      <c r="D90" s="586"/>
      <c r="E90" s="586"/>
      <c r="F90" s="587"/>
      <c r="G90" s="591"/>
      <c r="H90" s="592"/>
      <c r="I90" s="592"/>
      <c r="J90" s="593"/>
      <c r="K90" s="594"/>
      <c r="L90" s="594"/>
      <c r="M90" s="594"/>
      <c r="N90" s="594"/>
      <c r="O90" s="594"/>
      <c r="P90" s="1"/>
      <c r="Q90" s="24"/>
      <c r="R90" s="24"/>
      <c r="S90" s="24"/>
      <c r="T90" s="94">
        <v>0</v>
      </c>
      <c r="U90" s="24"/>
      <c r="V90" s="16"/>
      <c r="W90" s="16"/>
      <c r="X90" s="16"/>
      <c r="Y90" s="16"/>
      <c r="Z90" s="16"/>
      <c r="AA90" s="16"/>
      <c r="AB90" s="16"/>
    </row>
    <row r="91" spans="1:28" s="14" customFormat="1" ht="15" customHeight="1" x14ac:dyDescent="0.2">
      <c r="A91" s="16"/>
      <c r="B91" s="1"/>
      <c r="C91" s="579" t="s">
        <v>369</v>
      </c>
      <c r="D91" s="580"/>
      <c r="E91" s="580"/>
      <c r="F91" s="581"/>
      <c r="G91" s="582">
        <v>0.55813953488372092</v>
      </c>
      <c r="H91" s="583"/>
      <c r="I91" s="583"/>
      <c r="J91" s="584"/>
      <c r="K91" s="332"/>
      <c r="L91" s="332"/>
      <c r="M91" s="332"/>
      <c r="N91" s="332"/>
      <c r="O91" s="332"/>
      <c r="P91" s="1"/>
      <c r="Q91" s="24">
        <v>43</v>
      </c>
      <c r="R91" s="24"/>
      <c r="S91" s="24">
        <v>24</v>
      </c>
      <c r="T91" s="94">
        <f t="shared" si="1"/>
        <v>0.55813953488372092</v>
      </c>
      <c r="U91" s="24"/>
      <c r="V91" s="16"/>
      <c r="W91" s="16"/>
      <c r="X91" s="16"/>
      <c r="Y91" s="16"/>
      <c r="Z91" s="16"/>
      <c r="AA91" s="16"/>
      <c r="AB91" s="16"/>
    </row>
    <row r="92" spans="1:28" s="14" customFormat="1" ht="15" customHeight="1" x14ac:dyDescent="0.2">
      <c r="A92" s="16"/>
      <c r="B92" s="1"/>
      <c r="C92" s="579" t="s">
        <v>370</v>
      </c>
      <c r="D92" s="580"/>
      <c r="E92" s="580"/>
      <c r="F92" s="581"/>
      <c r="G92" s="582">
        <v>0.73684210526315785</v>
      </c>
      <c r="H92" s="583"/>
      <c r="I92" s="583"/>
      <c r="J92" s="584"/>
      <c r="K92" s="332"/>
      <c r="L92" s="332"/>
      <c r="M92" s="332"/>
      <c r="N92" s="332"/>
      <c r="O92" s="332"/>
      <c r="P92" s="1"/>
      <c r="Q92" s="24">
        <v>38</v>
      </c>
      <c r="R92" s="24"/>
      <c r="S92" s="24">
        <v>28</v>
      </c>
      <c r="T92" s="94">
        <f t="shared" si="1"/>
        <v>0.73684210526315785</v>
      </c>
      <c r="U92" s="24"/>
      <c r="V92" s="16"/>
      <c r="W92" s="16"/>
      <c r="X92" s="16"/>
      <c r="Y92" s="16"/>
      <c r="Z92" s="16"/>
      <c r="AA92" s="16"/>
      <c r="AB92" s="16"/>
    </row>
    <row r="93" spans="1:28" s="14" customFormat="1" ht="15" customHeight="1" x14ac:dyDescent="0.2">
      <c r="A93" s="16"/>
      <c r="B93" s="1"/>
      <c r="C93" s="595" t="s">
        <v>354</v>
      </c>
      <c r="D93" s="596"/>
      <c r="E93" s="596"/>
      <c r="F93" s="597"/>
      <c r="G93" s="598">
        <v>0.25</v>
      </c>
      <c r="H93" s="599"/>
      <c r="I93" s="599"/>
      <c r="J93" s="600"/>
      <c r="K93" s="332"/>
      <c r="L93" s="332"/>
      <c r="M93" s="332"/>
      <c r="N93" s="332"/>
      <c r="O93" s="332"/>
      <c r="P93" s="1"/>
      <c r="Q93" s="24">
        <v>4</v>
      </c>
      <c r="R93" s="24"/>
      <c r="S93" s="24">
        <v>1</v>
      </c>
      <c r="T93" s="94">
        <f t="shared" si="1"/>
        <v>0.25</v>
      </c>
      <c r="U93" s="24"/>
      <c r="V93" s="16"/>
      <c r="W93" s="16"/>
      <c r="X93" s="16"/>
      <c r="Y93" s="16"/>
      <c r="Z93" s="16"/>
      <c r="AA93" s="16"/>
      <c r="AB93" s="16"/>
    </row>
    <row r="94" spans="1:28" s="14" customFormat="1" ht="15" customHeight="1" x14ac:dyDescent="0.2">
      <c r="A94" s="16"/>
      <c r="B94" s="1"/>
      <c r="C94" s="595" t="s">
        <v>350</v>
      </c>
      <c r="D94" s="596"/>
      <c r="E94" s="596"/>
      <c r="F94" s="597"/>
      <c r="G94" s="598">
        <v>0</v>
      </c>
      <c r="H94" s="599"/>
      <c r="I94" s="599"/>
      <c r="J94" s="600"/>
      <c r="K94" s="332"/>
      <c r="L94" s="332"/>
      <c r="M94" s="332"/>
      <c r="N94" s="332"/>
      <c r="O94" s="332"/>
      <c r="P94" s="1"/>
      <c r="Q94" s="24">
        <v>2</v>
      </c>
      <c r="R94" s="24"/>
      <c r="S94" s="24">
        <v>0</v>
      </c>
      <c r="T94" s="94">
        <f t="shared" si="1"/>
        <v>0</v>
      </c>
      <c r="U94" s="24"/>
      <c r="V94" s="16"/>
      <c r="W94" s="16"/>
      <c r="X94" s="16"/>
      <c r="Y94" s="16"/>
      <c r="Z94" s="16"/>
      <c r="AA94" s="16"/>
      <c r="AB94" s="16"/>
    </row>
    <row r="95" spans="1:28" s="14" customFormat="1" ht="30" customHeight="1" x14ac:dyDescent="0.2">
      <c r="A95" s="16"/>
      <c r="B95" s="1"/>
      <c r="C95" s="579" t="s">
        <v>371</v>
      </c>
      <c r="D95" s="580"/>
      <c r="E95" s="580"/>
      <c r="F95" s="581"/>
      <c r="G95" s="582">
        <v>0.5</v>
      </c>
      <c r="H95" s="583"/>
      <c r="I95" s="583"/>
      <c r="J95" s="584"/>
      <c r="K95" s="332"/>
      <c r="L95" s="332"/>
      <c r="M95" s="332"/>
      <c r="N95" s="332"/>
      <c r="O95" s="332"/>
      <c r="P95" s="1"/>
      <c r="Q95" s="24">
        <v>6</v>
      </c>
      <c r="R95" s="24"/>
      <c r="S95" s="24">
        <v>3</v>
      </c>
      <c r="T95" s="94">
        <f t="shared" si="1"/>
        <v>0.5</v>
      </c>
      <c r="U95" s="24"/>
      <c r="V95" s="16"/>
      <c r="W95" s="16"/>
      <c r="X95" s="16"/>
      <c r="Y95" s="16"/>
      <c r="Z95" s="16"/>
      <c r="AA95" s="16"/>
      <c r="AB95" s="16"/>
    </row>
    <row r="96" spans="1:28" s="14" customFormat="1" ht="15" customHeight="1" x14ac:dyDescent="0.2">
      <c r="A96" s="16"/>
      <c r="B96" s="1"/>
      <c r="C96" s="579" t="s">
        <v>386</v>
      </c>
      <c r="D96" s="580"/>
      <c r="E96" s="580"/>
      <c r="F96" s="581"/>
      <c r="G96" s="582">
        <v>0.15</v>
      </c>
      <c r="H96" s="583"/>
      <c r="I96" s="583"/>
      <c r="J96" s="584"/>
      <c r="K96" s="332"/>
      <c r="L96" s="332"/>
      <c r="M96" s="332"/>
      <c r="N96" s="332"/>
      <c r="O96" s="332"/>
      <c r="P96" s="1"/>
      <c r="Q96" s="24">
        <v>40</v>
      </c>
      <c r="R96" s="24"/>
      <c r="S96" s="24">
        <v>6</v>
      </c>
      <c r="T96" s="94">
        <f t="shared" si="1"/>
        <v>0.15</v>
      </c>
      <c r="U96" s="24"/>
      <c r="V96" s="16"/>
      <c r="W96" s="16"/>
      <c r="X96" s="16"/>
      <c r="Y96" s="16"/>
      <c r="Z96" s="16"/>
      <c r="AA96" s="16"/>
      <c r="AB96" s="16"/>
    </row>
    <row r="97" spans="1:28" s="14" customFormat="1" ht="15" customHeight="1" x14ac:dyDescent="0.2">
      <c r="A97" s="16"/>
      <c r="B97" s="1"/>
      <c r="C97" s="579" t="s">
        <v>387</v>
      </c>
      <c r="D97" s="580"/>
      <c r="E97" s="580"/>
      <c r="F97" s="581"/>
      <c r="G97" s="582">
        <v>0.18181818181818182</v>
      </c>
      <c r="H97" s="583"/>
      <c r="I97" s="583"/>
      <c r="J97" s="584"/>
      <c r="K97" s="332"/>
      <c r="L97" s="332"/>
      <c r="M97" s="332"/>
      <c r="N97" s="332"/>
      <c r="O97" s="332"/>
      <c r="P97" s="1"/>
      <c r="Q97" s="24">
        <v>11</v>
      </c>
      <c r="R97" s="24"/>
      <c r="S97" s="24">
        <v>2</v>
      </c>
      <c r="T97" s="94">
        <f t="shared" si="1"/>
        <v>0.18181818181818182</v>
      </c>
      <c r="U97" s="24"/>
      <c r="V97" s="16"/>
      <c r="W97" s="16"/>
      <c r="X97" s="16"/>
      <c r="Y97" s="16"/>
      <c r="Z97" s="16"/>
      <c r="AA97" s="16"/>
      <c r="AB97" s="16"/>
    </row>
    <row r="98" spans="1:28" s="14" customFormat="1" ht="15" customHeight="1" x14ac:dyDescent="0.2">
      <c r="A98" s="16"/>
      <c r="B98" s="1"/>
      <c r="C98" s="579" t="s">
        <v>372</v>
      </c>
      <c r="D98" s="580"/>
      <c r="E98" s="580"/>
      <c r="F98" s="581"/>
      <c r="G98" s="582">
        <v>0</v>
      </c>
      <c r="H98" s="583"/>
      <c r="I98" s="583"/>
      <c r="J98" s="584"/>
      <c r="K98" s="332"/>
      <c r="L98" s="332"/>
      <c r="M98" s="332"/>
      <c r="N98" s="332"/>
      <c r="O98" s="332"/>
      <c r="P98" s="1"/>
      <c r="Q98" s="24">
        <v>2</v>
      </c>
      <c r="R98" s="24"/>
      <c r="S98" s="24">
        <v>0</v>
      </c>
      <c r="T98" s="94">
        <f t="shared" si="1"/>
        <v>0</v>
      </c>
      <c r="U98" s="24"/>
      <c r="V98" s="16"/>
      <c r="W98" s="16"/>
      <c r="X98" s="16"/>
      <c r="Y98" s="16"/>
      <c r="Z98" s="16"/>
      <c r="AA98" s="16"/>
      <c r="AB98" s="16"/>
    </row>
    <row r="99" spans="1:28" s="14" customFormat="1" ht="15" customHeight="1" x14ac:dyDescent="0.2">
      <c r="A99" s="16"/>
      <c r="B99" s="1"/>
      <c r="C99" s="579" t="s">
        <v>373</v>
      </c>
      <c r="D99" s="580"/>
      <c r="E99" s="580"/>
      <c r="F99" s="581"/>
      <c r="G99" s="582">
        <v>0.11764705882352941</v>
      </c>
      <c r="H99" s="583"/>
      <c r="I99" s="583"/>
      <c r="J99" s="584"/>
      <c r="K99" s="332"/>
      <c r="L99" s="332"/>
      <c r="M99" s="332"/>
      <c r="N99" s="332"/>
      <c r="O99" s="332"/>
      <c r="P99" s="1"/>
      <c r="Q99" s="24">
        <v>34</v>
      </c>
      <c r="R99" s="24"/>
      <c r="S99" s="24">
        <v>4</v>
      </c>
      <c r="T99" s="94">
        <f t="shared" si="1"/>
        <v>0.11764705882352941</v>
      </c>
      <c r="U99" s="24"/>
      <c r="V99" s="16"/>
      <c r="W99" s="16"/>
      <c r="X99" s="16"/>
      <c r="Y99" s="16"/>
      <c r="Z99" s="16"/>
      <c r="AA99" s="16"/>
      <c r="AB99" s="16"/>
    </row>
    <row r="100" spans="1:28" s="14" customFormat="1" ht="15" customHeight="1" x14ac:dyDescent="0.2">
      <c r="A100" s="16"/>
      <c r="B100" s="1"/>
      <c r="C100" s="579" t="s">
        <v>375</v>
      </c>
      <c r="D100" s="580"/>
      <c r="E100" s="580"/>
      <c r="F100" s="581"/>
      <c r="G100" s="582">
        <v>0.4</v>
      </c>
      <c r="H100" s="583"/>
      <c r="I100" s="583"/>
      <c r="J100" s="584"/>
      <c r="K100" s="332"/>
      <c r="L100" s="332"/>
      <c r="M100" s="332"/>
      <c r="N100" s="332"/>
      <c r="O100" s="332"/>
      <c r="P100" s="1"/>
      <c r="Q100" s="24">
        <v>30</v>
      </c>
      <c r="R100" s="24"/>
      <c r="S100" s="24">
        <v>12</v>
      </c>
      <c r="T100" s="94">
        <f t="shared" si="1"/>
        <v>0.4</v>
      </c>
      <c r="U100" s="24"/>
      <c r="V100" s="16"/>
      <c r="W100" s="16"/>
      <c r="X100" s="16"/>
      <c r="Y100" s="16"/>
      <c r="Z100" s="16"/>
      <c r="AA100" s="16"/>
      <c r="AB100" s="16"/>
    </row>
    <row r="101" spans="1:28" s="14" customFormat="1" ht="15" customHeight="1" x14ac:dyDescent="0.2">
      <c r="A101" s="16"/>
      <c r="B101" s="1"/>
      <c r="C101" s="579" t="s">
        <v>388</v>
      </c>
      <c r="D101" s="580"/>
      <c r="E101" s="580"/>
      <c r="F101" s="581"/>
      <c r="G101" s="582">
        <v>0.31818181818181818</v>
      </c>
      <c r="H101" s="583"/>
      <c r="I101" s="583"/>
      <c r="J101" s="584"/>
      <c r="K101" s="332"/>
      <c r="L101" s="332"/>
      <c r="M101" s="332"/>
      <c r="N101" s="332"/>
      <c r="O101" s="332"/>
      <c r="P101" s="1"/>
      <c r="Q101" s="24">
        <v>22</v>
      </c>
      <c r="R101" s="24"/>
      <c r="S101" s="24">
        <v>7</v>
      </c>
      <c r="T101" s="94">
        <f t="shared" si="1"/>
        <v>0.31818181818181818</v>
      </c>
      <c r="U101" s="24"/>
      <c r="V101" s="16"/>
      <c r="W101" s="16"/>
      <c r="X101" s="16"/>
      <c r="Y101" s="16"/>
      <c r="Z101" s="16"/>
      <c r="AA101" s="16"/>
      <c r="AB101" s="16"/>
    </row>
    <row r="102" spans="1:28" s="14" customFormat="1" ht="30" customHeight="1" x14ac:dyDescent="0.2">
      <c r="A102" s="16"/>
      <c r="B102" s="1"/>
      <c r="C102" s="579" t="s">
        <v>389</v>
      </c>
      <c r="D102" s="580"/>
      <c r="E102" s="580"/>
      <c r="F102" s="581"/>
      <c r="G102" s="582">
        <v>0.70454545454545459</v>
      </c>
      <c r="H102" s="583"/>
      <c r="I102" s="583"/>
      <c r="J102" s="584"/>
      <c r="K102" s="332"/>
      <c r="L102" s="332"/>
      <c r="M102" s="332"/>
      <c r="N102" s="332"/>
      <c r="O102" s="332"/>
      <c r="P102" s="1"/>
      <c r="Q102" s="24">
        <v>44</v>
      </c>
      <c r="R102" s="24"/>
      <c r="S102" s="24">
        <v>31</v>
      </c>
      <c r="T102" s="94">
        <f t="shared" si="1"/>
        <v>0.70454545454545459</v>
      </c>
      <c r="U102" s="24"/>
      <c r="V102" s="16"/>
      <c r="W102" s="16"/>
      <c r="X102" s="16"/>
      <c r="Y102" s="16"/>
      <c r="Z102" s="16"/>
      <c r="AA102" s="16"/>
      <c r="AB102" s="16"/>
    </row>
    <row r="103" spans="1:28" s="14" customFormat="1" ht="15" customHeight="1" x14ac:dyDescent="0.2">
      <c r="A103" s="16"/>
      <c r="B103" s="1"/>
      <c r="C103" s="579" t="s">
        <v>390</v>
      </c>
      <c r="D103" s="580"/>
      <c r="E103" s="580"/>
      <c r="F103" s="581"/>
      <c r="G103" s="582">
        <v>0.625</v>
      </c>
      <c r="H103" s="583"/>
      <c r="I103" s="583"/>
      <c r="J103" s="584"/>
      <c r="K103" s="332"/>
      <c r="L103" s="332"/>
      <c r="M103" s="332"/>
      <c r="N103" s="332"/>
      <c r="O103" s="332"/>
      <c r="P103" s="1"/>
      <c r="Q103" s="24">
        <v>24</v>
      </c>
      <c r="R103" s="24"/>
      <c r="S103" s="24">
        <v>15</v>
      </c>
      <c r="T103" s="94">
        <f t="shared" si="1"/>
        <v>0.625</v>
      </c>
      <c r="U103" s="24"/>
      <c r="V103" s="16"/>
      <c r="W103" s="16"/>
      <c r="X103" s="16"/>
      <c r="Y103" s="16"/>
      <c r="Z103" s="16"/>
      <c r="AA103" s="16"/>
      <c r="AB103" s="16"/>
    </row>
    <row r="104" spans="1:28" s="14" customFormat="1" ht="28.9" customHeight="1" x14ac:dyDescent="0.2">
      <c r="A104" s="16"/>
      <c r="B104" s="1"/>
      <c r="C104" s="579" t="s">
        <v>391</v>
      </c>
      <c r="D104" s="580"/>
      <c r="E104" s="580"/>
      <c r="F104" s="581"/>
      <c r="G104" s="582">
        <v>0</v>
      </c>
      <c r="H104" s="583"/>
      <c r="I104" s="583"/>
      <c r="J104" s="584"/>
      <c r="K104" s="332"/>
      <c r="L104" s="332"/>
      <c r="M104" s="332"/>
      <c r="N104" s="332"/>
      <c r="O104" s="332"/>
      <c r="P104" s="1"/>
      <c r="Q104" s="24">
        <v>2</v>
      </c>
      <c r="R104" s="24"/>
      <c r="S104" s="24">
        <v>0</v>
      </c>
      <c r="T104" s="94">
        <f t="shared" si="1"/>
        <v>0</v>
      </c>
      <c r="U104" s="24"/>
      <c r="V104" s="16"/>
      <c r="W104" s="16"/>
      <c r="X104" s="16"/>
      <c r="Y104" s="16"/>
      <c r="Z104" s="16"/>
      <c r="AA104" s="16"/>
      <c r="AB104" s="16"/>
    </row>
    <row r="105" spans="1:28" s="14" customFormat="1" ht="15" customHeight="1" x14ac:dyDescent="0.2">
      <c r="A105" s="16"/>
      <c r="B105" s="1"/>
      <c r="C105" s="579" t="s">
        <v>397</v>
      </c>
      <c r="D105" s="580"/>
      <c r="E105" s="580"/>
      <c r="F105" s="581"/>
      <c r="G105" s="582">
        <v>0.6</v>
      </c>
      <c r="H105" s="583"/>
      <c r="I105" s="583"/>
      <c r="J105" s="584"/>
      <c r="K105" s="332"/>
      <c r="L105" s="332"/>
      <c r="M105" s="332"/>
      <c r="N105" s="332"/>
      <c r="O105" s="332"/>
      <c r="P105" s="1"/>
      <c r="Q105" s="24">
        <v>5</v>
      </c>
      <c r="R105" s="24"/>
      <c r="S105" s="24">
        <v>3</v>
      </c>
      <c r="T105" s="94">
        <f t="shared" si="1"/>
        <v>0.6</v>
      </c>
      <c r="U105" s="24"/>
      <c r="V105" s="16"/>
      <c r="W105" s="16"/>
      <c r="X105" s="16"/>
      <c r="Y105" s="16"/>
      <c r="Z105" s="16"/>
      <c r="AA105" s="16"/>
      <c r="AB105" s="16"/>
    </row>
    <row r="106" spans="1:28" s="14" customFormat="1" ht="15" customHeight="1" x14ac:dyDescent="0.2">
      <c r="A106" s="16"/>
      <c r="B106" s="1"/>
      <c r="C106" s="579" t="s">
        <v>392</v>
      </c>
      <c r="D106" s="580"/>
      <c r="E106" s="580"/>
      <c r="F106" s="581"/>
      <c r="G106" s="582">
        <v>0.9285714285714286</v>
      </c>
      <c r="H106" s="583"/>
      <c r="I106" s="583"/>
      <c r="J106" s="584"/>
      <c r="K106" s="332"/>
      <c r="L106" s="332"/>
      <c r="M106" s="332"/>
      <c r="N106" s="332"/>
      <c r="O106" s="332"/>
      <c r="P106" s="1"/>
      <c r="Q106" s="24">
        <v>14</v>
      </c>
      <c r="R106" s="24"/>
      <c r="S106" s="24">
        <v>13</v>
      </c>
      <c r="T106" s="94">
        <f t="shared" si="1"/>
        <v>0.9285714285714286</v>
      </c>
      <c r="U106" s="24"/>
      <c r="V106" s="16"/>
      <c r="W106" s="16"/>
      <c r="X106" s="16"/>
      <c r="Y106" s="16"/>
      <c r="Z106" s="16"/>
      <c r="AA106" s="16"/>
      <c r="AB106" s="16"/>
    </row>
    <row r="107" spans="1:28" s="14" customFormat="1" ht="15" customHeight="1" x14ac:dyDescent="0.2">
      <c r="A107" s="16"/>
      <c r="B107" s="1"/>
      <c r="C107" s="579" t="s">
        <v>378</v>
      </c>
      <c r="D107" s="580"/>
      <c r="E107" s="580"/>
      <c r="F107" s="581"/>
      <c r="G107" s="582">
        <v>1</v>
      </c>
      <c r="H107" s="583"/>
      <c r="I107" s="583"/>
      <c r="J107" s="584"/>
      <c r="K107" s="332"/>
      <c r="L107" s="332"/>
      <c r="M107" s="332"/>
      <c r="N107" s="332"/>
      <c r="O107" s="332"/>
      <c r="P107" s="1"/>
      <c r="Q107" s="24">
        <v>12</v>
      </c>
      <c r="R107" s="24"/>
      <c r="S107" s="24">
        <v>12</v>
      </c>
      <c r="T107" s="94">
        <f t="shared" si="1"/>
        <v>1</v>
      </c>
      <c r="U107" s="24"/>
      <c r="V107" s="16"/>
      <c r="W107" s="16"/>
      <c r="X107" s="16"/>
      <c r="Y107" s="16"/>
      <c r="Z107" s="16"/>
      <c r="AA107" s="16"/>
      <c r="AB107" s="16"/>
    </row>
    <row r="108" spans="1:28" s="14" customFormat="1" ht="15" customHeight="1" x14ac:dyDescent="0.2">
      <c r="A108" s="16"/>
      <c r="B108" s="1"/>
      <c r="C108" s="579" t="s">
        <v>393</v>
      </c>
      <c r="D108" s="580"/>
      <c r="E108" s="580"/>
      <c r="F108" s="581"/>
      <c r="G108" s="582">
        <v>0.66666666666666696</v>
      </c>
      <c r="H108" s="583"/>
      <c r="I108" s="583"/>
      <c r="J108" s="584"/>
      <c r="K108" s="332"/>
      <c r="L108" s="332"/>
      <c r="M108" s="332"/>
      <c r="N108" s="332"/>
      <c r="O108" s="332"/>
      <c r="P108" s="1"/>
      <c r="Q108" s="24">
        <v>3</v>
      </c>
      <c r="R108" s="24"/>
      <c r="S108" s="24">
        <v>2</v>
      </c>
      <c r="T108" s="94">
        <f t="shared" si="1"/>
        <v>0.66666666666666663</v>
      </c>
      <c r="U108" s="24"/>
      <c r="V108" s="16"/>
      <c r="W108" s="16"/>
      <c r="X108" s="16"/>
      <c r="Y108" s="16"/>
      <c r="Z108" s="16"/>
      <c r="AA108" s="16"/>
      <c r="AB108" s="16"/>
    </row>
    <row r="109" spans="1:28" s="14" customFormat="1" ht="15" customHeight="1" x14ac:dyDescent="0.2">
      <c r="A109" s="16"/>
      <c r="B109" s="1"/>
      <c r="C109" s="579" t="s">
        <v>352</v>
      </c>
      <c r="D109" s="580"/>
      <c r="E109" s="580"/>
      <c r="F109" s="581"/>
      <c r="G109" s="582">
        <v>0.25714285714285712</v>
      </c>
      <c r="H109" s="583"/>
      <c r="I109" s="583"/>
      <c r="J109" s="584"/>
      <c r="K109" s="332"/>
      <c r="L109" s="332"/>
      <c r="M109" s="332"/>
      <c r="N109" s="332"/>
      <c r="O109" s="332"/>
      <c r="P109" s="1"/>
      <c r="Q109" s="24">
        <v>35</v>
      </c>
      <c r="R109" s="24"/>
      <c r="S109" s="24">
        <v>9</v>
      </c>
      <c r="T109" s="94">
        <f t="shared" si="1"/>
        <v>0.25714285714285712</v>
      </c>
      <c r="U109" s="24"/>
      <c r="V109" s="16"/>
      <c r="W109" s="16"/>
      <c r="X109" s="16"/>
      <c r="Y109" s="16"/>
      <c r="Z109" s="16"/>
      <c r="AA109" s="16"/>
      <c r="AB109" s="16"/>
    </row>
    <row r="110" spans="1:28" s="14" customFormat="1" ht="15" customHeight="1" x14ac:dyDescent="0.25">
      <c r="A110" s="16"/>
      <c r="B110" s="1"/>
      <c r="C110" s="601" t="s">
        <v>355</v>
      </c>
      <c r="D110" s="602"/>
      <c r="E110" s="602"/>
      <c r="F110" s="603"/>
      <c r="G110" s="604">
        <v>0.47243426632739599</v>
      </c>
      <c r="H110" s="605"/>
      <c r="I110" s="605"/>
      <c r="J110" s="606"/>
      <c r="K110" s="332"/>
      <c r="L110" s="332"/>
      <c r="M110" s="332"/>
      <c r="N110" s="332"/>
      <c r="O110" s="332"/>
      <c r="P110" s="1"/>
      <c r="Q110" s="24">
        <v>1179</v>
      </c>
      <c r="R110" s="24"/>
      <c r="S110" s="24">
        <v>557</v>
      </c>
      <c r="T110" s="95">
        <f t="shared" si="1"/>
        <v>0.4724342663273961</v>
      </c>
      <c r="U110" s="24"/>
      <c r="V110" s="16"/>
      <c r="W110" s="16"/>
      <c r="X110" s="16"/>
      <c r="Y110" s="16"/>
      <c r="Z110" s="16"/>
      <c r="AA110" s="16"/>
      <c r="AB110" s="16"/>
    </row>
    <row r="111" spans="1:28" s="14" customFormat="1" ht="15" customHeight="1" x14ac:dyDescent="0.2">
      <c r="A111" s="16"/>
      <c r="B111" s="1"/>
      <c r="C111" s="348"/>
      <c r="D111" s="348"/>
      <c r="E111" s="348"/>
      <c r="F111" s="348"/>
      <c r="G111" s="348"/>
      <c r="H111" s="348"/>
      <c r="I111" s="348"/>
      <c r="J111" s="348"/>
      <c r="K111" s="348"/>
      <c r="L111" s="348"/>
      <c r="M111" s="348"/>
      <c r="N111" s="348"/>
      <c r="O111" s="348"/>
      <c r="P111" s="1"/>
      <c r="Q111" s="24"/>
      <c r="R111" s="24"/>
      <c r="S111" s="24"/>
      <c r="T111" s="24"/>
      <c r="U111" s="24"/>
      <c r="V111" s="16"/>
      <c r="W111" s="16"/>
      <c r="X111" s="16"/>
      <c r="Y111" s="16"/>
      <c r="Z111" s="16"/>
      <c r="AA111" s="16"/>
      <c r="AB111" s="16"/>
    </row>
    <row r="112" spans="1:28" s="14" customFormat="1" ht="15" customHeight="1" x14ac:dyDescent="0.2">
      <c r="A112" s="16"/>
      <c r="B112" s="1"/>
      <c r="C112" s="26"/>
      <c r="D112" s="21"/>
      <c r="E112" s="21"/>
      <c r="F112" s="21"/>
      <c r="G112" s="21"/>
      <c r="H112" s="21"/>
      <c r="I112" s="21"/>
      <c r="J112" s="21"/>
      <c r="K112" s="21"/>
      <c r="L112" s="21"/>
      <c r="M112" s="21"/>
      <c r="N112" s="21"/>
      <c r="O112" s="21"/>
      <c r="P112" s="1"/>
      <c r="Q112" s="24"/>
      <c r="R112" s="24"/>
      <c r="S112" s="24"/>
      <c r="T112" s="24"/>
      <c r="U112" s="24"/>
      <c r="V112" s="16"/>
      <c r="W112" s="16"/>
      <c r="X112" s="16"/>
      <c r="Y112" s="16"/>
      <c r="Z112" s="16"/>
      <c r="AA112" s="16"/>
      <c r="AB112" s="16"/>
    </row>
    <row r="113" spans="1:28" s="14" customFormat="1" ht="15" customHeight="1" x14ac:dyDescent="0.2">
      <c r="A113" s="16"/>
      <c r="B113" s="1"/>
      <c r="C113" s="26"/>
      <c r="D113" s="21"/>
      <c r="E113" s="21"/>
      <c r="F113" s="21"/>
      <c r="G113" s="21"/>
      <c r="H113" s="21"/>
      <c r="I113" s="21"/>
      <c r="J113" s="21"/>
      <c r="K113" s="21"/>
      <c r="L113" s="21"/>
      <c r="M113" s="21"/>
      <c r="N113" s="21"/>
      <c r="O113" s="21"/>
      <c r="P113" s="1"/>
      <c r="Q113" s="24"/>
      <c r="R113" s="24"/>
      <c r="S113" s="24"/>
      <c r="T113" s="24"/>
      <c r="U113" s="24"/>
      <c r="V113" s="16"/>
      <c r="W113" s="16"/>
      <c r="X113" s="16"/>
      <c r="Y113" s="16"/>
      <c r="Z113" s="16"/>
      <c r="AA113" s="16"/>
      <c r="AB113" s="16"/>
    </row>
    <row r="114" spans="1:28" s="14" customFormat="1" ht="15" customHeight="1" x14ac:dyDescent="0.2">
      <c r="A114" s="16"/>
      <c r="B114" s="1"/>
      <c r="C114" s="26"/>
      <c r="D114" s="21"/>
      <c r="E114" s="21"/>
      <c r="F114" s="21"/>
      <c r="G114" s="21"/>
      <c r="H114" s="21"/>
      <c r="I114" s="21"/>
      <c r="J114" s="21"/>
      <c r="K114" s="21"/>
      <c r="L114" s="21"/>
      <c r="M114" s="21"/>
      <c r="N114" s="21"/>
      <c r="O114" s="21"/>
      <c r="P114" s="1"/>
      <c r="Q114" s="24"/>
      <c r="R114" s="24"/>
      <c r="S114" s="24"/>
      <c r="T114" s="24"/>
      <c r="U114" s="24"/>
      <c r="V114" s="16"/>
      <c r="W114" s="16"/>
      <c r="X114" s="16"/>
      <c r="Y114" s="16"/>
      <c r="Z114" s="16"/>
      <c r="AA114" s="16"/>
      <c r="AB114" s="16"/>
    </row>
    <row r="115" spans="1:28" x14ac:dyDescent="0.2">
      <c r="Q115" s="96"/>
      <c r="R115" s="96"/>
      <c r="S115" s="96"/>
      <c r="T115" s="96"/>
      <c r="U115" s="96"/>
    </row>
    <row r="116" spans="1:28" x14ac:dyDescent="0.2">
      <c r="Q116" s="96"/>
      <c r="R116" s="96"/>
      <c r="S116" s="96"/>
      <c r="T116" s="96"/>
      <c r="U116" s="96"/>
    </row>
    <row r="117" spans="1:28" s="23" customFormat="1" ht="15" customHeight="1" x14ac:dyDescent="0.2">
      <c r="C117" s="22"/>
      <c r="D117" s="22"/>
      <c r="E117" s="22"/>
      <c r="F117" s="22"/>
      <c r="G117" s="22"/>
      <c r="H117" s="22"/>
      <c r="I117" s="22"/>
      <c r="J117" s="22"/>
      <c r="K117" s="22"/>
      <c r="L117" s="22"/>
      <c r="M117" s="22"/>
      <c r="N117" s="22"/>
      <c r="O117" s="22"/>
      <c r="Q117" s="96"/>
      <c r="R117" s="96"/>
      <c r="S117" s="96"/>
      <c r="T117" s="96"/>
      <c r="U117" s="96"/>
    </row>
    <row r="118" spans="1:28" s="23" customFormat="1" ht="15" customHeight="1" x14ac:dyDescent="0.2">
      <c r="C118" s="22"/>
      <c r="D118" s="22"/>
      <c r="E118" s="22"/>
      <c r="F118" s="22"/>
      <c r="G118" s="22"/>
      <c r="H118" s="22"/>
      <c r="I118" s="22"/>
      <c r="J118" s="22"/>
      <c r="K118" s="22"/>
      <c r="L118" s="22"/>
      <c r="M118" s="22"/>
      <c r="N118" s="22"/>
      <c r="O118" s="22"/>
      <c r="Q118" s="96"/>
      <c r="R118" s="96"/>
      <c r="S118" s="96"/>
      <c r="T118" s="96"/>
      <c r="U118" s="96"/>
    </row>
    <row r="119" spans="1:28" s="23" customFormat="1" ht="15" customHeight="1" x14ac:dyDescent="0.2">
      <c r="C119" s="22"/>
      <c r="D119" s="22"/>
      <c r="E119" s="22"/>
      <c r="F119" s="22"/>
      <c r="G119" s="22"/>
      <c r="H119" s="22"/>
      <c r="I119" s="22"/>
      <c r="J119" s="22"/>
      <c r="K119" s="22"/>
      <c r="L119" s="22"/>
      <c r="M119" s="22"/>
      <c r="N119" s="22"/>
      <c r="O119" s="22"/>
      <c r="Q119" s="96"/>
      <c r="R119" s="96"/>
      <c r="S119" s="96"/>
      <c r="T119" s="96"/>
      <c r="U119" s="96"/>
    </row>
    <row r="120" spans="1:28" s="23" customFormat="1" ht="15" customHeight="1" x14ac:dyDescent="0.2">
      <c r="C120" s="22"/>
      <c r="D120" s="22"/>
      <c r="E120" s="22"/>
      <c r="F120" s="22"/>
      <c r="G120" s="22"/>
      <c r="H120" s="22"/>
      <c r="I120" s="22"/>
      <c r="J120" s="22"/>
      <c r="K120" s="22"/>
      <c r="L120" s="22"/>
      <c r="M120" s="22"/>
      <c r="N120" s="22"/>
      <c r="O120" s="22"/>
      <c r="Q120" s="96"/>
      <c r="R120" s="96"/>
      <c r="S120" s="96"/>
      <c r="T120" s="96"/>
      <c r="U120" s="96"/>
    </row>
    <row r="121" spans="1:28" s="23" customFormat="1" ht="15" customHeight="1" x14ac:dyDescent="0.2">
      <c r="C121" s="22"/>
      <c r="D121" s="22"/>
      <c r="E121" s="22"/>
      <c r="F121" s="22"/>
      <c r="G121" s="22"/>
      <c r="H121" s="22"/>
      <c r="I121" s="22"/>
      <c r="J121" s="22"/>
      <c r="K121" s="22"/>
      <c r="L121" s="22"/>
      <c r="M121" s="22"/>
      <c r="N121" s="22"/>
      <c r="O121" s="22"/>
      <c r="Q121" s="96"/>
      <c r="R121" s="96"/>
      <c r="S121" s="96"/>
      <c r="T121" s="96"/>
      <c r="U121" s="96"/>
    </row>
    <row r="122" spans="1:28" s="23" customFormat="1" ht="15" customHeight="1" x14ac:dyDescent="0.2">
      <c r="C122" s="22"/>
      <c r="D122" s="22"/>
      <c r="E122" s="22"/>
      <c r="F122" s="22"/>
      <c r="G122" s="22"/>
      <c r="H122" s="22"/>
      <c r="I122" s="22"/>
      <c r="J122" s="22"/>
      <c r="K122" s="22"/>
      <c r="L122" s="22"/>
      <c r="M122" s="22"/>
      <c r="N122" s="22"/>
      <c r="O122" s="22"/>
      <c r="Q122" s="96"/>
      <c r="R122" s="96"/>
      <c r="S122" s="96"/>
      <c r="T122" s="96"/>
      <c r="U122" s="96"/>
    </row>
    <row r="123" spans="1:28" s="23" customFormat="1" ht="15" customHeight="1" x14ac:dyDescent="0.2">
      <c r="C123" s="22"/>
      <c r="D123" s="22"/>
      <c r="E123" s="22"/>
      <c r="F123" s="22"/>
      <c r="G123" s="24" t="s">
        <v>90</v>
      </c>
      <c r="H123" s="25"/>
      <c r="I123" s="25"/>
      <c r="J123" s="24" t="s">
        <v>27</v>
      </c>
      <c r="K123" s="22"/>
      <c r="L123" s="22"/>
      <c r="M123" s="22"/>
      <c r="N123" s="22"/>
      <c r="O123" s="22"/>
      <c r="Q123" s="96"/>
      <c r="R123" s="96"/>
      <c r="S123" s="96"/>
      <c r="T123" s="96"/>
      <c r="U123" s="96"/>
    </row>
    <row r="124" spans="1:28" s="23" customFormat="1" ht="15" customHeight="1" x14ac:dyDescent="0.2">
      <c r="C124" s="22"/>
      <c r="D124" s="22"/>
      <c r="E124" s="22"/>
      <c r="F124" s="22"/>
      <c r="G124" s="24" t="s">
        <v>91</v>
      </c>
      <c r="H124" s="25"/>
      <c r="I124" s="25"/>
      <c r="J124" s="24" t="s">
        <v>31</v>
      </c>
      <c r="K124" s="22"/>
      <c r="L124" s="22"/>
      <c r="M124" s="22"/>
      <c r="N124" s="22"/>
      <c r="O124" s="22"/>
      <c r="Q124" s="96"/>
      <c r="R124" s="96"/>
      <c r="S124" s="96"/>
      <c r="T124" s="96"/>
      <c r="U124" s="96"/>
    </row>
    <row r="125" spans="1:28" s="23" customFormat="1" ht="15" customHeight="1" x14ac:dyDescent="0.2">
      <c r="C125" s="22"/>
      <c r="D125" s="22"/>
      <c r="E125" s="22"/>
      <c r="F125" s="22"/>
      <c r="G125" s="24" t="s">
        <v>45</v>
      </c>
      <c r="H125" s="25"/>
      <c r="I125" s="25"/>
      <c r="J125" s="24" t="s">
        <v>92</v>
      </c>
      <c r="K125" s="22"/>
      <c r="L125" s="22"/>
      <c r="M125" s="22"/>
      <c r="N125" s="22"/>
      <c r="O125" s="22"/>
      <c r="Q125" s="96"/>
      <c r="R125" s="96"/>
      <c r="S125" s="96"/>
      <c r="T125" s="96"/>
      <c r="U125" s="96"/>
    </row>
    <row r="126" spans="1:28" s="23" customFormat="1" ht="15" customHeight="1" x14ac:dyDescent="0.2">
      <c r="C126" s="22"/>
      <c r="D126" s="22"/>
      <c r="E126" s="22"/>
      <c r="F126" s="22"/>
      <c r="G126" s="24" t="s">
        <v>93</v>
      </c>
      <c r="H126" s="25"/>
      <c r="I126" s="25"/>
      <c r="J126" s="24" t="s">
        <v>60</v>
      </c>
      <c r="K126" s="22"/>
      <c r="L126" s="22"/>
      <c r="M126" s="22"/>
      <c r="N126" s="22"/>
      <c r="O126" s="22"/>
      <c r="Q126" s="96"/>
      <c r="R126" s="96"/>
      <c r="S126" s="96"/>
      <c r="T126" s="96"/>
      <c r="U126" s="96"/>
    </row>
    <row r="127" spans="1:28" s="23" customFormat="1" ht="15" customHeight="1" x14ac:dyDescent="0.2">
      <c r="C127" s="22"/>
      <c r="D127" s="22"/>
      <c r="E127" s="22"/>
      <c r="F127" s="22"/>
      <c r="G127" s="24" t="s">
        <v>94</v>
      </c>
      <c r="H127" s="25"/>
      <c r="I127" s="25"/>
      <c r="J127" s="24" t="s">
        <v>95</v>
      </c>
      <c r="K127" s="22"/>
      <c r="L127" s="22"/>
      <c r="M127" s="22"/>
      <c r="N127" s="22"/>
      <c r="O127" s="22"/>
    </row>
    <row r="128" spans="1:28" s="23" customFormat="1" ht="15" customHeight="1" x14ac:dyDescent="0.2">
      <c r="C128" s="22"/>
      <c r="D128" s="22"/>
      <c r="E128" s="22"/>
      <c r="F128" s="22"/>
      <c r="G128" s="24" t="s">
        <v>96</v>
      </c>
      <c r="H128" s="25"/>
      <c r="I128" s="25"/>
      <c r="J128" s="24" t="s">
        <v>97</v>
      </c>
      <c r="K128" s="22"/>
      <c r="L128" s="22"/>
      <c r="M128" s="22"/>
      <c r="N128" s="22"/>
      <c r="O128" s="22"/>
    </row>
    <row r="129" spans="3:15" s="23" customFormat="1" ht="15" customHeight="1" x14ac:dyDescent="0.2">
      <c r="C129" s="22"/>
      <c r="D129" s="22"/>
      <c r="E129" s="22"/>
      <c r="F129" s="22"/>
      <c r="G129" s="24" t="s">
        <v>98</v>
      </c>
      <c r="H129" s="25"/>
      <c r="I129" s="25"/>
      <c r="J129" s="24" t="s">
        <v>99</v>
      </c>
      <c r="K129" s="22"/>
      <c r="L129" s="22"/>
      <c r="M129" s="22"/>
      <c r="N129" s="22"/>
      <c r="O129" s="22"/>
    </row>
    <row r="130" spans="3:15" s="23" customFormat="1" ht="15" customHeight="1" x14ac:dyDescent="0.2">
      <c r="C130" s="22"/>
      <c r="D130" s="22"/>
      <c r="E130" s="22"/>
      <c r="F130" s="22"/>
      <c r="G130" s="24" t="s">
        <v>100</v>
      </c>
      <c r="H130" s="25"/>
      <c r="I130" s="25"/>
      <c r="J130" s="24" t="s">
        <v>101</v>
      </c>
      <c r="K130" s="22"/>
      <c r="L130" s="22"/>
      <c r="M130" s="22"/>
      <c r="N130" s="22"/>
      <c r="O130" s="22"/>
    </row>
    <row r="131" spans="3:15" s="23" customFormat="1" ht="15" customHeight="1" x14ac:dyDescent="0.2">
      <c r="C131" s="22"/>
      <c r="D131" s="22"/>
      <c r="E131" s="22"/>
      <c r="F131" s="22"/>
      <c r="G131" s="24" t="s">
        <v>102</v>
      </c>
      <c r="H131" s="25"/>
      <c r="I131" s="25"/>
      <c r="J131" s="24" t="s">
        <v>103</v>
      </c>
      <c r="K131" s="22"/>
      <c r="L131" s="22"/>
      <c r="M131" s="22"/>
      <c r="N131" s="22"/>
      <c r="O131" s="22"/>
    </row>
    <row r="132" spans="3:15" s="23" customFormat="1" ht="15" customHeight="1" x14ac:dyDescent="0.2">
      <c r="C132" s="22"/>
      <c r="D132" s="22"/>
      <c r="E132" s="22"/>
      <c r="F132" s="22"/>
      <c r="G132" s="24" t="s">
        <v>104</v>
      </c>
      <c r="H132" s="25"/>
      <c r="I132" s="25"/>
      <c r="J132" s="24" t="s">
        <v>105</v>
      </c>
      <c r="K132" s="22"/>
      <c r="L132" s="22"/>
      <c r="M132" s="22"/>
      <c r="N132" s="22"/>
      <c r="O132" s="22"/>
    </row>
    <row r="133" spans="3:15" s="23" customFormat="1" ht="15" customHeight="1" x14ac:dyDescent="0.2">
      <c r="C133" s="22"/>
      <c r="D133" s="22"/>
      <c r="E133" s="22"/>
      <c r="F133" s="22"/>
      <c r="G133" s="24" t="s">
        <v>106</v>
      </c>
      <c r="H133" s="25"/>
      <c r="I133" s="25"/>
      <c r="J133" s="24" t="s">
        <v>107</v>
      </c>
      <c r="K133" s="22"/>
      <c r="L133" s="22"/>
      <c r="M133" s="22"/>
      <c r="N133" s="22"/>
      <c r="O133" s="22"/>
    </row>
    <row r="134" spans="3:15" s="23" customFormat="1" ht="15" customHeight="1" x14ac:dyDescent="0.2">
      <c r="C134" s="22"/>
      <c r="D134" s="22"/>
      <c r="E134" s="22"/>
      <c r="F134" s="22"/>
      <c r="G134" s="24" t="s">
        <v>35</v>
      </c>
      <c r="H134" s="25"/>
      <c r="I134" s="25"/>
      <c r="J134" s="24" t="s">
        <v>62</v>
      </c>
      <c r="K134" s="22"/>
      <c r="L134" s="22"/>
      <c r="M134" s="22"/>
      <c r="N134" s="22"/>
      <c r="O134" s="22"/>
    </row>
    <row r="135" spans="3:15" ht="15" customHeight="1" x14ac:dyDescent="0.2">
      <c r="G135" s="24" t="s">
        <v>108</v>
      </c>
      <c r="H135" s="25"/>
      <c r="I135" s="25"/>
      <c r="J135" s="25"/>
      <c r="K135" s="22"/>
      <c r="L135" s="22"/>
    </row>
    <row r="136" spans="3:15" ht="15" customHeight="1" x14ac:dyDescent="0.2">
      <c r="G136" s="24" t="s">
        <v>109</v>
      </c>
      <c r="H136" s="25"/>
      <c r="I136" s="25"/>
      <c r="J136" s="25"/>
      <c r="K136" s="22"/>
      <c r="L136" s="22"/>
    </row>
    <row r="137" spans="3:15" ht="15" customHeight="1" x14ac:dyDescent="0.2">
      <c r="G137" s="24" t="s">
        <v>110</v>
      </c>
      <c r="H137" s="25"/>
      <c r="I137" s="25"/>
      <c r="J137" s="25"/>
      <c r="K137" s="22"/>
      <c r="L137" s="22"/>
    </row>
    <row r="138" spans="3:15" ht="15" customHeight="1" x14ac:dyDescent="0.2">
      <c r="G138" s="24" t="s">
        <v>111</v>
      </c>
      <c r="H138" s="25"/>
      <c r="I138" s="25"/>
      <c r="J138" s="25"/>
      <c r="K138" s="22"/>
      <c r="L138" s="22"/>
    </row>
    <row r="139" spans="3:15" ht="15" customHeight="1" x14ac:dyDescent="0.2">
      <c r="G139" s="24" t="s">
        <v>40</v>
      </c>
      <c r="H139" s="25"/>
      <c r="I139" s="25"/>
      <c r="J139" s="25"/>
      <c r="K139" s="22"/>
      <c r="L139" s="22"/>
    </row>
    <row r="140" spans="3:15" ht="15" customHeight="1" x14ac:dyDescent="0.2">
      <c r="G140" s="24" t="s">
        <v>26</v>
      </c>
      <c r="H140" s="25"/>
      <c r="I140" s="25"/>
      <c r="J140" s="25"/>
      <c r="K140" s="22"/>
      <c r="L140" s="22"/>
    </row>
    <row r="141" spans="3:15" ht="15" customHeight="1" x14ac:dyDescent="0.2">
      <c r="G141" s="24" t="s">
        <v>112</v>
      </c>
      <c r="H141" s="25"/>
      <c r="I141" s="25"/>
      <c r="J141" s="25"/>
      <c r="K141" s="22"/>
      <c r="L141" s="22"/>
    </row>
    <row r="142" spans="3:15" ht="15" customHeight="1" x14ac:dyDescent="0.2">
      <c r="G142" s="24" t="s">
        <v>29</v>
      </c>
      <c r="H142" s="25"/>
      <c r="I142" s="25"/>
      <c r="J142" s="25"/>
      <c r="K142" s="22"/>
      <c r="L142" s="22"/>
    </row>
    <row r="143" spans="3:15" ht="15" customHeight="1" x14ac:dyDescent="0.2">
      <c r="G143" s="24" t="s">
        <v>113</v>
      </c>
      <c r="H143" s="25"/>
      <c r="I143" s="25"/>
      <c r="J143" s="25"/>
      <c r="K143" s="22"/>
      <c r="L143" s="22"/>
    </row>
    <row r="144" spans="3:15" ht="15" customHeight="1" x14ac:dyDescent="0.2">
      <c r="G144" s="24" t="s">
        <v>114</v>
      </c>
      <c r="H144" s="25"/>
      <c r="I144" s="25"/>
      <c r="J144" s="25"/>
      <c r="K144" s="22"/>
      <c r="L144" s="22"/>
    </row>
    <row r="145" spans="1:28" ht="15" customHeight="1" x14ac:dyDescent="0.2">
      <c r="G145" s="24" t="s">
        <v>115</v>
      </c>
      <c r="H145" s="25"/>
      <c r="I145" s="25"/>
      <c r="J145" s="25"/>
    </row>
    <row r="146" spans="1:28" ht="15" customHeight="1" x14ac:dyDescent="0.2">
      <c r="G146" s="24" t="s">
        <v>116</v>
      </c>
      <c r="H146" s="25"/>
      <c r="I146" s="25"/>
      <c r="J146" s="25"/>
    </row>
    <row r="147" spans="1:28" ht="15" customHeight="1" x14ac:dyDescent="0.2">
      <c r="G147" s="24" t="s">
        <v>117</v>
      </c>
      <c r="H147" s="25"/>
      <c r="I147" s="25"/>
      <c r="J147" s="25"/>
    </row>
    <row r="148" spans="1:28" s="6" customFormat="1" ht="15" customHeight="1" x14ac:dyDescent="0.2">
      <c r="A148" s="7"/>
      <c r="B148" s="7"/>
      <c r="G148" s="24" t="s">
        <v>118</v>
      </c>
      <c r="H148" s="25"/>
      <c r="I148" s="25"/>
      <c r="J148" s="25"/>
      <c r="P148" s="7"/>
      <c r="Q148" s="7"/>
      <c r="R148" s="7"/>
      <c r="S148" s="7"/>
      <c r="T148" s="7"/>
      <c r="U148" s="7"/>
      <c r="V148" s="7"/>
      <c r="W148" s="7"/>
      <c r="X148" s="7"/>
      <c r="Y148" s="7"/>
      <c r="Z148" s="7"/>
      <c r="AA148" s="7"/>
      <c r="AB148" s="7"/>
    </row>
    <row r="149" spans="1:28" s="6" customFormat="1" ht="15" customHeight="1" x14ac:dyDescent="0.2">
      <c r="A149" s="7"/>
      <c r="B149" s="7"/>
      <c r="G149" s="24" t="s">
        <v>119</v>
      </c>
      <c r="H149" s="25"/>
      <c r="I149" s="25"/>
      <c r="J149" s="25"/>
      <c r="P149" s="7"/>
      <c r="Q149" s="7"/>
      <c r="R149" s="7"/>
      <c r="S149" s="7"/>
      <c r="T149" s="7"/>
      <c r="U149" s="7"/>
      <c r="V149" s="7"/>
      <c r="W149" s="7"/>
      <c r="X149" s="7"/>
      <c r="Y149" s="7"/>
      <c r="Z149" s="7"/>
      <c r="AA149" s="7"/>
      <c r="AB149" s="7"/>
    </row>
  </sheetData>
  <mergeCells count="237">
    <mergeCell ref="C111:F111"/>
    <mergeCell ref="G111:J111"/>
    <mergeCell ref="K111:O111"/>
    <mergeCell ref="C109:F109"/>
    <mergeCell ref="G109:J109"/>
    <mergeCell ref="K109:O109"/>
    <mergeCell ref="C110:F110"/>
    <mergeCell ref="G110:J110"/>
    <mergeCell ref="K110:O110"/>
    <mergeCell ref="C107:F107"/>
    <mergeCell ref="G107:J107"/>
    <mergeCell ref="K107:O107"/>
    <mergeCell ref="C108:F108"/>
    <mergeCell ref="G108:J108"/>
    <mergeCell ref="K108:O108"/>
    <mergeCell ref="C105:F105"/>
    <mergeCell ref="G105:J105"/>
    <mergeCell ref="K105:O105"/>
    <mergeCell ref="C106:F106"/>
    <mergeCell ref="G106:J106"/>
    <mergeCell ref="K106:O106"/>
    <mergeCell ref="C103:F103"/>
    <mergeCell ref="G103:J103"/>
    <mergeCell ref="K103:O103"/>
    <mergeCell ref="C104:F104"/>
    <mergeCell ref="G104:J104"/>
    <mergeCell ref="K104:O104"/>
    <mergeCell ref="C101:F101"/>
    <mergeCell ref="G101:J101"/>
    <mergeCell ref="K101:O101"/>
    <mergeCell ref="C102:F102"/>
    <mergeCell ref="G102:J102"/>
    <mergeCell ref="K102:O102"/>
    <mergeCell ref="C99:F99"/>
    <mergeCell ref="G99:J99"/>
    <mergeCell ref="K99:O99"/>
    <mergeCell ref="C100:F100"/>
    <mergeCell ref="G100:J100"/>
    <mergeCell ref="K100:O100"/>
    <mergeCell ref="C97:F97"/>
    <mergeCell ref="G97:J97"/>
    <mergeCell ref="K97:O97"/>
    <mergeCell ref="C98:F98"/>
    <mergeCell ref="G98:J98"/>
    <mergeCell ref="K98:O98"/>
    <mergeCell ref="C95:F95"/>
    <mergeCell ref="G95:J95"/>
    <mergeCell ref="K95:O95"/>
    <mergeCell ref="C96:F96"/>
    <mergeCell ref="G96:J96"/>
    <mergeCell ref="K96:O96"/>
    <mergeCell ref="C93:F93"/>
    <mergeCell ref="G93:J93"/>
    <mergeCell ref="K93:O93"/>
    <mergeCell ref="C94:F94"/>
    <mergeCell ref="G94:J94"/>
    <mergeCell ref="K94:O94"/>
    <mergeCell ref="C91:F91"/>
    <mergeCell ref="G91:J91"/>
    <mergeCell ref="K91:O91"/>
    <mergeCell ref="C92:F92"/>
    <mergeCell ref="G92:J92"/>
    <mergeCell ref="K92:O92"/>
    <mergeCell ref="C89:F89"/>
    <mergeCell ref="G89:J89"/>
    <mergeCell ref="K89:O89"/>
    <mergeCell ref="C90:F90"/>
    <mergeCell ref="G90:J90"/>
    <mergeCell ref="K90:O90"/>
    <mergeCell ref="C87:F87"/>
    <mergeCell ref="G87:J87"/>
    <mergeCell ref="K87:O87"/>
    <mergeCell ref="C88:F88"/>
    <mergeCell ref="G88:J88"/>
    <mergeCell ref="K88:O88"/>
    <mergeCell ref="C85:F85"/>
    <mergeCell ref="G85:J85"/>
    <mergeCell ref="K85:O85"/>
    <mergeCell ref="C86:F86"/>
    <mergeCell ref="G86:J86"/>
    <mergeCell ref="K86:O86"/>
    <mergeCell ref="C83:F83"/>
    <mergeCell ref="G83:J83"/>
    <mergeCell ref="K83:O83"/>
    <mergeCell ref="C84:F84"/>
    <mergeCell ref="G84:J84"/>
    <mergeCell ref="K84:O84"/>
    <mergeCell ref="C81:F81"/>
    <mergeCell ref="G81:J81"/>
    <mergeCell ref="K81:O81"/>
    <mergeCell ref="C82:F82"/>
    <mergeCell ref="G82:J82"/>
    <mergeCell ref="K82:O82"/>
    <mergeCell ref="C79:F79"/>
    <mergeCell ref="G79:J79"/>
    <mergeCell ref="K79:O79"/>
    <mergeCell ref="C80:F80"/>
    <mergeCell ref="G80:J80"/>
    <mergeCell ref="K80:O80"/>
    <mergeCell ref="C77:F77"/>
    <mergeCell ref="G77:J77"/>
    <mergeCell ref="K77:O77"/>
    <mergeCell ref="C78:F78"/>
    <mergeCell ref="G78:J78"/>
    <mergeCell ref="K78:O78"/>
    <mergeCell ref="C75:F75"/>
    <mergeCell ref="G75:J75"/>
    <mergeCell ref="K75:O75"/>
    <mergeCell ref="C76:F76"/>
    <mergeCell ref="G76:J76"/>
    <mergeCell ref="K76:O76"/>
    <mergeCell ref="C73:F73"/>
    <mergeCell ref="G73:J73"/>
    <mergeCell ref="K73:O73"/>
    <mergeCell ref="C74:F74"/>
    <mergeCell ref="G74:J74"/>
    <mergeCell ref="K74:O74"/>
    <mergeCell ref="C71:F71"/>
    <mergeCell ref="G71:J71"/>
    <mergeCell ref="K71:O71"/>
    <mergeCell ref="C72:F72"/>
    <mergeCell ref="G72:J72"/>
    <mergeCell ref="K72:O72"/>
    <mergeCell ref="C69:F69"/>
    <mergeCell ref="G69:J69"/>
    <mergeCell ref="K69:O69"/>
    <mergeCell ref="C70:F70"/>
    <mergeCell ref="G70:J70"/>
    <mergeCell ref="K70:O70"/>
    <mergeCell ref="C67:F67"/>
    <mergeCell ref="G67:J67"/>
    <mergeCell ref="K67:O67"/>
    <mergeCell ref="C68:F68"/>
    <mergeCell ref="G68:J68"/>
    <mergeCell ref="K68:O68"/>
    <mergeCell ref="C65:F65"/>
    <mergeCell ref="G65:J65"/>
    <mergeCell ref="K65:O65"/>
    <mergeCell ref="C66:F66"/>
    <mergeCell ref="G66:J66"/>
    <mergeCell ref="K66:O66"/>
    <mergeCell ref="C63:F63"/>
    <mergeCell ref="G63:J63"/>
    <mergeCell ref="K63:O63"/>
    <mergeCell ref="C64:F64"/>
    <mergeCell ref="G64:J64"/>
    <mergeCell ref="K64:O64"/>
    <mergeCell ref="C61:F61"/>
    <mergeCell ref="G61:J61"/>
    <mergeCell ref="K61:O61"/>
    <mergeCell ref="C62:F62"/>
    <mergeCell ref="G62:J62"/>
    <mergeCell ref="K62:O62"/>
    <mergeCell ref="C59:F59"/>
    <mergeCell ref="G59:J59"/>
    <mergeCell ref="K59:O59"/>
    <mergeCell ref="C60:F60"/>
    <mergeCell ref="G60:J60"/>
    <mergeCell ref="K60:O60"/>
    <mergeCell ref="C57:F57"/>
    <mergeCell ref="G57:J57"/>
    <mergeCell ref="K57:O57"/>
    <mergeCell ref="C58:F58"/>
    <mergeCell ref="G58:J58"/>
    <mergeCell ref="K58:O58"/>
    <mergeCell ref="C55:F55"/>
    <mergeCell ref="G55:J55"/>
    <mergeCell ref="K55:O55"/>
    <mergeCell ref="C56:F56"/>
    <mergeCell ref="G56:J56"/>
    <mergeCell ref="K56:O56"/>
    <mergeCell ref="C45:O45"/>
    <mergeCell ref="C52:O52"/>
    <mergeCell ref="C53:F53"/>
    <mergeCell ref="G53:J53"/>
    <mergeCell ref="K53:O53"/>
    <mergeCell ref="C54:F54"/>
    <mergeCell ref="G54:J54"/>
    <mergeCell ref="K54:N54"/>
    <mergeCell ref="P27:P28"/>
    <mergeCell ref="J28:O33"/>
    <mergeCell ref="J34:O34"/>
    <mergeCell ref="J35:O40"/>
    <mergeCell ref="J41:O41"/>
    <mergeCell ref="J42:O42"/>
    <mergeCell ref="N23:O24"/>
    <mergeCell ref="C24:D24"/>
    <mergeCell ref="E24:G24"/>
    <mergeCell ref="C26:O26"/>
    <mergeCell ref="C27:I43"/>
    <mergeCell ref="J27:O27"/>
    <mergeCell ref="J43:O43"/>
    <mergeCell ref="C20:D22"/>
    <mergeCell ref="E20:G22"/>
    <mergeCell ref="H20:I22"/>
    <mergeCell ref="J20:K22"/>
    <mergeCell ref="L20:O20"/>
    <mergeCell ref="C23:D23"/>
    <mergeCell ref="E23:G23"/>
    <mergeCell ref="H23:I24"/>
    <mergeCell ref="J23:K24"/>
    <mergeCell ref="L23:M24"/>
    <mergeCell ref="P17:P18"/>
    <mergeCell ref="C18:D19"/>
    <mergeCell ref="E18:F18"/>
    <mergeCell ref="G18:K18"/>
    <mergeCell ref="L18:M19"/>
    <mergeCell ref="N18:O19"/>
    <mergeCell ref="E19:F19"/>
    <mergeCell ref="G19:K19"/>
    <mergeCell ref="C17:D17"/>
    <mergeCell ref="E17:G17"/>
    <mergeCell ref="H17:I17"/>
    <mergeCell ref="J17:K17"/>
    <mergeCell ref="L17:M17"/>
    <mergeCell ref="N17:O17"/>
    <mergeCell ref="C13:D13"/>
    <mergeCell ref="E13:O13"/>
    <mergeCell ref="C14:D14"/>
    <mergeCell ref="E14:O14"/>
    <mergeCell ref="C15:O15"/>
    <mergeCell ref="C16:O16"/>
    <mergeCell ref="C9:O9"/>
    <mergeCell ref="C10:O11"/>
    <mergeCell ref="C12:D12"/>
    <mergeCell ref="E12:H12"/>
    <mergeCell ref="I12:J12"/>
    <mergeCell ref="K12:O12"/>
    <mergeCell ref="B2:C4"/>
    <mergeCell ref="C5:D8"/>
    <mergeCell ref="E5:L5"/>
    <mergeCell ref="M5:O5"/>
    <mergeCell ref="E6:L6"/>
    <mergeCell ref="M6:O6"/>
    <mergeCell ref="E7:L8"/>
    <mergeCell ref="M7:O7"/>
    <mergeCell ref="M8:O8"/>
  </mergeCells>
  <dataValidations count="5">
    <dataValidation type="list" allowBlank="1" showInputMessage="1" showErrorMessage="1" sqref="E13:O13" xr:uid="{00000000-0002-0000-1500-000000000000}">
      <formula1>$G$127:$G$149</formula1>
    </dataValidation>
    <dataValidation type="list" allowBlank="1" showInputMessage="1" showErrorMessage="1" sqref="E12:H12" xr:uid="{00000000-0002-0000-1500-000001000000}">
      <formula1>$G$123:$G$126</formula1>
    </dataValidation>
    <dataValidation type="list" allowBlank="1" showInputMessage="1" showErrorMessage="1" sqref="J17:K17" xr:uid="{00000000-0002-0000-1500-000002000000}">
      <formula1>$J$123:$J$125</formula1>
    </dataValidation>
    <dataValidation type="list" allowBlank="1" showInputMessage="1" showErrorMessage="1" sqref="J20:K22" xr:uid="{00000000-0002-0000-1500-000003000000}">
      <formula1>$J$128:$J$134</formula1>
    </dataValidation>
    <dataValidation type="list" allowBlank="1" showInputMessage="1" showErrorMessage="1" sqref="E20:G22" xr:uid="{00000000-0002-0000-1500-000004000000}">
      <formula1>$J$126:$J$127</formula1>
    </dataValidation>
  </dataValidations>
  <hyperlinks>
    <hyperlink ref="B2:C4" location="'MATRIZ DE INDICADORES'!A1" display="    REGRESAR" xr:uid="{00000000-0004-0000-1500-000000000000}"/>
  </hyperlinks>
  <pageMargins left="0.7" right="0.7" top="0.75" bottom="0.75" header="0.3" footer="0.3"/>
  <pageSetup paperSize="5" scale="74"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59777" r:id="rId4" name="Option Button 1">
              <controlPr defaultSize="0" autoFill="0" autoLine="0" autoPict="0" macro="[0]!PORCENTAJE">
                <anchor moveWithCells="1">
                  <from>
                    <xdr:col>5</xdr:col>
                    <xdr:colOff>28575</xdr:colOff>
                    <xdr:row>16</xdr:row>
                    <xdr:rowOff>142875</xdr:rowOff>
                  </from>
                  <to>
                    <xdr:col>5</xdr:col>
                    <xdr:colOff>895350</xdr:colOff>
                    <xdr:row>16</xdr:row>
                    <xdr:rowOff>333375</xdr:rowOff>
                  </to>
                </anchor>
              </controlPr>
            </control>
          </mc:Choice>
        </mc:AlternateContent>
        <mc:AlternateContent xmlns:mc="http://schemas.openxmlformats.org/markup-compatibility/2006">
          <mc:Choice Requires="x14">
            <control shapeId="459778" r:id="rId5" name="Option Button 2">
              <controlPr defaultSize="0" autoFill="0" autoLine="0" autoPict="0" macro="[0]!RELATIVO">
                <anchor moveWithCells="1">
                  <from>
                    <xdr:col>4</xdr:col>
                    <xdr:colOff>171450</xdr:colOff>
                    <xdr:row>16</xdr:row>
                    <xdr:rowOff>123825</xdr:rowOff>
                  </from>
                  <to>
                    <xdr:col>5</xdr:col>
                    <xdr:colOff>47625</xdr:colOff>
                    <xdr:row>16</xdr:row>
                    <xdr:rowOff>333375</xdr:rowOff>
                  </to>
                </anchor>
              </controlPr>
            </control>
          </mc:Choice>
        </mc:AlternateContent>
        <mc:AlternateContent xmlns:mc="http://schemas.openxmlformats.org/markup-compatibility/2006">
          <mc:Choice Requires="x14">
            <control shapeId="459779" r:id="rId6" name="Option Button 3">
              <controlPr defaultSize="0" autoFill="0" autoLine="0" autoPict="0" macro="[0]!RELATIVO">
                <anchor moveWithCells="1">
                  <from>
                    <xdr:col>5</xdr:col>
                    <xdr:colOff>895350</xdr:colOff>
                    <xdr:row>16</xdr:row>
                    <xdr:rowOff>123825</xdr:rowOff>
                  </from>
                  <to>
                    <xdr:col>7</xdr:col>
                    <xdr:colOff>104775</xdr:colOff>
                    <xdr:row>16</xdr:row>
                    <xdr:rowOff>333375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18">
    <tabColor rgb="FFEDE394"/>
    <pageSetUpPr fitToPage="1"/>
  </sheetPr>
  <dimension ref="A1:AB105"/>
  <sheetViews>
    <sheetView topLeftCell="A19" zoomScale="89" zoomScaleNormal="89" workbookViewId="0">
      <selection activeCell="G54" sqref="G54:J54"/>
    </sheetView>
  </sheetViews>
  <sheetFormatPr baseColWidth="10" defaultColWidth="11.42578125" defaultRowHeight="15" x14ac:dyDescent="0.2"/>
  <cols>
    <col min="1" max="1" width="4" style="7" customWidth="1"/>
    <col min="2" max="2" width="6.7109375" style="7" customWidth="1"/>
    <col min="3" max="3" width="24.85546875" style="6" customWidth="1"/>
    <col min="4" max="4" width="15.140625" style="6" customWidth="1"/>
    <col min="5" max="5" width="12.7109375" style="6" customWidth="1"/>
    <col min="6" max="6" width="15.140625" style="6" customWidth="1"/>
    <col min="7" max="7" width="14" style="6" customWidth="1"/>
    <col min="8" max="8" width="11.42578125" style="6"/>
    <col min="9" max="9" width="12.85546875" style="6" customWidth="1"/>
    <col min="10" max="10" width="15.5703125" style="6" customWidth="1"/>
    <col min="11" max="11" width="14.42578125" style="6" customWidth="1"/>
    <col min="12" max="15" width="15.28515625" style="6" customWidth="1"/>
    <col min="16" max="16" width="6.7109375" style="7" customWidth="1"/>
    <col min="17" max="16384" width="11.42578125" style="7"/>
  </cols>
  <sheetData>
    <row r="1" spans="2:16" s="8" customFormat="1" ht="8.25" customHeight="1" x14ac:dyDescent="0.25">
      <c r="C1" s="9"/>
      <c r="D1" s="9"/>
      <c r="E1" s="9"/>
      <c r="F1" s="9"/>
      <c r="G1" s="9"/>
      <c r="H1" s="9"/>
      <c r="I1" s="9"/>
      <c r="J1" s="9"/>
      <c r="K1" s="9"/>
      <c r="L1" s="9"/>
      <c r="M1" s="9"/>
      <c r="N1" s="9"/>
      <c r="O1" s="9"/>
    </row>
    <row r="2" spans="2:16" s="8" customFormat="1" ht="15.75" customHeight="1" x14ac:dyDescent="0.25">
      <c r="B2" s="515" t="s">
        <v>41</v>
      </c>
      <c r="C2" s="515"/>
      <c r="D2" s="4"/>
      <c r="E2" s="4"/>
      <c r="F2" s="4"/>
      <c r="G2" s="4"/>
      <c r="H2" s="4"/>
      <c r="I2" s="4"/>
      <c r="J2" s="4"/>
      <c r="K2" s="4"/>
      <c r="L2" s="4"/>
      <c r="M2" s="4"/>
      <c r="N2" s="4"/>
      <c r="O2" s="4"/>
      <c r="P2" s="10"/>
    </row>
    <row r="3" spans="2:16" s="8" customFormat="1" ht="15.75" customHeight="1" x14ac:dyDescent="0.25">
      <c r="B3" s="515"/>
      <c r="C3" s="515"/>
      <c r="D3" s="4"/>
      <c r="E3" s="4"/>
      <c r="F3" s="4"/>
      <c r="G3" s="4"/>
      <c r="H3" s="4"/>
      <c r="I3" s="4"/>
      <c r="J3" s="4"/>
      <c r="K3" s="4"/>
      <c r="L3" s="4"/>
      <c r="M3" s="4"/>
      <c r="N3" s="4"/>
      <c r="O3" s="4"/>
      <c r="P3" s="10"/>
    </row>
    <row r="4" spans="2:16" s="8" customFormat="1" ht="15" customHeight="1" x14ac:dyDescent="0.25">
      <c r="B4" s="515"/>
      <c r="C4" s="515"/>
      <c r="D4" s="4"/>
      <c r="E4" s="4"/>
      <c r="F4" s="4"/>
      <c r="G4" s="4"/>
      <c r="H4" s="4"/>
      <c r="I4" s="4"/>
      <c r="J4" s="4"/>
      <c r="K4" s="4"/>
      <c r="L4" s="4"/>
      <c r="M4" s="4"/>
      <c r="N4" s="4"/>
      <c r="O4" s="4"/>
      <c r="P4" s="10"/>
    </row>
    <row r="5" spans="2:16" s="8" customFormat="1" ht="15.75" customHeight="1" x14ac:dyDescent="0.25">
      <c r="B5" s="10"/>
      <c r="C5" s="259"/>
      <c r="D5" s="260"/>
      <c r="E5" s="265" t="s">
        <v>0</v>
      </c>
      <c r="F5" s="212"/>
      <c r="G5" s="212"/>
      <c r="H5" s="212"/>
      <c r="I5" s="212"/>
      <c r="J5" s="212"/>
      <c r="K5" s="212"/>
      <c r="L5" s="213"/>
      <c r="M5" s="212" t="s">
        <v>1</v>
      </c>
      <c r="N5" s="212"/>
      <c r="O5" s="213"/>
      <c r="P5" s="10"/>
    </row>
    <row r="6" spans="2:16" s="8" customFormat="1" ht="15.75" customHeight="1" x14ac:dyDescent="0.25">
      <c r="B6" s="10"/>
      <c r="C6" s="261"/>
      <c r="D6" s="262"/>
      <c r="E6" s="265" t="s">
        <v>418</v>
      </c>
      <c r="F6" s="212"/>
      <c r="G6" s="212"/>
      <c r="H6" s="212"/>
      <c r="I6" s="212"/>
      <c r="J6" s="212"/>
      <c r="K6" s="212"/>
      <c r="L6" s="213"/>
      <c r="M6" s="212" t="s">
        <v>419</v>
      </c>
      <c r="N6" s="212"/>
      <c r="O6" s="213"/>
      <c r="P6" s="10"/>
    </row>
    <row r="7" spans="2:16" s="8" customFormat="1" ht="15.75" customHeight="1" x14ac:dyDescent="0.25">
      <c r="B7" s="10"/>
      <c r="C7" s="261"/>
      <c r="D7" s="262"/>
      <c r="E7" s="267" t="s">
        <v>4</v>
      </c>
      <c r="F7" s="268"/>
      <c r="G7" s="268"/>
      <c r="H7" s="268"/>
      <c r="I7" s="268"/>
      <c r="J7" s="268"/>
      <c r="K7" s="268"/>
      <c r="L7" s="269"/>
      <c r="M7" s="212" t="s">
        <v>420</v>
      </c>
      <c r="N7" s="212"/>
      <c r="O7" s="213"/>
      <c r="P7" s="10"/>
    </row>
    <row r="8" spans="2:16" s="8" customFormat="1" ht="15.75" customHeight="1" x14ac:dyDescent="0.25">
      <c r="B8" s="10"/>
      <c r="C8" s="263"/>
      <c r="D8" s="264"/>
      <c r="E8" s="270"/>
      <c r="F8" s="271"/>
      <c r="G8" s="271"/>
      <c r="H8" s="271"/>
      <c r="I8" s="271"/>
      <c r="J8" s="271"/>
      <c r="K8" s="271"/>
      <c r="L8" s="272"/>
      <c r="M8" s="212" t="s">
        <v>459</v>
      </c>
      <c r="N8" s="212"/>
      <c r="O8" s="213"/>
      <c r="P8" s="10"/>
    </row>
    <row r="9" spans="2:16" s="8" customFormat="1" ht="15.75" customHeight="1" x14ac:dyDescent="0.25">
      <c r="B9" s="10"/>
      <c r="C9" s="274"/>
      <c r="D9" s="274"/>
      <c r="E9" s="274"/>
      <c r="F9" s="274"/>
      <c r="G9" s="274"/>
      <c r="H9" s="274"/>
      <c r="I9" s="274"/>
      <c r="J9" s="274"/>
      <c r="K9" s="274"/>
      <c r="L9" s="274"/>
      <c r="M9" s="274"/>
      <c r="N9" s="274"/>
      <c r="O9" s="274"/>
      <c r="P9" s="10"/>
    </row>
    <row r="10" spans="2:16" s="8" customFormat="1" ht="15.75" customHeight="1" x14ac:dyDescent="0.25">
      <c r="B10" s="10"/>
      <c r="C10" s="275" t="s">
        <v>43</v>
      </c>
      <c r="D10" s="275"/>
      <c r="E10" s="275"/>
      <c r="F10" s="275"/>
      <c r="G10" s="275"/>
      <c r="H10" s="275"/>
      <c r="I10" s="275"/>
      <c r="J10" s="275"/>
      <c r="K10" s="275"/>
      <c r="L10" s="275"/>
      <c r="M10" s="275"/>
      <c r="N10" s="275"/>
      <c r="O10" s="275"/>
      <c r="P10" s="10"/>
    </row>
    <row r="11" spans="2:16" s="8" customFormat="1" ht="15" customHeight="1" x14ac:dyDescent="0.25">
      <c r="B11" s="10"/>
      <c r="C11" s="275"/>
      <c r="D11" s="275"/>
      <c r="E11" s="275"/>
      <c r="F11" s="275"/>
      <c r="G11" s="275"/>
      <c r="H11" s="275"/>
      <c r="I11" s="275"/>
      <c r="J11" s="275"/>
      <c r="K11" s="275"/>
      <c r="L11" s="275"/>
      <c r="M11" s="275"/>
      <c r="N11" s="275"/>
      <c r="O11" s="275"/>
      <c r="P11" s="10"/>
    </row>
    <row r="12" spans="2:16" s="8" customFormat="1" ht="30" customHeight="1" x14ac:dyDescent="0.25">
      <c r="B12" s="10"/>
      <c r="C12" s="276" t="s">
        <v>44</v>
      </c>
      <c r="D12" s="276"/>
      <c r="E12" s="371" t="s">
        <v>91</v>
      </c>
      <c r="F12" s="371"/>
      <c r="G12" s="371"/>
      <c r="H12" s="371"/>
      <c r="I12" s="276" t="s">
        <v>46</v>
      </c>
      <c r="J12" s="276"/>
      <c r="K12" s="516" t="s">
        <v>406</v>
      </c>
      <c r="L12" s="516"/>
      <c r="M12" s="516"/>
      <c r="N12" s="516"/>
      <c r="O12" s="516"/>
      <c r="P12" s="10"/>
    </row>
    <row r="13" spans="2:16" s="8" customFormat="1" x14ac:dyDescent="0.25">
      <c r="B13" s="10"/>
      <c r="C13" s="279" t="s">
        <v>15</v>
      </c>
      <c r="D13" s="279"/>
      <c r="E13" s="350" t="s">
        <v>111</v>
      </c>
      <c r="F13" s="351"/>
      <c r="G13" s="351"/>
      <c r="H13" s="351"/>
      <c r="I13" s="351"/>
      <c r="J13" s="351"/>
      <c r="K13" s="351"/>
      <c r="L13" s="351"/>
      <c r="M13" s="351"/>
      <c r="N13" s="351"/>
      <c r="O13" s="351"/>
      <c r="P13" s="10"/>
    </row>
    <row r="14" spans="2:16" s="8" customFormat="1" x14ac:dyDescent="0.25">
      <c r="B14" s="10"/>
      <c r="C14" s="279" t="s">
        <v>48</v>
      </c>
      <c r="D14" s="279"/>
      <c r="E14" s="350" t="s">
        <v>356</v>
      </c>
      <c r="F14" s="350"/>
      <c r="G14" s="350"/>
      <c r="H14" s="350"/>
      <c r="I14" s="350"/>
      <c r="J14" s="350"/>
      <c r="K14" s="350"/>
      <c r="L14" s="350"/>
      <c r="M14" s="350"/>
      <c r="N14" s="350"/>
      <c r="O14" s="350"/>
      <c r="P14" s="10"/>
    </row>
    <row r="15" spans="2:16" s="8" customFormat="1" x14ac:dyDescent="0.25">
      <c r="B15" s="10"/>
      <c r="C15" s="282"/>
      <c r="D15" s="283"/>
      <c r="E15" s="283"/>
      <c r="F15" s="283"/>
      <c r="G15" s="283"/>
      <c r="H15" s="283"/>
      <c r="I15" s="283"/>
      <c r="J15" s="283"/>
      <c r="K15" s="283"/>
      <c r="L15" s="283"/>
      <c r="M15" s="283"/>
      <c r="N15" s="283"/>
      <c r="O15" s="284"/>
      <c r="P15" s="10"/>
    </row>
    <row r="16" spans="2:16" s="8" customFormat="1" x14ac:dyDescent="0.25">
      <c r="B16" s="10"/>
      <c r="C16" s="273" t="s">
        <v>50</v>
      </c>
      <c r="D16" s="273"/>
      <c r="E16" s="273"/>
      <c r="F16" s="273"/>
      <c r="G16" s="273"/>
      <c r="H16" s="273"/>
      <c r="I16" s="273"/>
      <c r="J16" s="273"/>
      <c r="K16" s="273"/>
      <c r="L16" s="273"/>
      <c r="M16" s="273"/>
      <c r="N16" s="273"/>
      <c r="O16" s="273"/>
      <c r="P16" s="10"/>
    </row>
    <row r="17" spans="2:16" s="8" customFormat="1" ht="36" customHeight="1" x14ac:dyDescent="0.25">
      <c r="B17" s="10"/>
      <c r="C17" s="279" t="s">
        <v>51</v>
      </c>
      <c r="D17" s="279"/>
      <c r="E17" s="297">
        <v>1</v>
      </c>
      <c r="F17" s="298"/>
      <c r="G17" s="299"/>
      <c r="H17" s="279" t="s">
        <v>20</v>
      </c>
      <c r="I17" s="279"/>
      <c r="J17" s="300" t="s">
        <v>27</v>
      </c>
      <c r="K17" s="301"/>
      <c r="L17" s="279" t="s">
        <v>52</v>
      </c>
      <c r="M17" s="279"/>
      <c r="N17" s="524">
        <v>0.2</v>
      </c>
      <c r="O17" s="524"/>
      <c r="P17" s="285"/>
    </row>
    <row r="18" spans="2:16" s="8" customFormat="1" ht="15.75" customHeight="1" x14ac:dyDescent="0.25">
      <c r="B18" s="10"/>
      <c r="C18" s="279" t="s">
        <v>19</v>
      </c>
      <c r="D18" s="279"/>
      <c r="E18" s="279" t="s">
        <v>53</v>
      </c>
      <c r="F18" s="279"/>
      <c r="G18" s="286" t="s">
        <v>407</v>
      </c>
      <c r="H18" s="287"/>
      <c r="I18" s="287"/>
      <c r="J18" s="287"/>
      <c r="K18" s="288"/>
      <c r="L18" s="289" t="s">
        <v>55</v>
      </c>
      <c r="M18" s="290"/>
      <c r="N18" s="517" t="s">
        <v>326</v>
      </c>
      <c r="O18" s="518"/>
      <c r="P18" s="285"/>
    </row>
    <row r="19" spans="2:16" s="8" customFormat="1" ht="15.75" customHeight="1" x14ac:dyDescent="0.25">
      <c r="B19" s="10"/>
      <c r="C19" s="279"/>
      <c r="D19" s="279"/>
      <c r="E19" s="279" t="s">
        <v>57</v>
      </c>
      <c r="F19" s="279"/>
      <c r="G19" s="286" t="s">
        <v>408</v>
      </c>
      <c r="H19" s="287"/>
      <c r="I19" s="287"/>
      <c r="J19" s="287"/>
      <c r="K19" s="288"/>
      <c r="L19" s="291"/>
      <c r="M19" s="292"/>
      <c r="N19" s="519"/>
      <c r="O19" s="520"/>
      <c r="P19" s="10"/>
    </row>
    <row r="20" spans="2:16" s="8" customFormat="1" ht="15.75" customHeight="1" x14ac:dyDescent="0.25">
      <c r="B20" s="10"/>
      <c r="C20" s="289" t="s">
        <v>59</v>
      </c>
      <c r="D20" s="290"/>
      <c r="E20" s="305" t="s">
        <v>60</v>
      </c>
      <c r="F20" s="306"/>
      <c r="G20" s="307"/>
      <c r="H20" s="314" t="s">
        <v>61</v>
      </c>
      <c r="I20" s="315"/>
      <c r="J20" s="533" t="s">
        <v>107</v>
      </c>
      <c r="K20" s="534"/>
      <c r="L20" s="320" t="s">
        <v>63</v>
      </c>
      <c r="M20" s="321"/>
      <c r="N20" s="321"/>
      <c r="O20" s="322"/>
      <c r="P20" s="10"/>
    </row>
    <row r="21" spans="2:16" s="8" customFormat="1" ht="15.75" customHeight="1" x14ac:dyDescent="0.25">
      <c r="B21" s="10"/>
      <c r="C21" s="303"/>
      <c r="D21" s="304"/>
      <c r="E21" s="308"/>
      <c r="F21" s="309"/>
      <c r="G21" s="310"/>
      <c r="H21" s="316"/>
      <c r="I21" s="317"/>
      <c r="J21" s="535"/>
      <c r="K21" s="536"/>
      <c r="L21" s="32" t="s">
        <v>64</v>
      </c>
      <c r="M21" s="32" t="s">
        <v>65</v>
      </c>
      <c r="N21" s="32" t="s">
        <v>66</v>
      </c>
      <c r="O21" s="32" t="s">
        <v>67</v>
      </c>
      <c r="P21" s="10"/>
    </row>
    <row r="22" spans="2:16" s="8" customFormat="1" ht="15.75" customHeight="1" x14ac:dyDescent="0.25">
      <c r="B22" s="10"/>
      <c r="C22" s="291"/>
      <c r="D22" s="292"/>
      <c r="E22" s="311"/>
      <c r="F22" s="312"/>
      <c r="G22" s="313"/>
      <c r="H22" s="318"/>
      <c r="I22" s="319"/>
      <c r="J22" s="537"/>
      <c r="K22" s="538"/>
      <c r="L22" s="17" t="s">
        <v>414</v>
      </c>
      <c r="M22" s="18" t="s">
        <v>413</v>
      </c>
      <c r="N22" s="19" t="s">
        <v>412</v>
      </c>
      <c r="O22" s="20" t="s">
        <v>411</v>
      </c>
      <c r="P22" s="10"/>
    </row>
    <row r="23" spans="2:16" s="8" customFormat="1" ht="26.25" customHeight="1" x14ac:dyDescent="0.25">
      <c r="B23" s="10"/>
      <c r="C23" s="279" t="s">
        <v>72</v>
      </c>
      <c r="D23" s="279"/>
      <c r="E23" s="572" t="s">
        <v>366</v>
      </c>
      <c r="F23" s="572"/>
      <c r="G23" s="572"/>
      <c r="H23" s="330" t="s">
        <v>74</v>
      </c>
      <c r="I23" s="315"/>
      <c r="J23" s="323" t="s">
        <v>75</v>
      </c>
      <c r="K23" s="323"/>
      <c r="L23" s="279" t="s">
        <v>76</v>
      </c>
      <c r="M23" s="279"/>
      <c r="N23" s="323" t="s">
        <v>75</v>
      </c>
      <c r="O23" s="323"/>
      <c r="P23" s="10"/>
    </row>
    <row r="24" spans="2:16" s="8" customFormat="1" ht="26.25" customHeight="1" x14ac:dyDescent="0.25">
      <c r="B24" s="10"/>
      <c r="C24" s="279" t="s">
        <v>78</v>
      </c>
      <c r="D24" s="279"/>
      <c r="E24" s="572" t="s">
        <v>402</v>
      </c>
      <c r="F24" s="572"/>
      <c r="G24" s="572"/>
      <c r="H24" s="331"/>
      <c r="I24" s="319"/>
      <c r="J24" s="323"/>
      <c r="K24" s="323"/>
      <c r="L24" s="279"/>
      <c r="M24" s="279"/>
      <c r="N24" s="323"/>
      <c r="O24" s="323"/>
      <c r="P24" s="10"/>
    </row>
    <row r="25" spans="2:16" s="8" customFormat="1" ht="15.75" customHeight="1" x14ac:dyDescent="0.25">
      <c r="B25" s="10"/>
      <c r="C25" s="27"/>
      <c r="D25" s="27"/>
      <c r="E25" s="31"/>
      <c r="F25" s="31"/>
      <c r="G25" s="27"/>
      <c r="H25" s="27"/>
      <c r="I25" s="27"/>
      <c r="J25" s="31"/>
      <c r="K25" s="31"/>
      <c r="L25" s="27"/>
      <c r="M25" s="27"/>
      <c r="N25" s="31"/>
      <c r="O25" s="31"/>
      <c r="P25" s="10"/>
    </row>
    <row r="26" spans="2:16" s="8" customFormat="1" ht="15" customHeight="1" x14ac:dyDescent="0.25">
      <c r="B26" s="10"/>
      <c r="C26" s="273" t="s">
        <v>80</v>
      </c>
      <c r="D26" s="273"/>
      <c r="E26" s="273"/>
      <c r="F26" s="273"/>
      <c r="G26" s="273"/>
      <c r="H26" s="273"/>
      <c r="I26" s="273"/>
      <c r="J26" s="325"/>
      <c r="K26" s="325"/>
      <c r="L26" s="325"/>
      <c r="M26" s="325"/>
      <c r="N26" s="325"/>
      <c r="O26" s="325"/>
      <c r="P26" s="10"/>
    </row>
    <row r="27" spans="2:16" s="8" customFormat="1" ht="15" customHeight="1" x14ac:dyDescent="0.25">
      <c r="B27" s="10"/>
      <c r="C27" s="283"/>
      <c r="D27" s="283"/>
      <c r="E27" s="283"/>
      <c r="F27" s="283"/>
      <c r="G27" s="283"/>
      <c r="H27" s="283"/>
      <c r="I27" s="284"/>
      <c r="J27" s="326" t="s">
        <v>81</v>
      </c>
      <c r="K27" s="327"/>
      <c r="L27" s="327"/>
      <c r="M27" s="327"/>
      <c r="N27" s="327"/>
      <c r="O27" s="327"/>
      <c r="P27" s="285"/>
    </row>
    <row r="28" spans="2:16" s="8" customFormat="1" ht="16.5" customHeight="1" x14ac:dyDescent="0.25">
      <c r="B28" s="10"/>
      <c r="C28" s="283"/>
      <c r="D28" s="283"/>
      <c r="E28" s="283"/>
      <c r="F28" s="283"/>
      <c r="G28" s="283"/>
      <c r="H28" s="283"/>
      <c r="I28" s="284"/>
      <c r="J28" s="616" t="s">
        <v>539</v>
      </c>
      <c r="K28" s="617"/>
      <c r="L28" s="617"/>
      <c r="M28" s="617"/>
      <c r="N28" s="617"/>
      <c r="O28" s="617"/>
      <c r="P28" s="285"/>
    </row>
    <row r="29" spans="2:16" s="8" customFormat="1" ht="15.75" customHeight="1" x14ac:dyDescent="0.25">
      <c r="B29" s="10"/>
      <c r="C29" s="283"/>
      <c r="D29" s="283"/>
      <c r="E29" s="283"/>
      <c r="F29" s="283"/>
      <c r="G29" s="283"/>
      <c r="H29" s="283"/>
      <c r="I29" s="284"/>
      <c r="J29" s="618"/>
      <c r="K29" s="619"/>
      <c r="L29" s="619"/>
      <c r="M29" s="619"/>
      <c r="N29" s="619"/>
      <c r="O29" s="619"/>
      <c r="P29" s="10"/>
    </row>
    <row r="30" spans="2:16" s="8" customFormat="1" ht="15.75" customHeight="1" x14ac:dyDescent="0.25">
      <c r="B30" s="10"/>
      <c r="C30" s="283"/>
      <c r="D30" s="283"/>
      <c r="E30" s="283"/>
      <c r="F30" s="283"/>
      <c r="G30" s="283"/>
      <c r="H30" s="283"/>
      <c r="I30" s="284"/>
      <c r="J30" s="618"/>
      <c r="K30" s="619"/>
      <c r="L30" s="619"/>
      <c r="M30" s="619"/>
      <c r="N30" s="619"/>
      <c r="O30" s="619"/>
      <c r="P30" s="10"/>
    </row>
    <row r="31" spans="2:16" s="8" customFormat="1" ht="15.75" customHeight="1" x14ac:dyDescent="0.25">
      <c r="B31" s="10"/>
      <c r="C31" s="283"/>
      <c r="D31" s="283"/>
      <c r="E31" s="283"/>
      <c r="F31" s="283"/>
      <c r="G31" s="283"/>
      <c r="H31" s="283"/>
      <c r="I31" s="284"/>
      <c r="J31" s="618"/>
      <c r="K31" s="619"/>
      <c r="L31" s="619"/>
      <c r="M31" s="619"/>
      <c r="N31" s="619"/>
      <c r="O31" s="619"/>
      <c r="P31" s="10"/>
    </row>
    <row r="32" spans="2:16" s="8" customFormat="1" ht="15.75" customHeight="1" x14ac:dyDescent="0.25">
      <c r="B32" s="10"/>
      <c r="C32" s="283"/>
      <c r="D32" s="283"/>
      <c r="E32" s="283"/>
      <c r="F32" s="283"/>
      <c r="G32" s="283"/>
      <c r="H32" s="283"/>
      <c r="I32" s="284"/>
      <c r="J32" s="618"/>
      <c r="K32" s="619"/>
      <c r="L32" s="619"/>
      <c r="M32" s="619"/>
      <c r="N32" s="619"/>
      <c r="O32" s="619"/>
      <c r="P32" s="10"/>
    </row>
    <row r="33" spans="2:16" s="8" customFormat="1" ht="21" customHeight="1" x14ac:dyDescent="0.25">
      <c r="B33" s="10"/>
      <c r="C33" s="283"/>
      <c r="D33" s="283"/>
      <c r="E33" s="283"/>
      <c r="F33" s="283"/>
      <c r="G33" s="283"/>
      <c r="H33" s="283"/>
      <c r="I33" s="284"/>
      <c r="J33" s="620"/>
      <c r="K33" s="621"/>
      <c r="L33" s="621"/>
      <c r="M33" s="621"/>
      <c r="N33" s="621"/>
      <c r="O33" s="621"/>
      <c r="P33" s="10"/>
    </row>
    <row r="34" spans="2:16" s="8" customFormat="1" ht="15.75" customHeight="1" x14ac:dyDescent="0.25">
      <c r="B34" s="10"/>
      <c r="C34" s="283"/>
      <c r="D34" s="283"/>
      <c r="E34" s="283"/>
      <c r="F34" s="283"/>
      <c r="G34" s="283"/>
      <c r="H34" s="283"/>
      <c r="I34" s="284"/>
      <c r="J34" s="339" t="s">
        <v>82</v>
      </c>
      <c r="K34" s="340"/>
      <c r="L34" s="340"/>
      <c r="M34" s="340"/>
      <c r="N34" s="340"/>
      <c r="O34" s="340"/>
      <c r="P34" s="10"/>
    </row>
    <row r="35" spans="2:16" s="8" customFormat="1" ht="16.5" customHeight="1" x14ac:dyDescent="0.25">
      <c r="B35" s="10"/>
      <c r="C35" s="283"/>
      <c r="D35" s="283"/>
      <c r="E35" s="283"/>
      <c r="F35" s="283"/>
      <c r="G35" s="283"/>
      <c r="H35" s="283"/>
      <c r="I35" s="284"/>
      <c r="J35" s="616" t="s">
        <v>518</v>
      </c>
      <c r="K35" s="617"/>
      <c r="L35" s="617"/>
      <c r="M35" s="617"/>
      <c r="N35" s="617"/>
      <c r="O35" s="617"/>
      <c r="P35" s="10"/>
    </row>
    <row r="36" spans="2:16" s="8" customFormat="1" ht="15.75" customHeight="1" x14ac:dyDescent="0.25">
      <c r="B36" s="10"/>
      <c r="C36" s="283"/>
      <c r="D36" s="283"/>
      <c r="E36" s="283"/>
      <c r="F36" s="283"/>
      <c r="G36" s="283"/>
      <c r="H36" s="283"/>
      <c r="I36" s="284"/>
      <c r="J36" s="618"/>
      <c r="K36" s="619"/>
      <c r="L36" s="619"/>
      <c r="M36" s="619"/>
      <c r="N36" s="619"/>
      <c r="O36" s="619"/>
      <c r="P36" s="10"/>
    </row>
    <row r="37" spans="2:16" s="8" customFormat="1" ht="15.75" customHeight="1" x14ac:dyDescent="0.25">
      <c r="B37" s="10"/>
      <c r="C37" s="283"/>
      <c r="D37" s="283"/>
      <c r="E37" s="283"/>
      <c r="F37" s="283"/>
      <c r="G37" s="283"/>
      <c r="H37" s="283"/>
      <c r="I37" s="284"/>
      <c r="J37" s="618"/>
      <c r="K37" s="619"/>
      <c r="L37" s="619"/>
      <c r="M37" s="619"/>
      <c r="N37" s="619"/>
      <c r="O37" s="619"/>
      <c r="P37" s="10"/>
    </row>
    <row r="38" spans="2:16" s="8" customFormat="1" ht="15.75" customHeight="1" x14ac:dyDescent="0.25">
      <c r="B38" s="10"/>
      <c r="C38" s="283"/>
      <c r="D38" s="283"/>
      <c r="E38" s="283"/>
      <c r="F38" s="283"/>
      <c r="G38" s="283"/>
      <c r="H38" s="283"/>
      <c r="I38" s="284"/>
      <c r="J38" s="618"/>
      <c r="K38" s="619"/>
      <c r="L38" s="619"/>
      <c r="M38" s="619"/>
      <c r="N38" s="619"/>
      <c r="O38" s="619"/>
      <c r="P38" s="10"/>
    </row>
    <row r="39" spans="2:16" s="8" customFormat="1" ht="15.75" customHeight="1" x14ac:dyDescent="0.25">
      <c r="B39" s="10"/>
      <c r="C39" s="283"/>
      <c r="D39" s="283"/>
      <c r="E39" s="283"/>
      <c r="F39" s="283"/>
      <c r="G39" s="283"/>
      <c r="H39" s="283"/>
      <c r="I39" s="284"/>
      <c r="J39" s="618"/>
      <c r="K39" s="619"/>
      <c r="L39" s="619"/>
      <c r="M39" s="619"/>
      <c r="N39" s="619"/>
      <c r="O39" s="619"/>
      <c r="P39" s="10"/>
    </row>
    <row r="40" spans="2:16" s="8" customFormat="1" ht="16.5" customHeight="1" x14ac:dyDescent="0.25">
      <c r="B40" s="10"/>
      <c r="C40" s="283"/>
      <c r="D40" s="283"/>
      <c r="E40" s="283"/>
      <c r="F40" s="283"/>
      <c r="G40" s="283"/>
      <c r="H40" s="283"/>
      <c r="I40" s="284"/>
      <c r="J40" s="620"/>
      <c r="K40" s="621"/>
      <c r="L40" s="621"/>
      <c r="M40" s="621"/>
      <c r="N40" s="621"/>
      <c r="O40" s="621"/>
      <c r="P40" s="10"/>
    </row>
    <row r="41" spans="2:16" s="8" customFormat="1" ht="15.75" customHeight="1" x14ac:dyDescent="0.25">
      <c r="B41" s="10"/>
      <c r="C41" s="283"/>
      <c r="D41" s="283"/>
      <c r="E41" s="283"/>
      <c r="F41" s="283"/>
      <c r="G41" s="283"/>
      <c r="H41" s="283"/>
      <c r="I41" s="284"/>
      <c r="J41" s="339" t="s">
        <v>83</v>
      </c>
      <c r="K41" s="340"/>
      <c r="L41" s="340"/>
      <c r="M41" s="340"/>
      <c r="N41" s="340"/>
      <c r="O41" s="340"/>
      <c r="P41" s="10"/>
    </row>
    <row r="42" spans="2:16" s="8" customFormat="1" ht="15.75" customHeight="1" x14ac:dyDescent="0.25">
      <c r="B42" s="10"/>
      <c r="C42" s="283"/>
      <c r="D42" s="283"/>
      <c r="E42" s="283"/>
      <c r="F42" s="283"/>
      <c r="G42" s="283"/>
      <c r="H42" s="283"/>
      <c r="I42" s="284"/>
      <c r="J42" s="341" t="str">
        <f>E14</f>
        <v>Coordinador(a) Oficina de Graduados</v>
      </c>
      <c r="K42" s="342"/>
      <c r="L42" s="342"/>
      <c r="M42" s="342"/>
      <c r="N42" s="342"/>
      <c r="O42" s="342"/>
      <c r="P42" s="10"/>
    </row>
    <row r="43" spans="2:16" s="8" customFormat="1" ht="16.5" customHeight="1" x14ac:dyDescent="0.25">
      <c r="B43" s="10"/>
      <c r="C43" s="283"/>
      <c r="D43" s="283"/>
      <c r="E43" s="283"/>
      <c r="F43" s="283"/>
      <c r="G43" s="283"/>
      <c r="H43" s="283"/>
      <c r="I43" s="284"/>
      <c r="J43" s="328"/>
      <c r="K43" s="329"/>
      <c r="L43" s="329"/>
      <c r="M43" s="329"/>
      <c r="N43" s="329"/>
      <c r="O43" s="329"/>
      <c r="P43" s="10"/>
    </row>
    <row r="44" spans="2:16" s="8" customFormat="1" ht="16.5" customHeight="1" x14ac:dyDescent="0.25">
      <c r="B44" s="10"/>
      <c r="C44" s="5"/>
      <c r="D44" s="5"/>
      <c r="E44" s="5"/>
      <c r="F44" s="5"/>
      <c r="G44" s="5"/>
      <c r="H44" s="5"/>
      <c r="I44" s="5"/>
      <c r="J44" s="5"/>
      <c r="K44" s="5"/>
      <c r="L44" s="5"/>
      <c r="M44" s="5"/>
      <c r="N44" s="5"/>
      <c r="O44" s="5"/>
      <c r="P44" s="10"/>
    </row>
    <row r="45" spans="2:16" s="12" customFormat="1" ht="15" customHeight="1" x14ac:dyDescent="0.25">
      <c r="B45" s="11"/>
      <c r="C45" s="343" t="s">
        <v>84</v>
      </c>
      <c r="D45" s="344"/>
      <c r="E45" s="344"/>
      <c r="F45" s="344"/>
      <c r="G45" s="344"/>
      <c r="H45" s="344"/>
      <c r="I45" s="344"/>
      <c r="J45" s="344"/>
      <c r="K45" s="344"/>
      <c r="L45" s="344"/>
      <c r="M45" s="344"/>
      <c r="N45" s="344"/>
      <c r="O45" s="345"/>
      <c r="P45" s="11"/>
    </row>
    <row r="46" spans="2:16" s="12" customFormat="1" x14ac:dyDescent="0.25">
      <c r="B46" s="11"/>
      <c r="C46" s="33" t="s">
        <v>9</v>
      </c>
      <c r="D46" s="32" t="str">
        <f ca="1">IF(J23="MENSUAL","ENERO",IF(J23="TRIMESTRAL","MARZO",IF(J23="SEMESTRAL","JUNIO",IF(J23="ANUAL",YEAR(TODAY()),""))))</f>
        <v>JUNIO</v>
      </c>
      <c r="E46" s="32" t="str">
        <f>IF(J23="MENSUAL","FEBRERO",IF(J23="TRIMESTRAL","JUNIO",IF(J23="SEMESTRAL","DICIEMBRE","")))</f>
        <v>DICIEMBRE</v>
      </c>
      <c r="F46" s="32" t="str">
        <f>IF(J23="MENSUAL","MARZO",IF(J23="TRIMESTRAL","SEPTIEMBRE",""))</f>
        <v/>
      </c>
      <c r="G46" s="32" t="str">
        <f>IF(J23="MENSUAL","ABRIL",IF(J23="TRIMESTRAL","DICIEMBRE",""))</f>
        <v/>
      </c>
      <c r="H46" s="32" t="str">
        <f>IF(J23="MENSUAL","MAYO","")</f>
        <v/>
      </c>
      <c r="I46" s="32" t="str">
        <f>IF(J23="MENSUAL","JUNIO","")</f>
        <v/>
      </c>
      <c r="J46" s="32" t="str">
        <f>IF(J23="MENSUAL","JULIO","")</f>
        <v/>
      </c>
      <c r="K46" s="32" t="str">
        <f>IF(J23="MENSUAL","AGOSTO","")</f>
        <v/>
      </c>
      <c r="L46" s="32" t="str">
        <f>IF(J23="MENSUAL","SEPTIEMBRE","")</f>
        <v/>
      </c>
      <c r="M46" s="32" t="str">
        <f>IF(J23="MENSUAL","OCTUBRE","")</f>
        <v/>
      </c>
      <c r="N46" s="32" t="str">
        <f>IF(J23="MENSUAL","NOVIEMBRE","")</f>
        <v/>
      </c>
      <c r="O46" s="32" t="str">
        <f>IF(J23="MENSUAL","DICIEMBRE","")</f>
        <v/>
      </c>
      <c r="P46" s="11"/>
    </row>
    <row r="47" spans="2:16" s="12" customFormat="1" ht="48" customHeight="1" x14ac:dyDescent="0.25">
      <c r="B47" s="11"/>
      <c r="C47" s="34" t="str">
        <f>G18</f>
        <v>Número de certificados *100</v>
      </c>
      <c r="D47" s="185">
        <v>59</v>
      </c>
      <c r="E47" s="185"/>
      <c r="F47" s="32"/>
      <c r="G47" s="32"/>
      <c r="H47" s="32"/>
      <c r="I47" s="32"/>
      <c r="J47" s="32"/>
      <c r="K47" s="32"/>
      <c r="L47" s="32"/>
      <c r="M47" s="32"/>
      <c r="N47" s="32"/>
      <c r="O47" s="32"/>
      <c r="P47" s="11"/>
    </row>
    <row r="48" spans="2:16" s="12" customFormat="1" ht="42.75" customHeight="1" x14ac:dyDescent="0.25">
      <c r="B48" s="11"/>
      <c r="C48" s="34" t="str">
        <f>G19</f>
        <v>Número de inscritos</v>
      </c>
      <c r="D48" s="185">
        <v>407</v>
      </c>
      <c r="E48" s="185"/>
      <c r="F48" s="32"/>
      <c r="G48" s="32"/>
      <c r="H48" s="32"/>
      <c r="I48" s="32"/>
      <c r="J48" s="32"/>
      <c r="K48" s="32"/>
      <c r="L48" s="32"/>
      <c r="M48" s="32"/>
      <c r="N48" s="32"/>
      <c r="O48" s="32"/>
      <c r="P48" s="13"/>
    </row>
    <row r="49" spans="1:28" s="12" customFormat="1" x14ac:dyDescent="0.25">
      <c r="B49" s="11"/>
      <c r="C49" s="2" t="s">
        <v>85</v>
      </c>
      <c r="D49" s="182">
        <f>IFERROR(IF($E$17=1,D47/D48,IF($E$17=2,D47,"")),"")</f>
        <v>0.14496314496314497</v>
      </c>
      <c r="E49" s="182" t="str">
        <f t="shared" ref="E49" si="0">IFERROR(IF($E$17=1,E47/E48,IF($E$17=2,E47,"")),"")</f>
        <v/>
      </c>
      <c r="F49" s="182" t="str">
        <f t="shared" ref="F49:O49" si="1">IFERROR(IF($E$17=1,F47/F48,IF($E$17=2,F47,"")),"")</f>
        <v/>
      </c>
      <c r="G49" s="182" t="str">
        <f t="shared" si="1"/>
        <v/>
      </c>
      <c r="H49" s="182" t="str">
        <f t="shared" si="1"/>
        <v/>
      </c>
      <c r="I49" s="182" t="str">
        <f t="shared" si="1"/>
        <v/>
      </c>
      <c r="J49" s="182" t="str">
        <f t="shared" si="1"/>
        <v/>
      </c>
      <c r="K49" s="182" t="str">
        <f t="shared" si="1"/>
        <v/>
      </c>
      <c r="L49" s="182" t="str">
        <f t="shared" si="1"/>
        <v/>
      </c>
      <c r="M49" s="182" t="str">
        <f t="shared" si="1"/>
        <v/>
      </c>
      <c r="N49" s="182" t="str">
        <f t="shared" si="1"/>
        <v/>
      </c>
      <c r="O49" s="182" t="str">
        <f t="shared" si="1"/>
        <v/>
      </c>
      <c r="P49" s="11"/>
    </row>
    <row r="50" spans="1:28" s="12" customFormat="1" x14ac:dyDescent="0.25">
      <c r="B50" s="11"/>
      <c r="C50" s="3" t="s">
        <v>86</v>
      </c>
      <c r="D50" s="182">
        <f>IF(AND(N23="ANUAL",J23="MENSUAL"),N17/12,IF(AND(N23="ANUAL",J23="TRIMESTRAL"),N17/4,IF(AND(N23="ANUAL",J23="SEMESTRAL"),N17/2,IF(AND(N23="ANUAL",J23="ANUAL"),N17,IF(AND(N23="SEMESTRAL",J23="MENSUAL"),N17/6,IF(AND(N23="SEMESTRAL",J23="TRIMESTRAL"),N17/2,IF(AND(N23="SEMESTRAL",J23="SEMESTRAL"),N17,IF(AND(N23="SEMESTRAL",J23="ANUAL"),"REVISAR FRECUENCIAS",IF(AND(N23="TRIMESTRAL",J23="MENSUAL"),N17/3,IF(AND(N23="TRIMESTRAL",J23="TRIMESTRAL"),N17,IF(AND(N23="TRIMESTRAL",J23="SEMESTRAL"),"REVISAR FRECUENCIAS",IF(AND(N23="TRIMESTRAL",J23="ANUAL"),"REVISAR FRECUENCIAS",IF(AND(N23="MENSUAL",J23="MENSUAL"),N17,IF(AND(N23="MENSUAL",J23="TRIMESTRAL"),"REVISAR FRECUENCIAS",IF(AND(N23="MENSUAL",J23="SEMESTRAL"),"REVISAR FRECUENCIAS",IF(AND(N23="MENSUAL",J23="ANUAL"),"REVISAR FRECUENCIAS",""))))))))))))))))</f>
        <v>0.2</v>
      </c>
      <c r="E50" s="182">
        <f>IF(AND(N23="ANUAL",J23="MENSUAL"),N17/12+D50,IF(AND(N23="ANUAL",J23="TRIMESTRAL"),N17/4+D50,IF(AND(N23="ANUAL",J23="SEMESTRAL"),N17/2+D50,IF(AND(N23="SEMESTRAL",J23="MENSUAL"),N17/6+D50,IF(AND(N23="SEMESTRAL",J23="TRIMESTRAL"),N17/2+D50,IF(AND(N23="SEMESTRAL",J23="SEMESTRAL"),N17,IF(AND(N23="TRIMESTRAL",J23="MENSUAL"),N17/3+D50,IF(AND(N23="TRIMESTRAL",J23="TRIMESTRAL"),N17,IF(AND(N23="MENSUAL",J23="MENSUAL"),N17,"")))))))))</f>
        <v>0.2</v>
      </c>
      <c r="F50" s="182" t="str">
        <f>IF(AND(N23="ANUAL",J23="MENSUAL"),N17/12+E50,IF(AND(N23="ANUAL",J23="TRIMESTRAL"),N17/4+E50,IF(AND(N23="SEMESTRAL",J23="MENSUAL"),N17/6+E50,IF(AND(N23="SEMESTRAL",J23="TRIMESTRAL"),N17/2,IF(AND(N23="TRIMESTRAL",J23="MENSUAL"),N17/3+E50,IF(AND(N23="TRIMESTRAL",J23="TRIMESTRAL"),N17,IF(AND(N23="MENSUAL",J23="MENSUAL"),N17,"")))))))</f>
        <v/>
      </c>
      <c r="G50" s="182" t="str">
        <f>IF(AND(N23="ANUAL",J23="MENSUAL"),N17/12+F50,IF(AND(N23="ANUAL",J23="TRIMESTRAL"),N17/4+F50,IF(AND(N23="SEMESTRAL",J23="MENSUAL"),N17/6+F50,IF(AND(N23="SEMESTRAL",J23="TRIMESTRAL"),N17/2+F50,IF(AND(N23="TRIMESTRAL",J23="MENSUAL"),N17/3,IF(AND(N23="TRIMESTRAL",J23="TRIMESTRAL"),N17,IF(AND(N23="MENSUAL",J23="MENSUAL"),N17,"")))))))</f>
        <v/>
      </c>
      <c r="H50" s="182" t="str">
        <f>IF(AND($N$23="ANUAL",$J$23="MENSUAL"),$N$17/12+G50,IF(AND(N23="SEMESTRAL",J23="MENSUAL"),N17/6+G50,IF(AND(N23="TRIMESTRAL",J23="MENSUAL"),N17/3+G50,IF(AND(N23="MENSUAL",J23="MENSUAL"),N17,""))))</f>
        <v/>
      </c>
      <c r="I50" s="182" t="str">
        <f>IF(AND($N$23="ANUAL",$J$23="MENSUAL"),$N$17/12+H50,IF(AND(N23="SEMESTRAL",J23="MENSUAL"),N17/6+H50,IF(AND(N23="TRIMESTRAL",J23="MENSUAL"),N17/3+H50,IF(AND(N23="MENSUAL",J23="MENSUAL"),N17,""))))</f>
        <v/>
      </c>
      <c r="J50" s="182" t="str">
        <f>IF(AND($N$23="ANUAL",$J$23="MENSUAL"),$N$17/12+I50,IF(AND(N23="SEMESTRAL",J23="MENSUAL"),N17/6,IF(AND(N23="TRIMESTRAL",J23="MENSUAL"),N17/3,IF(AND(N23="MENSUAL",J23="MENSUAL"),N17,""))))</f>
        <v/>
      </c>
      <c r="K50" s="182" t="str">
        <f>IF(AND($N$23="ANUAL",$J$23="MENSUAL"),$N$17/12+J50,IF(AND(N23="SEMESTRAL",J23="MENSUAL"),N17/6+J50,IF(AND(N23="TRIMESTRAL",J23="MENSUAL"),N17/3+J50,IF(AND(N23="MENSUAL",J23="MENSUAL"),N17,""))))</f>
        <v/>
      </c>
      <c r="L50" s="182" t="str">
        <f>IF(AND($N$23="ANUAL",$J$23="MENSUAL"),$N$17/12+K50,IF(AND(N23="SEMESTRAL",J23="MENSUAL"),N17/6+K50,IF(AND(N23="TRIMESTRAL",J23="MENSUAL"),N17/3+K50,IF(AND(N23="MENSUAL",J23="MENSUAL"),N17,""))))</f>
        <v/>
      </c>
      <c r="M50" s="182" t="str">
        <f>IF(AND($N$23="ANUAL",$J$23="MENSUAL"),$N$17/12+L50,IF(AND(N23="SEMESTRAL",J23="MENSUAL"),N17/6+L50,IF(AND(N23="TRIMESTRAL",J23="MENSUAL"),N17/3,IF(AND(N23="MENSUAL",J23="MENSUAL"),N17,""))))</f>
        <v/>
      </c>
      <c r="N50" s="182" t="str">
        <f>IF(AND($N$23="ANUAL",$J$23="MENSUAL"),$N$17/12+M50,IF(AND(N23="SEMESTRAL",J23="MENSUAL"),N17/6+M50,IF(AND(N23="TRIMESTRAL",J23="MENSUAL"),N17/3+M50,IF(AND(N23="MENSUAL",J23="MENSUAL"),N17,""))))</f>
        <v/>
      </c>
      <c r="O50" s="182" t="str">
        <f>IF(AND($N$23="ANUAL",$J$23="MENSUAL"),$N$17/12+N50,IF(AND(N23="SEMESTRAL",J23="MENSUAL"),N17/6+N50,IF(AND(N23="TRIMESTRAL",J23="MENSUAL"),N17/3+N50,IF(AND(N23="MENSUAL",J23="MENSUAL"),N17,""))))</f>
        <v/>
      </c>
      <c r="P50" s="11"/>
    </row>
    <row r="51" spans="1:28" s="12" customFormat="1" x14ac:dyDescent="0.25">
      <c r="B51" s="11"/>
      <c r="C51" s="5"/>
      <c r="D51" s="5"/>
      <c r="E51" s="5"/>
      <c r="F51" s="5"/>
      <c r="G51" s="5"/>
      <c r="H51" s="5"/>
      <c r="I51" s="5"/>
      <c r="J51" s="5"/>
      <c r="K51" s="5"/>
      <c r="L51" s="5"/>
      <c r="M51" s="5"/>
      <c r="N51" s="5"/>
      <c r="O51" s="5"/>
      <c r="P51" s="11"/>
    </row>
    <row r="52" spans="1:28" s="14" customFormat="1" x14ac:dyDescent="0.2">
      <c r="A52" s="16"/>
      <c r="B52" s="1"/>
      <c r="C52" s="346" t="s">
        <v>492</v>
      </c>
      <c r="D52" s="346"/>
      <c r="E52" s="346"/>
      <c r="F52" s="346"/>
      <c r="G52" s="346"/>
      <c r="H52" s="346"/>
      <c r="I52" s="346"/>
      <c r="J52" s="346"/>
      <c r="K52" s="346"/>
      <c r="L52" s="346"/>
      <c r="M52" s="346"/>
      <c r="N52" s="346"/>
      <c r="O52" s="346"/>
      <c r="P52" s="1"/>
      <c r="Q52" s="16"/>
      <c r="R52" s="16"/>
      <c r="S52" s="16"/>
      <c r="T52" s="16"/>
      <c r="U52" s="16"/>
      <c r="V52" s="16"/>
      <c r="W52" s="16"/>
      <c r="X52" s="16"/>
      <c r="Y52" s="16"/>
      <c r="Z52" s="16"/>
      <c r="AA52" s="16"/>
      <c r="AB52" s="16"/>
    </row>
    <row r="53" spans="1:28" s="14" customFormat="1" x14ac:dyDescent="0.2">
      <c r="A53" s="16"/>
      <c r="B53" s="1"/>
      <c r="C53" s="347" t="s">
        <v>87</v>
      </c>
      <c r="D53" s="347"/>
      <c r="E53" s="347"/>
      <c r="F53" s="347"/>
      <c r="G53" s="457" t="s">
        <v>88</v>
      </c>
      <c r="H53" s="457"/>
      <c r="I53" s="457"/>
      <c r="J53" s="457"/>
      <c r="K53" s="347" t="s">
        <v>89</v>
      </c>
      <c r="L53" s="347"/>
      <c r="M53" s="347"/>
      <c r="N53" s="347"/>
      <c r="O53" s="347"/>
      <c r="P53" s="1"/>
      <c r="Q53" s="16"/>
      <c r="R53" s="16"/>
      <c r="S53" s="16"/>
      <c r="T53" s="16"/>
      <c r="U53" s="16"/>
      <c r="V53" s="16"/>
      <c r="W53" s="16"/>
      <c r="X53" s="16"/>
      <c r="Y53" s="16"/>
      <c r="Z53" s="16"/>
      <c r="AA53" s="16"/>
      <c r="AB53" s="16"/>
    </row>
    <row r="54" spans="1:28" s="14" customFormat="1" x14ac:dyDescent="0.2">
      <c r="A54" s="16"/>
      <c r="B54" s="1"/>
      <c r="C54" s="613" t="s">
        <v>526</v>
      </c>
      <c r="D54" s="528"/>
      <c r="E54" s="528"/>
      <c r="F54" s="528"/>
      <c r="G54" s="607">
        <v>4.6699999999999998E-2</v>
      </c>
      <c r="H54" s="608"/>
      <c r="I54" s="608"/>
      <c r="J54" s="608"/>
      <c r="K54" s="614"/>
      <c r="L54" s="615"/>
      <c r="M54" s="615"/>
      <c r="N54" s="615"/>
      <c r="O54" s="615"/>
      <c r="P54" s="1"/>
      <c r="Q54" s="16"/>
      <c r="R54" s="16"/>
      <c r="S54" s="16"/>
      <c r="T54" s="16"/>
      <c r="U54" s="16"/>
      <c r="V54" s="16"/>
      <c r="W54" s="16"/>
      <c r="X54" s="16"/>
      <c r="Y54" s="16"/>
      <c r="Z54" s="16"/>
      <c r="AA54" s="16"/>
      <c r="AB54" s="16"/>
    </row>
    <row r="55" spans="1:28" s="14" customFormat="1" x14ac:dyDescent="0.2">
      <c r="A55" s="16"/>
      <c r="B55" s="1"/>
      <c r="C55" s="528" t="s">
        <v>527</v>
      </c>
      <c r="D55" s="528"/>
      <c r="E55" s="528"/>
      <c r="F55" s="528"/>
      <c r="G55" s="607">
        <v>2.5000000000000001E-3</v>
      </c>
      <c r="H55" s="608"/>
      <c r="I55" s="608"/>
      <c r="J55" s="608"/>
      <c r="K55" s="614"/>
      <c r="L55" s="615"/>
      <c r="M55" s="615"/>
      <c r="N55" s="615"/>
      <c r="O55" s="615"/>
      <c r="P55" s="1"/>
      <c r="Q55" s="16"/>
      <c r="R55" s="16"/>
      <c r="S55" s="16"/>
      <c r="T55" s="16"/>
      <c r="U55" s="16"/>
      <c r="V55" s="16"/>
      <c r="W55" s="16"/>
      <c r="X55" s="16"/>
      <c r="Y55" s="16"/>
      <c r="Z55" s="16"/>
      <c r="AA55" s="16"/>
      <c r="AB55" s="16"/>
    </row>
    <row r="56" spans="1:28" s="14" customFormat="1" x14ac:dyDescent="0.2">
      <c r="A56" s="16"/>
      <c r="B56" s="1"/>
      <c r="C56" s="528" t="s">
        <v>528</v>
      </c>
      <c r="D56" s="528"/>
      <c r="E56" s="528"/>
      <c r="F56" s="528"/>
      <c r="G56" s="607">
        <v>2.5000000000000001E-3</v>
      </c>
      <c r="H56" s="608"/>
      <c r="I56" s="608"/>
      <c r="J56" s="608"/>
      <c r="K56" s="614"/>
      <c r="L56" s="615"/>
      <c r="M56" s="615"/>
      <c r="N56" s="615"/>
      <c r="O56" s="615"/>
      <c r="P56" s="1"/>
      <c r="Q56" s="16"/>
      <c r="R56" s="16"/>
      <c r="S56" s="16"/>
      <c r="T56" s="16"/>
      <c r="U56" s="16"/>
      <c r="V56" s="16"/>
      <c r="W56" s="16"/>
      <c r="X56" s="16"/>
      <c r="Y56" s="16"/>
      <c r="Z56" s="16"/>
      <c r="AA56" s="16"/>
      <c r="AB56" s="16"/>
    </row>
    <row r="57" spans="1:28" s="14" customFormat="1" x14ac:dyDescent="0.2">
      <c r="A57" s="16"/>
      <c r="B57" s="1"/>
      <c r="C57" s="528" t="s">
        <v>529</v>
      </c>
      <c r="D57" s="528"/>
      <c r="E57" s="528"/>
      <c r="F57" s="528"/>
      <c r="G57" s="607">
        <v>1.72E-2</v>
      </c>
      <c r="H57" s="608"/>
      <c r="I57" s="608"/>
      <c r="J57" s="608"/>
      <c r="K57" s="614"/>
      <c r="L57" s="615"/>
      <c r="M57" s="615"/>
      <c r="N57" s="615"/>
      <c r="O57" s="615"/>
      <c r="P57" s="1"/>
      <c r="Q57" s="16"/>
      <c r="R57" s="16"/>
      <c r="S57" s="16"/>
      <c r="T57" s="16"/>
      <c r="U57" s="16"/>
      <c r="V57" s="16"/>
      <c r="W57" s="16"/>
      <c r="X57" s="16"/>
      <c r="Y57" s="16"/>
      <c r="Z57" s="16"/>
      <c r="AA57" s="16"/>
      <c r="AB57" s="16"/>
    </row>
    <row r="58" spans="1:28" s="14" customFormat="1" x14ac:dyDescent="0.2">
      <c r="A58" s="16"/>
      <c r="B58" s="1"/>
      <c r="C58" s="528" t="s">
        <v>530</v>
      </c>
      <c r="D58" s="528"/>
      <c r="E58" s="528"/>
      <c r="F58" s="528"/>
      <c r="G58" s="607">
        <v>2.5000000000000001E-3</v>
      </c>
      <c r="H58" s="608"/>
      <c r="I58" s="608"/>
      <c r="J58" s="608"/>
      <c r="K58" s="614"/>
      <c r="L58" s="615"/>
      <c r="M58" s="615"/>
      <c r="N58" s="615"/>
      <c r="O58" s="615"/>
      <c r="P58" s="1"/>
      <c r="Q58" s="16"/>
      <c r="R58" s="16"/>
      <c r="S58" s="16"/>
      <c r="T58" s="16"/>
      <c r="U58" s="16"/>
      <c r="V58" s="16"/>
      <c r="W58" s="16"/>
      <c r="X58" s="16"/>
      <c r="Y58" s="16"/>
      <c r="Z58" s="16"/>
      <c r="AA58" s="16"/>
      <c r="AB58" s="16"/>
    </row>
    <row r="59" spans="1:28" s="14" customFormat="1" x14ac:dyDescent="0.2">
      <c r="A59" s="16"/>
      <c r="B59" s="1"/>
      <c r="C59" s="631" t="s">
        <v>531</v>
      </c>
      <c r="D59" s="631"/>
      <c r="E59" s="631"/>
      <c r="F59" s="631"/>
      <c r="G59" s="607">
        <v>2.5000000000000001E-3</v>
      </c>
      <c r="H59" s="608"/>
      <c r="I59" s="608"/>
      <c r="J59" s="608"/>
      <c r="K59" s="632"/>
      <c r="L59" s="633"/>
      <c r="M59" s="633"/>
      <c r="N59" s="633"/>
      <c r="O59" s="633"/>
      <c r="P59" s="1"/>
      <c r="Q59" s="16"/>
      <c r="R59" s="16"/>
      <c r="S59" s="16"/>
      <c r="T59" s="16"/>
      <c r="U59" s="16"/>
      <c r="V59" s="16"/>
      <c r="W59" s="16"/>
      <c r="X59" s="16"/>
      <c r="Y59" s="16"/>
      <c r="Z59" s="16"/>
      <c r="AA59" s="16"/>
      <c r="AB59" s="16"/>
    </row>
    <row r="60" spans="1:28" s="14" customFormat="1" x14ac:dyDescent="0.2">
      <c r="A60" s="16"/>
      <c r="B60" s="1"/>
      <c r="C60" s="528" t="s">
        <v>532</v>
      </c>
      <c r="D60" s="528"/>
      <c r="E60" s="528"/>
      <c r="F60" s="528"/>
      <c r="G60" s="607">
        <v>1.47E-2</v>
      </c>
      <c r="H60" s="608"/>
      <c r="I60" s="608"/>
      <c r="J60" s="608"/>
      <c r="K60" s="630"/>
      <c r="L60" s="532"/>
      <c r="M60" s="532"/>
      <c r="N60" s="532"/>
      <c r="O60" s="532"/>
      <c r="P60" s="1"/>
      <c r="Q60" s="16"/>
      <c r="R60" s="16"/>
      <c r="S60" s="16"/>
      <c r="T60" s="16"/>
      <c r="U60" s="16"/>
      <c r="V60" s="16"/>
      <c r="W60" s="16"/>
      <c r="X60" s="16"/>
      <c r="Y60" s="16"/>
      <c r="Z60" s="16"/>
      <c r="AA60" s="16"/>
      <c r="AB60" s="16"/>
    </row>
    <row r="61" spans="1:28" s="14" customFormat="1" x14ac:dyDescent="0.2">
      <c r="A61" s="16"/>
      <c r="B61" s="1"/>
      <c r="C61" s="528" t="s">
        <v>533</v>
      </c>
      <c r="D61" s="528"/>
      <c r="E61" s="528"/>
      <c r="F61" s="528"/>
      <c r="G61" s="607">
        <v>2.5000000000000001E-3</v>
      </c>
      <c r="H61" s="608"/>
      <c r="I61" s="608"/>
      <c r="J61" s="608"/>
      <c r="K61" s="193"/>
      <c r="L61" s="193"/>
      <c r="M61" s="193"/>
      <c r="N61" s="193"/>
      <c r="O61" s="194"/>
      <c r="P61" s="1"/>
      <c r="Q61" s="16"/>
      <c r="R61" s="16"/>
      <c r="S61" s="16"/>
      <c r="T61" s="16"/>
      <c r="U61" s="16"/>
      <c r="V61" s="16"/>
      <c r="W61" s="16"/>
      <c r="X61" s="16"/>
      <c r="Y61" s="16"/>
      <c r="Z61" s="16"/>
      <c r="AA61" s="16"/>
      <c r="AB61" s="16"/>
    </row>
    <row r="62" spans="1:28" s="14" customFormat="1" x14ac:dyDescent="0.2">
      <c r="A62" s="16"/>
      <c r="B62" s="1"/>
      <c r="C62" s="528" t="s">
        <v>380</v>
      </c>
      <c r="D62" s="528"/>
      <c r="E62" s="528"/>
      <c r="F62" s="528"/>
      <c r="G62" s="607">
        <v>9.7999999999999997E-3</v>
      </c>
      <c r="H62" s="608"/>
      <c r="I62" s="608"/>
      <c r="J62" s="608"/>
      <c r="K62" s="193"/>
      <c r="L62" s="193"/>
      <c r="M62" s="193"/>
      <c r="N62" s="193"/>
      <c r="O62" s="194"/>
      <c r="P62" s="1"/>
      <c r="Q62" s="16"/>
      <c r="R62" s="16"/>
      <c r="S62" s="16"/>
      <c r="T62" s="16"/>
      <c r="U62" s="16"/>
      <c r="V62" s="16"/>
      <c r="W62" s="16"/>
      <c r="X62" s="16"/>
      <c r="Y62" s="16"/>
      <c r="Z62" s="16"/>
      <c r="AA62" s="16"/>
      <c r="AB62" s="16"/>
    </row>
    <row r="63" spans="1:28" s="14" customFormat="1" x14ac:dyDescent="0.2">
      <c r="A63" s="16"/>
      <c r="B63" s="1"/>
      <c r="C63" s="528" t="s">
        <v>534</v>
      </c>
      <c r="D63" s="528"/>
      <c r="E63" s="528"/>
      <c r="F63" s="528"/>
      <c r="G63" s="607">
        <v>7.4000000000000003E-3</v>
      </c>
      <c r="H63" s="608"/>
      <c r="I63" s="608"/>
      <c r="J63" s="608"/>
      <c r="K63" s="193"/>
      <c r="L63" s="193"/>
      <c r="M63" s="193"/>
      <c r="N63" s="193"/>
      <c r="O63" s="194"/>
      <c r="P63" s="1"/>
      <c r="Q63" s="16"/>
      <c r="R63" s="16"/>
      <c r="S63" s="16"/>
      <c r="T63" s="16"/>
      <c r="U63" s="16"/>
      <c r="V63" s="16"/>
      <c r="W63" s="16"/>
      <c r="X63" s="16"/>
      <c r="Y63" s="16"/>
      <c r="Z63" s="16"/>
      <c r="AA63" s="16"/>
      <c r="AB63" s="16"/>
    </row>
    <row r="64" spans="1:28" s="14" customFormat="1" x14ac:dyDescent="0.2">
      <c r="A64" s="16"/>
      <c r="B64" s="1"/>
      <c r="C64" s="528" t="s">
        <v>535</v>
      </c>
      <c r="D64" s="528"/>
      <c r="E64" s="528"/>
      <c r="F64" s="528"/>
      <c r="G64" s="607">
        <v>2.5000000000000001E-3</v>
      </c>
      <c r="H64" s="608"/>
      <c r="I64" s="608"/>
      <c r="J64" s="608"/>
      <c r="K64" s="193"/>
      <c r="L64" s="193"/>
      <c r="M64" s="193"/>
      <c r="N64" s="193"/>
      <c r="O64" s="194"/>
      <c r="P64" s="1"/>
      <c r="Q64" s="16"/>
      <c r="R64" s="16"/>
      <c r="S64" s="16"/>
      <c r="T64" s="16"/>
      <c r="U64" s="16"/>
      <c r="V64" s="16"/>
      <c r="W64" s="16"/>
      <c r="X64" s="16"/>
      <c r="Y64" s="16"/>
      <c r="Z64" s="16"/>
      <c r="AA64" s="16"/>
      <c r="AB64" s="16"/>
    </row>
    <row r="65" spans="1:28" s="14" customFormat="1" x14ac:dyDescent="0.2">
      <c r="A65" s="16"/>
      <c r="B65" s="1"/>
      <c r="C65" s="528" t="s">
        <v>536</v>
      </c>
      <c r="D65" s="528"/>
      <c r="E65" s="528"/>
      <c r="F65" s="528"/>
      <c r="G65" s="607">
        <v>1.72E-2</v>
      </c>
      <c r="H65" s="608"/>
      <c r="I65" s="608"/>
      <c r="J65" s="608"/>
      <c r="K65" s="193"/>
      <c r="L65" s="193"/>
      <c r="M65" s="193"/>
      <c r="N65" s="193"/>
      <c r="O65" s="194"/>
      <c r="P65" s="1"/>
      <c r="Q65" s="16"/>
      <c r="R65" s="16"/>
      <c r="S65" s="16"/>
      <c r="T65" s="16"/>
      <c r="U65" s="16"/>
      <c r="V65" s="16"/>
      <c r="W65" s="16"/>
      <c r="X65" s="16"/>
      <c r="Y65" s="16"/>
      <c r="Z65" s="16"/>
      <c r="AA65" s="16"/>
      <c r="AB65" s="16"/>
    </row>
    <row r="66" spans="1:28" s="14" customFormat="1" x14ac:dyDescent="0.2">
      <c r="A66" s="16"/>
      <c r="B66" s="1"/>
      <c r="C66" s="528" t="s">
        <v>537</v>
      </c>
      <c r="D66" s="528"/>
      <c r="E66" s="528"/>
      <c r="F66" s="528"/>
      <c r="G66" s="607">
        <v>2.5000000000000001E-3</v>
      </c>
      <c r="H66" s="608"/>
      <c r="I66" s="608"/>
      <c r="J66" s="608"/>
      <c r="K66" s="193"/>
      <c r="L66" s="193"/>
      <c r="M66" s="193"/>
      <c r="N66" s="193"/>
      <c r="O66" s="194"/>
      <c r="P66" s="1"/>
      <c r="Q66" s="16"/>
      <c r="R66" s="16"/>
      <c r="S66" s="16"/>
      <c r="T66" s="16"/>
      <c r="U66" s="16"/>
      <c r="V66" s="16"/>
      <c r="W66" s="16"/>
      <c r="X66" s="16"/>
      <c r="Y66" s="16"/>
      <c r="Z66" s="16"/>
      <c r="AA66" s="16"/>
      <c r="AB66" s="16"/>
    </row>
    <row r="67" spans="1:28" s="14" customFormat="1" x14ac:dyDescent="0.2">
      <c r="A67" s="16"/>
      <c r="B67" s="1"/>
      <c r="C67" s="528" t="s">
        <v>538</v>
      </c>
      <c r="D67" s="528"/>
      <c r="E67" s="528"/>
      <c r="F67" s="528"/>
      <c r="G67" s="607">
        <v>7.4000000000000003E-3</v>
      </c>
      <c r="H67" s="608"/>
      <c r="I67" s="608"/>
      <c r="J67" s="608"/>
      <c r="K67" s="193"/>
      <c r="L67" s="193"/>
      <c r="M67" s="193"/>
      <c r="N67" s="193"/>
      <c r="O67" s="194"/>
      <c r="P67" s="1"/>
      <c r="Q67" s="16"/>
      <c r="R67" s="16"/>
      <c r="S67" s="16"/>
      <c r="T67" s="16"/>
      <c r="U67" s="16"/>
      <c r="V67" s="16"/>
      <c r="W67" s="16"/>
      <c r="X67" s="16"/>
      <c r="Y67" s="16"/>
      <c r="Z67" s="16"/>
      <c r="AA67" s="16"/>
      <c r="AB67" s="16"/>
    </row>
    <row r="68" spans="1:28" s="14" customFormat="1" x14ac:dyDescent="0.2">
      <c r="A68" s="16"/>
      <c r="B68" s="1"/>
      <c r="C68" s="622" t="s">
        <v>368</v>
      </c>
      <c r="D68" s="623"/>
      <c r="E68" s="623"/>
      <c r="F68" s="624"/>
      <c r="G68" s="625">
        <f>SUM(G54:G67)</f>
        <v>0.13790000000000002</v>
      </c>
      <c r="H68" s="626"/>
      <c r="I68" s="626"/>
      <c r="J68" s="627"/>
      <c r="K68" s="628"/>
      <c r="L68" s="629"/>
      <c r="M68" s="629"/>
      <c r="N68" s="629"/>
      <c r="O68" s="630"/>
      <c r="P68" s="1"/>
      <c r="Q68" s="16"/>
      <c r="R68" s="16"/>
      <c r="S68" s="16"/>
      <c r="T68" s="16"/>
      <c r="U68" s="16"/>
      <c r="V68" s="16"/>
      <c r="W68" s="16"/>
      <c r="X68" s="16"/>
      <c r="Y68" s="16"/>
      <c r="Z68" s="16"/>
      <c r="AA68" s="16"/>
      <c r="AB68" s="16"/>
    </row>
    <row r="69" spans="1:28" s="14" customFormat="1" x14ac:dyDescent="0.2">
      <c r="A69" s="16"/>
      <c r="B69" s="1"/>
      <c r="C69" s="26"/>
      <c r="D69" s="183"/>
      <c r="E69" s="183"/>
      <c r="F69" s="183"/>
      <c r="G69" s="183"/>
      <c r="H69" s="183"/>
      <c r="I69" s="183"/>
      <c r="J69" s="183"/>
      <c r="K69" s="183"/>
      <c r="L69" s="183"/>
      <c r="M69" s="183"/>
      <c r="N69" s="183"/>
      <c r="O69" s="183"/>
      <c r="P69" s="1"/>
      <c r="Q69" s="16"/>
      <c r="R69" s="16"/>
      <c r="S69" s="16"/>
      <c r="T69" s="16"/>
      <c r="U69" s="16"/>
      <c r="V69" s="16"/>
      <c r="W69" s="16"/>
      <c r="X69" s="16"/>
      <c r="Y69" s="16"/>
      <c r="Z69" s="16"/>
      <c r="AA69" s="16"/>
      <c r="AB69" s="16"/>
    </row>
    <row r="70" spans="1:28" s="14" customFormat="1" x14ac:dyDescent="0.2">
      <c r="A70" s="16"/>
      <c r="B70" s="1"/>
      <c r="C70" s="346" t="s">
        <v>493</v>
      </c>
      <c r="D70" s="346"/>
      <c r="E70" s="346"/>
      <c r="F70" s="346"/>
      <c r="G70" s="346"/>
      <c r="H70" s="346"/>
      <c r="I70" s="346"/>
      <c r="J70" s="346"/>
      <c r="K70" s="346"/>
      <c r="L70" s="346"/>
      <c r="M70" s="346"/>
      <c r="N70" s="346"/>
      <c r="O70" s="346"/>
      <c r="P70" s="1"/>
      <c r="Q70" s="16"/>
      <c r="R70" s="16"/>
      <c r="S70" s="16"/>
      <c r="T70" s="16"/>
      <c r="U70" s="16"/>
      <c r="V70" s="16"/>
      <c r="W70" s="16"/>
      <c r="X70" s="16"/>
      <c r="Y70" s="16"/>
      <c r="Z70" s="16"/>
      <c r="AA70" s="16"/>
      <c r="AB70" s="16"/>
    </row>
    <row r="71" spans="1:28" s="14" customFormat="1" x14ac:dyDescent="0.2">
      <c r="A71" s="16"/>
      <c r="B71" s="1"/>
      <c r="C71" s="347" t="s">
        <v>87</v>
      </c>
      <c r="D71" s="347"/>
      <c r="E71" s="347"/>
      <c r="F71" s="347"/>
      <c r="G71" s="457" t="s">
        <v>88</v>
      </c>
      <c r="H71" s="457"/>
      <c r="I71" s="457"/>
      <c r="J71" s="457"/>
      <c r="K71" s="347" t="s">
        <v>89</v>
      </c>
      <c r="L71" s="347"/>
      <c r="M71" s="347"/>
      <c r="N71" s="347"/>
      <c r="O71" s="347"/>
      <c r="P71" s="1"/>
      <c r="Q71" s="16"/>
      <c r="R71" s="16"/>
      <c r="S71" s="16"/>
      <c r="T71" s="16"/>
      <c r="U71" s="16"/>
      <c r="V71" s="16"/>
      <c r="W71" s="16"/>
      <c r="X71" s="16"/>
      <c r="Y71" s="16"/>
      <c r="Z71" s="16"/>
      <c r="AA71" s="16"/>
      <c r="AB71" s="16"/>
    </row>
    <row r="72" spans="1:28" s="14" customFormat="1" x14ac:dyDescent="0.2">
      <c r="A72" s="16"/>
      <c r="B72" s="1"/>
      <c r="C72" s="514"/>
      <c r="D72" s="514"/>
      <c r="E72" s="514"/>
      <c r="F72" s="514"/>
      <c r="G72" s="511"/>
      <c r="H72" s="512"/>
      <c r="I72" s="512"/>
      <c r="J72" s="512"/>
      <c r="K72" s="611"/>
      <c r="L72" s="612"/>
      <c r="M72" s="612"/>
      <c r="N72" s="612"/>
      <c r="O72" s="612"/>
      <c r="P72" s="1"/>
      <c r="Q72" s="16"/>
      <c r="R72" s="16"/>
      <c r="S72" s="16"/>
      <c r="T72" s="16"/>
      <c r="U72" s="16"/>
      <c r="V72" s="16"/>
      <c r="W72" s="16"/>
      <c r="X72" s="16"/>
      <c r="Y72" s="16"/>
      <c r="Z72" s="16"/>
      <c r="AA72" s="16"/>
      <c r="AB72" s="16"/>
    </row>
    <row r="73" spans="1:28" s="14" customFormat="1" x14ac:dyDescent="0.2">
      <c r="A73" s="16"/>
      <c r="B73" s="1"/>
      <c r="C73" s="514"/>
      <c r="D73" s="514"/>
      <c r="E73" s="514"/>
      <c r="F73" s="514"/>
      <c r="G73" s="511"/>
      <c r="H73" s="512"/>
      <c r="I73" s="512"/>
      <c r="J73" s="512"/>
      <c r="K73" s="611"/>
      <c r="L73" s="612"/>
      <c r="M73" s="612"/>
      <c r="N73" s="612"/>
      <c r="O73" s="612"/>
      <c r="P73" s="1"/>
      <c r="Q73" s="16"/>
      <c r="R73" s="16"/>
      <c r="S73" s="16"/>
      <c r="T73" s="16"/>
      <c r="U73" s="16"/>
      <c r="V73" s="16"/>
      <c r="W73" s="16"/>
      <c r="X73" s="16"/>
      <c r="Y73" s="16"/>
      <c r="Z73" s="16"/>
      <c r="AA73" s="16"/>
      <c r="AB73" s="16"/>
    </row>
    <row r="74" spans="1:28" s="14" customFormat="1" x14ac:dyDescent="0.2">
      <c r="A74" s="16"/>
      <c r="B74" s="1"/>
      <c r="C74" s="514"/>
      <c r="D74" s="514"/>
      <c r="E74" s="514"/>
      <c r="F74" s="514"/>
      <c r="G74" s="511"/>
      <c r="H74" s="512"/>
      <c r="I74" s="512"/>
      <c r="J74" s="512"/>
      <c r="K74" s="611"/>
      <c r="L74" s="612"/>
      <c r="M74" s="612"/>
      <c r="N74" s="612"/>
      <c r="O74" s="612"/>
      <c r="P74" s="1"/>
      <c r="Q74" s="16"/>
      <c r="R74" s="16"/>
      <c r="S74" s="16"/>
      <c r="T74" s="16"/>
      <c r="U74" s="16"/>
      <c r="V74" s="16"/>
      <c r="W74" s="16"/>
      <c r="X74" s="16"/>
      <c r="Y74" s="16"/>
      <c r="Z74" s="16"/>
      <c r="AA74" s="16"/>
      <c r="AB74" s="16"/>
    </row>
    <row r="75" spans="1:28" s="14" customFormat="1" x14ac:dyDescent="0.2">
      <c r="A75" s="16"/>
      <c r="B75" s="1"/>
      <c r="C75" s="514"/>
      <c r="D75" s="514"/>
      <c r="E75" s="514"/>
      <c r="F75" s="514"/>
      <c r="G75" s="511"/>
      <c r="H75" s="512"/>
      <c r="I75" s="512"/>
      <c r="J75" s="512"/>
      <c r="K75" s="611"/>
      <c r="L75" s="612"/>
      <c r="M75" s="612"/>
      <c r="N75" s="612"/>
      <c r="O75" s="612"/>
      <c r="P75" s="1"/>
      <c r="Q75" s="16"/>
      <c r="R75" s="16"/>
      <c r="S75" s="16"/>
      <c r="T75" s="16"/>
      <c r="U75" s="16"/>
      <c r="V75" s="16"/>
      <c r="W75" s="16"/>
      <c r="X75" s="16"/>
      <c r="Y75" s="16"/>
      <c r="Z75" s="16"/>
      <c r="AA75" s="16"/>
      <c r="AB75" s="16"/>
    </row>
    <row r="76" spans="1:28" s="14" customFormat="1" x14ac:dyDescent="0.2">
      <c r="A76" s="16"/>
      <c r="B76" s="1"/>
      <c r="C76" s="514"/>
      <c r="D76" s="514"/>
      <c r="E76" s="514"/>
      <c r="F76" s="514"/>
      <c r="G76" s="511"/>
      <c r="H76" s="512"/>
      <c r="I76" s="512"/>
      <c r="J76" s="512"/>
      <c r="K76" s="611"/>
      <c r="L76" s="612"/>
      <c r="M76" s="612"/>
      <c r="N76" s="612"/>
      <c r="O76" s="612"/>
      <c r="P76" s="1"/>
      <c r="Q76" s="16"/>
      <c r="R76" s="16"/>
      <c r="S76" s="16"/>
      <c r="T76" s="16"/>
      <c r="U76" s="16"/>
      <c r="V76" s="16"/>
      <c r="W76" s="16"/>
      <c r="X76" s="16"/>
      <c r="Y76" s="16"/>
      <c r="Z76" s="16"/>
      <c r="AA76" s="16"/>
      <c r="AB76" s="16"/>
    </row>
    <row r="77" spans="1:28" s="14" customFormat="1" x14ac:dyDescent="0.2">
      <c r="A77" s="16"/>
      <c r="B77" s="1"/>
      <c r="C77" s="510"/>
      <c r="D77" s="510"/>
      <c r="E77" s="510"/>
      <c r="F77" s="510"/>
      <c r="G77" s="511"/>
      <c r="H77" s="512"/>
      <c r="I77" s="512"/>
      <c r="J77" s="512"/>
      <c r="K77" s="609"/>
      <c r="L77" s="610"/>
      <c r="M77" s="610"/>
      <c r="N77" s="610"/>
      <c r="O77" s="610"/>
      <c r="P77" s="1"/>
      <c r="Q77" s="16"/>
      <c r="R77" s="16"/>
      <c r="S77" s="16"/>
      <c r="T77" s="16"/>
      <c r="U77" s="16"/>
      <c r="V77" s="16"/>
      <c r="W77" s="16"/>
      <c r="X77" s="16"/>
      <c r="Y77" s="16"/>
      <c r="Z77" s="16"/>
      <c r="AA77" s="16"/>
      <c r="AB77" s="16"/>
    </row>
    <row r="78" spans="1:28" s="14" customFormat="1" x14ac:dyDescent="0.2">
      <c r="A78" s="16"/>
      <c r="B78" s="1"/>
      <c r="C78" s="514"/>
      <c r="D78" s="514"/>
      <c r="E78" s="514"/>
      <c r="F78" s="514"/>
      <c r="G78" s="511"/>
      <c r="H78" s="512"/>
      <c r="I78" s="512"/>
      <c r="J78" s="512"/>
      <c r="K78" s="509"/>
      <c r="L78" s="513"/>
      <c r="M78" s="513"/>
      <c r="N78" s="513"/>
      <c r="O78" s="513"/>
      <c r="P78" s="1"/>
      <c r="Q78" s="16"/>
      <c r="R78" s="16"/>
      <c r="S78" s="16"/>
      <c r="T78" s="16"/>
      <c r="U78" s="16"/>
      <c r="V78" s="16"/>
      <c r="W78" s="16"/>
      <c r="X78" s="16"/>
      <c r="Y78" s="16"/>
      <c r="Z78" s="16"/>
      <c r="AA78" s="16"/>
      <c r="AB78" s="16"/>
    </row>
    <row r="79" spans="1:28" s="14" customFormat="1" x14ac:dyDescent="0.2">
      <c r="A79" s="16"/>
      <c r="B79" s="1"/>
      <c r="C79" s="501" t="s">
        <v>368</v>
      </c>
      <c r="D79" s="502"/>
      <c r="E79" s="502"/>
      <c r="F79" s="503"/>
      <c r="G79" s="504">
        <f>SUM(G72:G78)</f>
        <v>0</v>
      </c>
      <c r="H79" s="505"/>
      <c r="I79" s="505"/>
      <c r="J79" s="506"/>
      <c r="K79" s="507"/>
      <c r="L79" s="508"/>
      <c r="M79" s="508"/>
      <c r="N79" s="508"/>
      <c r="O79" s="509"/>
      <c r="P79" s="1"/>
      <c r="Q79" s="16"/>
      <c r="R79" s="16"/>
      <c r="S79" s="16"/>
      <c r="T79" s="16"/>
      <c r="U79" s="16"/>
      <c r="V79" s="16"/>
      <c r="W79" s="16"/>
      <c r="X79" s="16"/>
      <c r="Y79" s="16"/>
      <c r="Z79" s="16"/>
      <c r="AA79" s="16"/>
      <c r="AB79" s="16"/>
    </row>
    <row r="80" spans="1:28" s="23" customFormat="1" x14ac:dyDescent="0.2">
      <c r="C80" s="22"/>
      <c r="D80" s="22"/>
      <c r="E80" s="22"/>
      <c r="F80" s="22"/>
      <c r="G80" s="24" t="s">
        <v>91</v>
      </c>
      <c r="H80" s="25"/>
      <c r="I80" s="25"/>
      <c r="J80" s="24" t="s">
        <v>31</v>
      </c>
      <c r="K80" s="22"/>
      <c r="L80" s="22"/>
      <c r="M80" s="22"/>
      <c r="N80" s="22"/>
      <c r="O80" s="22"/>
    </row>
    <row r="81" spans="3:15" s="23" customFormat="1" x14ac:dyDescent="0.2">
      <c r="C81" s="22"/>
      <c r="D81" s="22"/>
      <c r="E81" s="22"/>
      <c r="F81" s="22"/>
      <c r="G81" s="24" t="s">
        <v>45</v>
      </c>
      <c r="H81" s="25"/>
      <c r="I81" s="25"/>
      <c r="J81" s="24" t="s">
        <v>92</v>
      </c>
      <c r="K81" s="22"/>
      <c r="L81" s="22"/>
      <c r="M81" s="22"/>
      <c r="N81" s="22"/>
      <c r="O81" s="22"/>
    </row>
    <row r="82" spans="3:15" s="23" customFormat="1" x14ac:dyDescent="0.2">
      <c r="C82" s="22"/>
      <c r="D82" s="22"/>
      <c r="E82" s="22"/>
      <c r="F82" s="22"/>
      <c r="G82" s="24" t="s">
        <v>93</v>
      </c>
      <c r="H82" s="25"/>
      <c r="I82" s="25"/>
      <c r="J82" s="24" t="s">
        <v>60</v>
      </c>
      <c r="K82" s="22"/>
      <c r="L82" s="22"/>
      <c r="M82" s="22"/>
      <c r="N82" s="22"/>
      <c r="O82" s="22"/>
    </row>
    <row r="83" spans="3:15" s="23" customFormat="1" x14ac:dyDescent="0.2">
      <c r="C83" s="22"/>
      <c r="D83" s="22"/>
      <c r="E83" s="22"/>
      <c r="F83" s="22"/>
      <c r="G83" s="24" t="s">
        <v>94</v>
      </c>
      <c r="H83" s="25"/>
      <c r="I83" s="25"/>
      <c r="J83" s="24" t="s">
        <v>95</v>
      </c>
      <c r="K83" s="22"/>
      <c r="L83" s="22"/>
      <c r="M83" s="22"/>
      <c r="N83" s="22"/>
      <c r="O83" s="22"/>
    </row>
    <row r="84" spans="3:15" s="23" customFormat="1" x14ac:dyDescent="0.2">
      <c r="C84" s="22"/>
      <c r="D84" s="22"/>
      <c r="E84" s="22"/>
      <c r="F84" s="22"/>
      <c r="G84" s="24" t="s">
        <v>96</v>
      </c>
      <c r="H84" s="25"/>
      <c r="I84" s="25"/>
      <c r="J84" s="24" t="s">
        <v>97</v>
      </c>
      <c r="K84" s="22"/>
      <c r="L84" s="22"/>
      <c r="M84" s="22"/>
      <c r="N84" s="22"/>
      <c r="O84" s="22"/>
    </row>
    <row r="85" spans="3:15" s="23" customFormat="1" x14ac:dyDescent="0.2">
      <c r="C85" s="22"/>
      <c r="D85" s="22"/>
      <c r="E85" s="22"/>
      <c r="F85" s="22"/>
      <c r="G85" s="24" t="s">
        <v>98</v>
      </c>
      <c r="H85" s="25"/>
      <c r="I85" s="25"/>
      <c r="J85" s="24" t="s">
        <v>99</v>
      </c>
      <c r="K85" s="22"/>
      <c r="L85" s="22"/>
      <c r="M85" s="22"/>
      <c r="N85" s="22"/>
      <c r="O85" s="22"/>
    </row>
    <row r="86" spans="3:15" s="23" customFormat="1" x14ac:dyDescent="0.2">
      <c r="C86" s="22"/>
      <c r="D86" s="22"/>
      <c r="E86" s="22"/>
      <c r="F86" s="22"/>
      <c r="G86" s="24" t="s">
        <v>100</v>
      </c>
      <c r="H86" s="25"/>
      <c r="I86" s="25"/>
      <c r="J86" s="24" t="s">
        <v>101</v>
      </c>
      <c r="K86" s="22"/>
      <c r="L86" s="22"/>
      <c r="M86" s="22"/>
      <c r="N86" s="22"/>
      <c r="O86" s="22"/>
    </row>
    <row r="87" spans="3:15" s="23" customFormat="1" x14ac:dyDescent="0.2">
      <c r="C87" s="22"/>
      <c r="D87" s="22"/>
      <c r="E87" s="22"/>
      <c r="F87" s="22"/>
      <c r="G87" s="24" t="s">
        <v>102</v>
      </c>
      <c r="H87" s="25"/>
      <c r="I87" s="25"/>
      <c r="J87" s="24" t="s">
        <v>103</v>
      </c>
      <c r="K87" s="22"/>
      <c r="L87" s="22"/>
      <c r="M87" s="22"/>
      <c r="N87" s="22"/>
      <c r="O87" s="22"/>
    </row>
    <row r="88" spans="3:15" s="23" customFormat="1" x14ac:dyDescent="0.2">
      <c r="C88" s="22"/>
      <c r="D88" s="22"/>
      <c r="E88" s="22"/>
      <c r="F88" s="22"/>
      <c r="G88" s="24" t="s">
        <v>104</v>
      </c>
      <c r="H88" s="25"/>
      <c r="I88" s="25"/>
      <c r="J88" s="24" t="s">
        <v>105</v>
      </c>
      <c r="K88" s="22"/>
      <c r="L88" s="22"/>
      <c r="M88" s="22"/>
      <c r="N88" s="22"/>
      <c r="O88" s="22"/>
    </row>
    <row r="89" spans="3:15" s="23" customFormat="1" x14ac:dyDescent="0.2">
      <c r="C89" s="22"/>
      <c r="D89" s="22"/>
      <c r="E89" s="22"/>
      <c r="F89" s="22"/>
      <c r="G89" s="24" t="s">
        <v>106</v>
      </c>
      <c r="H89" s="25"/>
      <c r="I89" s="25"/>
      <c r="J89" s="24" t="s">
        <v>107</v>
      </c>
      <c r="K89" s="22"/>
      <c r="L89" s="22"/>
      <c r="M89" s="22"/>
      <c r="N89" s="22"/>
      <c r="O89" s="22"/>
    </row>
    <row r="90" spans="3:15" s="23" customFormat="1" x14ac:dyDescent="0.2">
      <c r="C90" s="22"/>
      <c r="D90" s="22"/>
      <c r="E90" s="22"/>
      <c r="F90" s="22"/>
      <c r="G90" s="24" t="s">
        <v>35</v>
      </c>
      <c r="H90" s="25"/>
      <c r="I90" s="25"/>
      <c r="J90" s="24" t="s">
        <v>62</v>
      </c>
      <c r="K90" s="22"/>
      <c r="L90" s="22"/>
      <c r="M90" s="22"/>
      <c r="N90" s="22"/>
      <c r="O90" s="22"/>
    </row>
    <row r="91" spans="3:15" x14ac:dyDescent="0.2">
      <c r="G91" s="24" t="s">
        <v>108</v>
      </c>
      <c r="H91" s="25"/>
      <c r="I91" s="25"/>
      <c r="J91" s="25"/>
      <c r="K91" s="22"/>
      <c r="L91" s="22"/>
    </row>
    <row r="92" spans="3:15" x14ac:dyDescent="0.2">
      <c r="G92" s="24" t="s">
        <v>109</v>
      </c>
      <c r="H92" s="25"/>
      <c r="I92" s="25"/>
      <c r="J92" s="25"/>
      <c r="K92" s="22"/>
      <c r="L92" s="22"/>
    </row>
    <row r="93" spans="3:15" x14ac:dyDescent="0.2">
      <c r="G93" s="24" t="s">
        <v>110</v>
      </c>
      <c r="H93" s="25"/>
      <c r="I93" s="25"/>
      <c r="J93" s="25"/>
      <c r="K93" s="22"/>
      <c r="L93" s="22"/>
    </row>
    <row r="94" spans="3:15" x14ac:dyDescent="0.2">
      <c r="G94" s="24" t="s">
        <v>111</v>
      </c>
      <c r="H94" s="25"/>
      <c r="I94" s="25"/>
      <c r="J94" s="25"/>
      <c r="K94" s="22"/>
      <c r="L94" s="22"/>
    </row>
    <row r="95" spans="3:15" x14ac:dyDescent="0.2">
      <c r="G95" s="24" t="s">
        <v>40</v>
      </c>
      <c r="H95" s="25"/>
      <c r="I95" s="25"/>
      <c r="J95" s="25"/>
      <c r="K95" s="22"/>
      <c r="L95" s="22"/>
    </row>
    <row r="96" spans="3:15" x14ac:dyDescent="0.2">
      <c r="G96" s="24" t="s">
        <v>26</v>
      </c>
      <c r="H96" s="25"/>
      <c r="I96" s="25"/>
      <c r="J96" s="25"/>
      <c r="K96" s="22"/>
      <c r="L96" s="22"/>
    </row>
    <row r="97" spans="7:12" x14ac:dyDescent="0.2">
      <c r="G97" s="24" t="s">
        <v>112</v>
      </c>
      <c r="H97" s="25"/>
      <c r="I97" s="25"/>
      <c r="J97" s="25"/>
      <c r="K97" s="22"/>
      <c r="L97" s="22"/>
    </row>
    <row r="98" spans="7:12" x14ac:dyDescent="0.2">
      <c r="G98" s="24" t="s">
        <v>29</v>
      </c>
      <c r="H98" s="25"/>
      <c r="I98" s="25"/>
      <c r="J98" s="25"/>
      <c r="K98" s="22"/>
      <c r="L98" s="22"/>
    </row>
    <row r="99" spans="7:12" x14ac:dyDescent="0.2">
      <c r="G99" s="24" t="s">
        <v>113</v>
      </c>
      <c r="H99" s="25"/>
      <c r="I99" s="25"/>
      <c r="J99" s="25"/>
      <c r="K99" s="22"/>
      <c r="L99" s="22"/>
    </row>
    <row r="100" spans="7:12" x14ac:dyDescent="0.2">
      <c r="G100" s="24" t="s">
        <v>114</v>
      </c>
      <c r="H100" s="25"/>
      <c r="I100" s="25"/>
      <c r="J100" s="25"/>
      <c r="K100" s="22"/>
      <c r="L100" s="22"/>
    </row>
    <row r="101" spans="7:12" x14ac:dyDescent="0.2">
      <c r="G101" s="24" t="s">
        <v>115</v>
      </c>
      <c r="H101" s="25"/>
      <c r="I101" s="25"/>
      <c r="J101" s="25"/>
    </row>
    <row r="102" spans="7:12" x14ac:dyDescent="0.2">
      <c r="G102" s="24" t="s">
        <v>116</v>
      </c>
      <c r="H102" s="25"/>
      <c r="I102" s="25"/>
      <c r="J102" s="25"/>
    </row>
    <row r="103" spans="7:12" x14ac:dyDescent="0.2">
      <c r="G103" s="24" t="s">
        <v>117</v>
      </c>
      <c r="H103" s="25"/>
      <c r="I103" s="25"/>
      <c r="J103" s="25"/>
    </row>
    <row r="104" spans="7:12" x14ac:dyDescent="0.2">
      <c r="G104" s="24" t="s">
        <v>118</v>
      </c>
      <c r="H104" s="25"/>
      <c r="I104" s="25"/>
      <c r="J104" s="25"/>
    </row>
    <row r="105" spans="7:12" x14ac:dyDescent="0.2">
      <c r="G105" s="24" t="s">
        <v>119</v>
      </c>
      <c r="H105" s="25"/>
      <c r="I105" s="25"/>
      <c r="J105" s="25"/>
    </row>
  </sheetData>
  <sheetProtection algorithmName="SHA-512" hashValue="HQ3zuiH3Nzjtdjvu6SsLS/U5AZGANqlMb98AeveHhHxyOqvgOSjO1bU0leoDUemIG07GuIXrLTNdOO6G1IYXjg==" saltValue="fbT5wyIIqnxAXehIsnrO1A==" spinCount="100000" sheet="1" objects="1" scenarios="1"/>
  <mergeCells count="129">
    <mergeCell ref="C58:F58"/>
    <mergeCell ref="G58:J58"/>
    <mergeCell ref="K58:O58"/>
    <mergeCell ref="C68:F68"/>
    <mergeCell ref="G68:J68"/>
    <mergeCell ref="K68:O68"/>
    <mergeCell ref="C59:F59"/>
    <mergeCell ref="G59:J59"/>
    <mergeCell ref="K59:O59"/>
    <mergeCell ref="C60:F60"/>
    <mergeCell ref="G60:J60"/>
    <mergeCell ref="K60:O60"/>
    <mergeCell ref="G67:J67"/>
    <mergeCell ref="C67:F67"/>
    <mergeCell ref="C61:F61"/>
    <mergeCell ref="G61:J61"/>
    <mergeCell ref="C62:F62"/>
    <mergeCell ref="G62:J62"/>
    <mergeCell ref="C63:F63"/>
    <mergeCell ref="G63:J63"/>
    <mergeCell ref="C64:F64"/>
    <mergeCell ref="G64:J64"/>
    <mergeCell ref="C65:F65"/>
    <mergeCell ref="G65:J65"/>
    <mergeCell ref="C55:F55"/>
    <mergeCell ref="G55:J55"/>
    <mergeCell ref="K55:O55"/>
    <mergeCell ref="C56:F56"/>
    <mergeCell ref="G56:J56"/>
    <mergeCell ref="K56:O56"/>
    <mergeCell ref="C57:F57"/>
    <mergeCell ref="G57:J57"/>
    <mergeCell ref="K57:O57"/>
    <mergeCell ref="P27:P28"/>
    <mergeCell ref="J28:O33"/>
    <mergeCell ref="J34:O34"/>
    <mergeCell ref="J35:O40"/>
    <mergeCell ref="J41:O41"/>
    <mergeCell ref="J42:O42"/>
    <mergeCell ref="C45:O45"/>
    <mergeCell ref="C52:O52"/>
    <mergeCell ref="C53:F53"/>
    <mergeCell ref="G53:J53"/>
    <mergeCell ref="K53:O53"/>
    <mergeCell ref="C27:I43"/>
    <mergeCell ref="J27:O27"/>
    <mergeCell ref="J43:O43"/>
    <mergeCell ref="C23:D23"/>
    <mergeCell ref="E23:G23"/>
    <mergeCell ref="H23:I24"/>
    <mergeCell ref="J23:K24"/>
    <mergeCell ref="L23:M24"/>
    <mergeCell ref="C54:F54"/>
    <mergeCell ref="G54:J54"/>
    <mergeCell ref="K54:O54"/>
    <mergeCell ref="C20:D22"/>
    <mergeCell ref="E20:G22"/>
    <mergeCell ref="H20:I22"/>
    <mergeCell ref="J20:K22"/>
    <mergeCell ref="L20:O20"/>
    <mergeCell ref="N23:O24"/>
    <mergeCell ref="C24:D24"/>
    <mergeCell ref="E24:G24"/>
    <mergeCell ref="C26:O26"/>
    <mergeCell ref="C14:D14"/>
    <mergeCell ref="E14:O14"/>
    <mergeCell ref="C15:O15"/>
    <mergeCell ref="P17:P18"/>
    <mergeCell ref="C18:D19"/>
    <mergeCell ref="E18:F18"/>
    <mergeCell ref="G18:K18"/>
    <mergeCell ref="L18:M19"/>
    <mergeCell ref="N18:O19"/>
    <mergeCell ref="E19:F19"/>
    <mergeCell ref="G19:K19"/>
    <mergeCell ref="C17:D17"/>
    <mergeCell ref="E17:G17"/>
    <mergeCell ref="H17:I17"/>
    <mergeCell ref="J17:K17"/>
    <mergeCell ref="L17:M17"/>
    <mergeCell ref="N17:O17"/>
    <mergeCell ref="C71:F71"/>
    <mergeCell ref="G71:J71"/>
    <mergeCell ref="K71:O71"/>
    <mergeCell ref="C72:F72"/>
    <mergeCell ref="G72:J72"/>
    <mergeCell ref="K72:O72"/>
    <mergeCell ref="B2:C4"/>
    <mergeCell ref="C5:D8"/>
    <mergeCell ref="E5:L5"/>
    <mergeCell ref="M5:O5"/>
    <mergeCell ref="E6:L6"/>
    <mergeCell ref="M6:O6"/>
    <mergeCell ref="E7:L8"/>
    <mergeCell ref="M7:O7"/>
    <mergeCell ref="M8:O8"/>
    <mergeCell ref="C16:O16"/>
    <mergeCell ref="C9:O9"/>
    <mergeCell ref="C10:O11"/>
    <mergeCell ref="C12:D12"/>
    <mergeCell ref="E12:H12"/>
    <mergeCell ref="I12:J12"/>
    <mergeCell ref="K12:O12"/>
    <mergeCell ref="C13:D13"/>
    <mergeCell ref="E13:O13"/>
    <mergeCell ref="C66:F66"/>
    <mergeCell ref="G66:J66"/>
    <mergeCell ref="C79:F79"/>
    <mergeCell ref="G79:J79"/>
    <mergeCell ref="K79:O79"/>
    <mergeCell ref="C77:F77"/>
    <mergeCell ref="G77:J77"/>
    <mergeCell ref="K77:O77"/>
    <mergeCell ref="C78:F78"/>
    <mergeCell ref="G78:J78"/>
    <mergeCell ref="K78:O78"/>
    <mergeCell ref="C75:F75"/>
    <mergeCell ref="G75:J75"/>
    <mergeCell ref="K75:O75"/>
    <mergeCell ref="C76:F76"/>
    <mergeCell ref="G76:J76"/>
    <mergeCell ref="K76:O76"/>
    <mergeCell ref="C73:F73"/>
    <mergeCell ref="G73:J73"/>
    <mergeCell ref="K73:O73"/>
    <mergeCell ref="C74:F74"/>
    <mergeCell ref="G74:J74"/>
    <mergeCell ref="K74:O74"/>
    <mergeCell ref="C70:O70"/>
  </mergeCells>
  <dataValidations disablePrompts="1" count="5">
    <dataValidation type="list" allowBlank="1" showInputMessage="1" showErrorMessage="1" sqref="E13:O13" xr:uid="{00000000-0002-0000-1600-000000000000}">
      <formula1>$G$83:$G$105</formula1>
    </dataValidation>
    <dataValidation type="list" allowBlank="1" showInputMessage="1" showErrorMessage="1" sqref="E12:H12" xr:uid="{00000000-0002-0000-1600-000001000000}">
      <formula1>$G$79:$G$82</formula1>
    </dataValidation>
    <dataValidation type="list" allowBlank="1" showInputMessage="1" showErrorMessage="1" sqref="J17:K17" xr:uid="{00000000-0002-0000-1600-000002000000}">
      <formula1>$J$79:$J$81</formula1>
    </dataValidation>
    <dataValidation type="list" allowBlank="1" showInputMessage="1" showErrorMessage="1" sqref="J20:K22" xr:uid="{00000000-0002-0000-1600-000003000000}">
      <formula1>$J$84:$J$90</formula1>
    </dataValidation>
    <dataValidation type="list" allowBlank="1" showInputMessage="1" showErrorMessage="1" sqref="E20:G22" xr:uid="{00000000-0002-0000-1600-000004000000}">
      <formula1>$J$82:$J$83</formula1>
    </dataValidation>
  </dataValidations>
  <hyperlinks>
    <hyperlink ref="B2:C4" location="'MATRIZ DE INDICADORES'!A1" display="    REGRESAR" xr:uid="{00000000-0004-0000-1600-000000000000}"/>
  </hyperlinks>
  <pageMargins left="0.7" right="0.7" top="0.75" bottom="0.75" header="0.3" footer="0.3"/>
  <pageSetup paperSize="5" scale="74"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62849" r:id="rId4" name="Option Button 1">
              <controlPr defaultSize="0" autoFill="0" autoLine="0" autoPict="0" macro="[3]!PORCENTAJE">
                <anchor moveWithCells="1">
                  <from>
                    <xdr:col>5</xdr:col>
                    <xdr:colOff>28575</xdr:colOff>
                    <xdr:row>16</xdr:row>
                    <xdr:rowOff>142875</xdr:rowOff>
                  </from>
                  <to>
                    <xdr:col>5</xdr:col>
                    <xdr:colOff>895350</xdr:colOff>
                    <xdr:row>16</xdr:row>
                    <xdr:rowOff>333375</xdr:rowOff>
                  </to>
                </anchor>
              </controlPr>
            </control>
          </mc:Choice>
        </mc:AlternateContent>
        <mc:AlternateContent xmlns:mc="http://schemas.openxmlformats.org/markup-compatibility/2006">
          <mc:Choice Requires="x14">
            <control shapeId="462850" r:id="rId5" name="Option Button 2">
              <controlPr defaultSize="0" autoFill="0" autoLine="0" autoPict="0" macro="[3]!RELATIVO">
                <anchor moveWithCells="1">
                  <from>
                    <xdr:col>4</xdr:col>
                    <xdr:colOff>171450</xdr:colOff>
                    <xdr:row>16</xdr:row>
                    <xdr:rowOff>123825</xdr:rowOff>
                  </from>
                  <to>
                    <xdr:col>5</xdr:col>
                    <xdr:colOff>47625</xdr:colOff>
                    <xdr:row>16</xdr:row>
                    <xdr:rowOff>333375</xdr:rowOff>
                  </to>
                </anchor>
              </controlPr>
            </control>
          </mc:Choice>
        </mc:AlternateContent>
        <mc:AlternateContent xmlns:mc="http://schemas.openxmlformats.org/markup-compatibility/2006">
          <mc:Choice Requires="x14">
            <control shapeId="462851" r:id="rId6" name="Option Button 3">
              <controlPr defaultSize="0" autoFill="0" autoLine="0" autoPict="0" macro="[3]!RELATIVO">
                <anchor moveWithCells="1">
                  <from>
                    <xdr:col>5</xdr:col>
                    <xdr:colOff>895350</xdr:colOff>
                    <xdr:row>16</xdr:row>
                    <xdr:rowOff>123825</xdr:rowOff>
                  </from>
                  <to>
                    <xdr:col>7</xdr:col>
                    <xdr:colOff>104775</xdr:colOff>
                    <xdr:row>16</xdr:row>
                    <xdr:rowOff>333375</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3">
    <tabColor rgb="FF0F3D38"/>
  </sheetPr>
  <dimension ref="B1:P29"/>
  <sheetViews>
    <sheetView view="pageBreakPreview" zoomScale="60" zoomScaleNormal="70" workbookViewId="0">
      <selection activeCell="D12" sqref="D12"/>
    </sheetView>
  </sheetViews>
  <sheetFormatPr baseColWidth="10" defaultColWidth="11.42578125" defaultRowHeight="14.25" x14ac:dyDescent="0.2"/>
  <cols>
    <col min="1" max="1" width="5.42578125" style="1" customWidth="1"/>
    <col min="2" max="2" width="13.28515625" style="189" customWidth="1"/>
    <col min="3" max="3" width="64" style="190" customWidth="1"/>
    <col min="4" max="4" width="34" style="5" customWidth="1"/>
    <col min="5" max="5" width="39.140625" style="5" bestFit="1" customWidth="1"/>
    <col min="6" max="16384" width="11.42578125" style="1"/>
  </cols>
  <sheetData>
    <row r="1" spans="2:5" s="186" customFormat="1" ht="15" x14ac:dyDescent="0.25"/>
    <row r="2" spans="2:5" s="186" customFormat="1" ht="22.5" customHeight="1" x14ac:dyDescent="0.25">
      <c r="B2" s="634"/>
      <c r="C2" s="635" t="s">
        <v>0</v>
      </c>
      <c r="D2" s="636"/>
      <c r="E2" s="175" t="s">
        <v>1</v>
      </c>
    </row>
    <row r="3" spans="2:5" s="186" customFormat="1" ht="24" customHeight="1" x14ac:dyDescent="0.25">
      <c r="B3" s="634"/>
      <c r="C3" s="635" t="s">
        <v>418</v>
      </c>
      <c r="D3" s="636"/>
      <c r="E3" s="175" t="s">
        <v>419</v>
      </c>
    </row>
    <row r="4" spans="2:5" s="186" customFormat="1" ht="16.5" customHeight="1" x14ac:dyDescent="0.25">
      <c r="B4" s="634"/>
      <c r="C4" s="637" t="s">
        <v>4</v>
      </c>
      <c r="D4" s="638"/>
      <c r="E4" s="175" t="s">
        <v>420</v>
      </c>
    </row>
    <row r="5" spans="2:5" s="186" customFormat="1" ht="15" customHeight="1" x14ac:dyDescent="0.25">
      <c r="B5" s="634"/>
      <c r="C5" s="639"/>
      <c r="D5" s="640"/>
      <c r="E5" s="175" t="s">
        <v>461</v>
      </c>
    </row>
    <row r="6" spans="2:5" s="186" customFormat="1" ht="15" x14ac:dyDescent="0.25">
      <c r="B6" s="1"/>
      <c r="C6" s="1"/>
      <c r="D6" s="1"/>
      <c r="E6" s="1"/>
    </row>
    <row r="7" spans="2:5" s="186" customFormat="1" ht="15" x14ac:dyDescent="0.25">
      <c r="B7" s="641" t="s">
        <v>460</v>
      </c>
      <c r="C7" s="641"/>
      <c r="D7" s="641"/>
      <c r="E7" s="641"/>
    </row>
    <row r="8" spans="2:5" ht="18" customHeight="1" x14ac:dyDescent="0.2">
      <c r="B8" s="187" t="s">
        <v>270</v>
      </c>
      <c r="C8" s="83" t="s">
        <v>271</v>
      </c>
      <c r="D8" s="83" t="s">
        <v>272</v>
      </c>
      <c r="E8" s="83" t="s">
        <v>273</v>
      </c>
    </row>
    <row r="9" spans="2:5" ht="72" customHeight="1" x14ac:dyDescent="0.2">
      <c r="B9" s="132">
        <v>44366</v>
      </c>
      <c r="C9" s="138" t="s">
        <v>327</v>
      </c>
      <c r="D9" s="134" t="s">
        <v>328</v>
      </c>
      <c r="E9" s="134" t="s">
        <v>241</v>
      </c>
    </row>
    <row r="10" spans="2:5" ht="78.75" customHeight="1" x14ac:dyDescent="0.2">
      <c r="B10" s="132" t="s">
        <v>405</v>
      </c>
      <c r="C10" s="137" t="s">
        <v>480</v>
      </c>
      <c r="D10" s="134" t="s">
        <v>403</v>
      </c>
      <c r="E10" s="134" t="s">
        <v>404</v>
      </c>
    </row>
    <row r="11" spans="2:5" ht="153" customHeight="1" x14ac:dyDescent="0.2">
      <c r="B11" s="132">
        <v>44998</v>
      </c>
      <c r="C11" s="137" t="s">
        <v>410</v>
      </c>
      <c r="D11" s="134" t="s">
        <v>403</v>
      </c>
      <c r="E11" s="134" t="s">
        <v>404</v>
      </c>
    </row>
    <row r="12" spans="2:5" ht="150" customHeight="1" x14ac:dyDescent="0.2">
      <c r="B12" s="132">
        <v>45041</v>
      </c>
      <c r="C12" s="138" t="s">
        <v>481</v>
      </c>
      <c r="D12" s="134" t="s">
        <v>403</v>
      </c>
      <c r="E12" s="134" t="s">
        <v>404</v>
      </c>
    </row>
    <row r="13" spans="2:5" ht="85.5" x14ac:dyDescent="0.2">
      <c r="B13" s="132">
        <v>45456</v>
      </c>
      <c r="C13" s="137" t="s">
        <v>515</v>
      </c>
      <c r="D13" s="134" t="s">
        <v>403</v>
      </c>
      <c r="E13" s="134" t="s">
        <v>404</v>
      </c>
    </row>
    <row r="14" spans="2:5" x14ac:dyDescent="0.2">
      <c r="B14" s="135"/>
      <c r="C14" s="137"/>
      <c r="D14" s="136"/>
      <c r="E14" s="136"/>
    </row>
    <row r="15" spans="2:5" x14ac:dyDescent="0.2">
      <c r="B15" s="135"/>
      <c r="C15" s="137"/>
      <c r="D15" s="136"/>
      <c r="E15" s="136"/>
    </row>
    <row r="16" spans="2:5" x14ac:dyDescent="0.2">
      <c r="B16" s="135"/>
      <c r="C16" s="137"/>
      <c r="D16" s="136"/>
      <c r="E16" s="136"/>
    </row>
    <row r="17" spans="2:16" x14ac:dyDescent="0.2">
      <c r="B17" s="135"/>
      <c r="C17" s="138"/>
      <c r="D17" s="136"/>
      <c r="E17" s="136"/>
    </row>
    <row r="18" spans="2:16" x14ac:dyDescent="0.2">
      <c r="B18" s="135"/>
      <c r="C18" s="139"/>
      <c r="D18" s="136"/>
      <c r="E18" s="136"/>
    </row>
    <row r="19" spans="2:16" x14ac:dyDescent="0.2">
      <c r="B19" s="135"/>
      <c r="C19" s="139"/>
      <c r="D19" s="136"/>
      <c r="E19" s="136"/>
    </row>
    <row r="20" spans="2:16" x14ac:dyDescent="0.2">
      <c r="B20" s="135"/>
      <c r="C20" s="139"/>
      <c r="D20" s="136"/>
      <c r="E20" s="136"/>
    </row>
    <row r="21" spans="2:16" x14ac:dyDescent="0.2">
      <c r="B21" s="132"/>
      <c r="C21" s="133"/>
      <c r="D21" s="134"/>
      <c r="E21" s="134"/>
    </row>
    <row r="22" spans="2:16" x14ac:dyDescent="0.2">
      <c r="B22" s="132"/>
      <c r="C22" s="138"/>
      <c r="D22" s="134"/>
      <c r="E22" s="134"/>
    </row>
    <row r="23" spans="2:16" ht="16.5" customHeight="1" x14ac:dyDescent="0.2">
      <c r="B23" s="132"/>
      <c r="C23" s="133"/>
      <c r="D23" s="134"/>
      <c r="E23" s="134"/>
    </row>
    <row r="26" spans="2:16" ht="55.5" customHeight="1" x14ac:dyDescent="0.2">
      <c r="B26" s="226" t="s">
        <v>426</v>
      </c>
      <c r="C26" s="226"/>
      <c r="D26" s="226"/>
      <c r="E26" s="226"/>
      <c r="F26" s="188"/>
      <c r="G26" s="188"/>
      <c r="H26" s="188"/>
      <c r="I26" s="188"/>
      <c r="J26" s="188"/>
      <c r="K26" s="188"/>
      <c r="L26" s="188"/>
      <c r="M26" s="188"/>
      <c r="N26" s="188"/>
      <c r="O26" s="188"/>
      <c r="P26" s="188"/>
    </row>
    <row r="27" spans="2:16" ht="14.25" customHeight="1" x14ac:dyDescent="0.2">
      <c r="F27" s="191"/>
      <c r="G27" s="191"/>
      <c r="H27" s="191"/>
      <c r="I27" s="191"/>
      <c r="J27" s="191"/>
      <c r="K27" s="191"/>
      <c r="L27" s="191"/>
      <c r="M27" s="191"/>
      <c r="N27" s="191"/>
      <c r="O27" s="191"/>
      <c r="P27" s="191"/>
    </row>
    <row r="29" spans="2:16" ht="39.75" customHeight="1" x14ac:dyDescent="0.2">
      <c r="B29" s="227" t="s">
        <v>427</v>
      </c>
      <c r="C29" s="227"/>
      <c r="D29" s="227"/>
      <c r="E29" s="227"/>
    </row>
  </sheetData>
  <sheetProtection algorithmName="SHA-512" hashValue="mvoJPzwgF1A9nbfnILyZf4mq1E2j/xhya8J4OUhpJY3ecLcz0eoGLj8UNKSSYDV7dYQTZJ43XTI5PKiWyILwNA==" saltValue="fGxwyjmt9+86FswteEq+eA==" spinCount="100000" sheet="1" objects="1" scenarios="1"/>
  <mergeCells count="7">
    <mergeCell ref="B29:E29"/>
    <mergeCell ref="B2:B5"/>
    <mergeCell ref="C2:D2"/>
    <mergeCell ref="C3:D3"/>
    <mergeCell ref="C4:D5"/>
    <mergeCell ref="B7:E7"/>
    <mergeCell ref="B26:E26"/>
  </mergeCells>
  <pageMargins left="0.7" right="0.7" top="0.75" bottom="0.75" header="0.3" footer="0.3"/>
  <pageSetup paperSize="9" scale="52"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
  <dimension ref="A1:C4"/>
  <sheetViews>
    <sheetView workbookViewId="0">
      <selection activeCell="C2" sqref="C2"/>
    </sheetView>
  </sheetViews>
  <sheetFormatPr baseColWidth="10" defaultColWidth="11.42578125" defaultRowHeight="15" x14ac:dyDescent="0.25"/>
  <cols>
    <col min="1" max="1" width="26.85546875" customWidth="1"/>
  </cols>
  <sheetData>
    <row r="1" spans="1:3" x14ac:dyDescent="0.25">
      <c r="A1" t="s">
        <v>165</v>
      </c>
      <c r="C1" t="s">
        <v>274</v>
      </c>
    </row>
    <row r="2" spans="1:3" x14ac:dyDescent="0.25">
      <c r="A2" t="s">
        <v>136</v>
      </c>
      <c r="C2" t="s">
        <v>275</v>
      </c>
    </row>
    <row r="3" spans="1:3" x14ac:dyDescent="0.25">
      <c r="A3" t="s">
        <v>75</v>
      </c>
    </row>
    <row r="4" spans="1:3" x14ac:dyDescent="0.25">
      <c r="A4" t="s">
        <v>77</v>
      </c>
    </row>
  </sheetData>
  <customSheetViews>
    <customSheetView guid="{E72066E1-2E2A-4698-9EFF-16A0125F33B6}" state="hidden">
      <selection activeCell="C2" sqref="C2"/>
      <pageMargins left="0" right="0" top="0" bottom="0" header="0" footer="0"/>
    </customSheetView>
    <customSheetView guid="{34CE63CC-8C1B-460F-A260-1A12A31AF742}" state="hidden">
      <selection activeCell="C2" sqref="C2"/>
      <pageMargins left="0" right="0" top="0" bottom="0" header="0" footer="0"/>
    </customSheetView>
  </customSheetView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0631E074CCA11C459754C247538802BF" ma:contentTypeVersion="5" ma:contentTypeDescription="Crear nuevo documento." ma:contentTypeScope="" ma:versionID="07ff58761f4d000712b82d262f92d196">
  <xsd:schema xmlns:xsd="http://www.w3.org/2001/XMLSchema" xmlns:xs="http://www.w3.org/2001/XMLSchema" xmlns:p="http://schemas.microsoft.com/office/2006/metadata/properties" xmlns:ns2="15324a22-001b-45dd-af7f-14b2e9ff46e6" xmlns:ns3="c1a97809-f0e5-4a46-ad67-6f3d2270d43f" targetNamespace="http://schemas.microsoft.com/office/2006/metadata/properties" ma:root="true" ma:fieldsID="e24651f6c5cc15b17a51dbbfc8157e09" ns2:_="" ns3:_="">
    <xsd:import namespace="15324a22-001b-45dd-af7f-14b2e9ff46e6"/>
    <xsd:import namespace="c1a97809-f0e5-4a46-ad67-6f3d2270d43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324a22-001b-45dd-af7f-14b2e9ff46e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1a97809-f0e5-4a46-ad67-6f3d2270d43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79BE2D4-3E63-4FB0-8A94-D87D4D0A9610}">
  <ds:schemaRefs>
    <ds:schemaRef ds:uri="http://www.w3.org/XML/1998/namespace"/>
    <ds:schemaRef ds:uri="http://schemas.microsoft.com/office/infopath/2007/PartnerControls"/>
    <ds:schemaRef ds:uri="http://purl.org/dc/dcmitype/"/>
    <ds:schemaRef ds:uri="15324a22-001b-45dd-af7f-14b2e9ff46e6"/>
    <ds:schemaRef ds:uri="http://schemas.openxmlformats.org/package/2006/metadata/core-properties"/>
    <ds:schemaRef ds:uri="http://schemas.microsoft.com/office/2006/documentManagement/types"/>
    <ds:schemaRef ds:uri="http://purl.org/dc/terms/"/>
    <ds:schemaRef ds:uri="http://schemas.microsoft.com/office/2006/metadata/properties"/>
    <ds:schemaRef ds:uri="http://purl.org/dc/elements/1.1/"/>
    <ds:schemaRef ds:uri="c1a97809-f0e5-4a46-ad67-6f3d2270d43f"/>
  </ds:schemaRefs>
</ds:datastoreItem>
</file>

<file path=customXml/itemProps2.xml><?xml version="1.0" encoding="utf-8"?>
<ds:datastoreItem xmlns:ds="http://schemas.openxmlformats.org/officeDocument/2006/customXml" ds:itemID="{EF0B214D-3D0C-4351-9A92-C158B982905E}">
  <ds:schemaRefs>
    <ds:schemaRef ds:uri="http://schemas.microsoft.com/sharepoint/v3/contenttype/forms"/>
  </ds:schemaRefs>
</ds:datastoreItem>
</file>

<file path=customXml/itemProps3.xml><?xml version="1.0" encoding="utf-8"?>
<ds:datastoreItem xmlns:ds="http://schemas.openxmlformats.org/officeDocument/2006/customXml" ds:itemID="{3084CCA7-D602-4390-8EAB-137703E722F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324a22-001b-45dd-af7f-14b2e9ff46e6"/>
    <ds:schemaRef ds:uri="c1a97809-f0e5-4a46-ad67-6f3d2270d4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25</vt:i4>
      </vt:variant>
      <vt:variant>
        <vt:lpstr>Rangos con nombre</vt:lpstr>
      </vt:variant>
      <vt:variant>
        <vt:i4>2</vt:i4>
      </vt:variant>
    </vt:vector>
  </HeadingPairs>
  <TitlesOfParts>
    <vt:vector size="27" baseType="lpstr">
      <vt:lpstr>MATRIZ DE INDICADORES</vt:lpstr>
      <vt:lpstr>ATH-1</vt:lpstr>
      <vt:lpstr>ATH-2</vt:lpstr>
      <vt:lpstr>AFI-1</vt:lpstr>
      <vt:lpstr>AFI-3</vt:lpstr>
      <vt:lpstr>AFI-2</vt:lpstr>
      <vt:lpstr>AFI-4 </vt:lpstr>
      <vt:lpstr>MCT-2</vt:lpstr>
      <vt:lpstr>MCT-3</vt:lpstr>
      <vt:lpstr>MCT-4</vt:lpstr>
      <vt:lpstr>MCT-5</vt:lpstr>
      <vt:lpstr>MCT-6</vt:lpstr>
      <vt:lpstr>MDM-1</vt:lpstr>
      <vt:lpstr>MDM-2 </vt:lpstr>
      <vt:lpstr>MDM-3 </vt:lpstr>
      <vt:lpstr>SCI-3</vt:lpstr>
      <vt:lpstr>SCI-6</vt:lpstr>
      <vt:lpstr>INS-2</vt:lpstr>
      <vt:lpstr>INS-5</vt:lpstr>
      <vt:lpstr>MGD-1</vt:lpstr>
      <vt:lpstr>MGD-2</vt:lpstr>
      <vt:lpstr>MGD-3 </vt:lpstr>
      <vt:lpstr>MGD-4</vt:lpstr>
      <vt:lpstr>ACTUALIZACIONES</vt:lpstr>
      <vt:lpstr>ITEM</vt:lpstr>
      <vt:lpstr>ACTUALIZACIONES!Área_de_impresión</vt:lpstr>
      <vt:lpstr>'MATRIZ DE INDICADORES'!Área_de_impresión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JAIME ELDER ACOSTA RAMIREZ</dc:creator>
  <cp:keywords/>
  <dc:description/>
  <cp:lastModifiedBy>YENIFER ALEJANDRA PANQUEVA PAEZ</cp:lastModifiedBy>
  <cp:revision/>
  <dcterms:created xsi:type="dcterms:W3CDTF">2017-09-26T17:17:33Z</dcterms:created>
  <dcterms:modified xsi:type="dcterms:W3CDTF">2024-11-25T19:27:43Z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0x0101000631E074CCA11C459754C247538802BF</vt:lpwstr>
  </property>
</Properties>
</file>