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5.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C:\Users\ypanqueva\OneDrive - UNIVERSIDAD DE CUNDINAMARCA\Documents\2024\INDICADORES 2024\MEDICIÓN - III TRIMESTRE\"/>
    </mc:Choice>
  </mc:AlternateContent>
  <bookViews>
    <workbookView xWindow="0" yWindow="0" windowWidth="28800" windowHeight="12180" tabRatio="718"/>
  </bookViews>
  <sheets>
    <sheet name="MATRIZ DE INDICADORES" sheetId="268" r:id="rId1"/>
    <sheet name="ECO-1" sheetId="264" state="hidden" r:id="rId2"/>
    <sheet name="ECO-3" sheetId="265" state="hidden" r:id="rId3"/>
    <sheet name="ECO-4" sheetId="266" r:id="rId4"/>
    <sheet name="ECO-5" sheetId="184" state="hidden" r:id="rId5"/>
    <sheet name="ECO-6" sheetId="267" r:id="rId6"/>
    <sheet name="ACTUALIZACIONES" sheetId="269" r:id="rId7"/>
    <sheet name="Hoja1" sheetId="263" state="hidden" r:id="rId8"/>
    <sheet name="ITEM" sheetId="50" state="hidden" r:id="rId9"/>
  </sheets>
  <externalReferences>
    <externalReference r:id="rId10"/>
    <externalReference r:id="rId11"/>
    <externalReference r:id="rId12"/>
  </externalReferences>
  <definedNames>
    <definedName name="_xlnm._FilterDatabase" localSheetId="0" hidden="1">'MATRIZ DE INDICADORES'!$B$12:$U$12</definedName>
    <definedName name="AAA_1" localSheetId="6">#REF!</definedName>
    <definedName name="AAA_1" localSheetId="2">#REF!</definedName>
    <definedName name="AAA_1" localSheetId="3">#REF!</definedName>
    <definedName name="AAA_1" localSheetId="5">#REF!</definedName>
    <definedName name="AAA_1" localSheetId="0">#REF!</definedName>
    <definedName name="AAA_1">#REF!</definedName>
    <definedName name="_xlnm.Print_Area" localSheetId="6">ACTUALIZACIONES!$A$1:$F$31</definedName>
    <definedName name="_xlnm.Print_Area" localSheetId="0">'MATRIZ DE INDICADORES'!$A$1:$V$93</definedName>
    <definedName name="MFA_8" localSheetId="6">'[1]MATRIZ DE INDICADORES'!#REF!</definedName>
    <definedName name="MFA_8" localSheetId="2">#REF!</definedName>
    <definedName name="MFA_8" localSheetId="3">#REF!</definedName>
    <definedName name="MFA_8" localSheetId="5">#REF!</definedName>
    <definedName name="MFA_8" localSheetId="0">'MATRIZ DE INDICADORES'!#REF!</definedName>
    <definedName name="MFA_8">#REF!</definedName>
    <definedName name="OLE_LINK1" localSheetId="6">ACTUALIZACIONES!#REF!</definedName>
    <definedName name="Z_34CE63CC_8C1B_460F_A260_1A12A31AF742_.wvu.FilterData" localSheetId="0" hidden="1">'MATRIZ DE INDICADORES'!$D$12:$V$12</definedName>
    <definedName name="Z_E72066E1_2E2A_4698_9EFF_16A0125F33B6_.wvu.FilterData" localSheetId="0" hidden="1">'MATRIZ DE INDICADORES'!$D$12:$V$12</definedName>
  </definedNames>
  <calcPr calcId="162913"/>
  <customWorkbookViews>
    <customWorkbookView name="JAIME ELDER ACOSTA RAMIREZ - Vista personalizada" guid="{E72066E1-2E2A-4698-9EFF-16A0125F33B6}" mergeInterval="0" personalView="1" maximized="1" xWindow="-8" yWindow="-8" windowWidth="1382" windowHeight="744" activeSheetId="46"/>
    <customWorkbookView name="HERNAN DARIO GONZALEZ MOLINA - Vista personalizada" guid="{34CE63CC-8C1B-460F-A260-1A12A31AF742}"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266" l="1"/>
  <c r="S20" i="268"/>
  <c r="F49" i="267"/>
  <c r="S13" i="268" l="1"/>
  <c r="O50" i="267" l="1"/>
  <c r="N50" i="267"/>
  <c r="M50" i="267"/>
  <c r="L50" i="267"/>
  <c r="K50" i="267"/>
  <c r="J50" i="267"/>
  <c r="I50" i="267"/>
  <c r="H50" i="267"/>
  <c r="G50" i="267"/>
  <c r="F50" i="267"/>
  <c r="E50" i="267"/>
  <c r="D50" i="267"/>
  <c r="O49" i="267"/>
  <c r="N49" i="267"/>
  <c r="M49" i="267"/>
  <c r="L49" i="267"/>
  <c r="K49" i="267"/>
  <c r="J49" i="267"/>
  <c r="I49" i="267"/>
  <c r="G49" i="267"/>
  <c r="E49" i="267"/>
  <c r="D49" i="267"/>
  <c r="C48" i="267"/>
  <c r="C47" i="267"/>
  <c r="O46" i="267"/>
  <c r="N46" i="267"/>
  <c r="M46" i="267"/>
  <c r="L46" i="267"/>
  <c r="K46" i="267"/>
  <c r="J46" i="267"/>
  <c r="I46" i="267"/>
  <c r="H46" i="267"/>
  <c r="G46" i="267"/>
  <c r="F46" i="267"/>
  <c r="E46" i="267"/>
  <c r="D46" i="267"/>
  <c r="J42" i="267"/>
  <c r="O53" i="266" l="1"/>
  <c r="N53" i="266"/>
  <c r="M53" i="266"/>
  <c r="L53" i="266"/>
  <c r="K53" i="266"/>
  <c r="J53" i="266"/>
  <c r="I53" i="266"/>
  <c r="H53" i="266"/>
  <c r="F53" i="266"/>
  <c r="D53" i="266"/>
  <c r="E53" i="266" s="1"/>
  <c r="O52" i="266"/>
  <c r="N52" i="266"/>
  <c r="M52" i="266"/>
  <c r="L52" i="266"/>
  <c r="K52" i="266"/>
  <c r="J52" i="266"/>
  <c r="I52" i="266"/>
  <c r="H52" i="266"/>
  <c r="G52" i="266"/>
  <c r="F52" i="266"/>
  <c r="D52" i="266"/>
  <c r="C51" i="266"/>
  <c r="C50" i="266"/>
  <c r="O49" i="266"/>
  <c r="N49" i="266"/>
  <c r="M49" i="266"/>
  <c r="L49" i="266"/>
  <c r="K49" i="266"/>
  <c r="J49" i="266"/>
  <c r="I49" i="266"/>
  <c r="H49" i="266"/>
  <c r="G49" i="266"/>
  <c r="F49" i="266"/>
  <c r="E49" i="266"/>
  <c r="D49" i="266"/>
  <c r="J45" i="266"/>
  <c r="D46" i="265" l="1"/>
  <c r="E46" i="265" s="1"/>
  <c r="D48" i="265" l="1"/>
  <c r="O49" i="265"/>
  <c r="N49" i="265"/>
  <c r="M49" i="265"/>
  <c r="L49" i="265"/>
  <c r="K49" i="265"/>
  <c r="J49" i="265"/>
  <c r="I49" i="265"/>
  <c r="H49" i="265"/>
  <c r="G49" i="265"/>
  <c r="F49" i="265"/>
  <c r="D49" i="265"/>
  <c r="E49" i="265" s="1"/>
  <c r="O48" i="265"/>
  <c r="N48" i="265"/>
  <c r="M48" i="265"/>
  <c r="L48" i="265"/>
  <c r="K48" i="265"/>
  <c r="J48" i="265"/>
  <c r="I48" i="265"/>
  <c r="H48" i="265"/>
  <c r="G48" i="265"/>
  <c r="F48" i="265"/>
  <c r="E48" i="265"/>
  <c r="C47" i="265"/>
  <c r="C46" i="265"/>
  <c r="O45" i="265"/>
  <c r="N45" i="265"/>
  <c r="M45" i="265"/>
  <c r="L45" i="265"/>
  <c r="K45" i="265"/>
  <c r="J45" i="265"/>
  <c r="I45" i="265"/>
  <c r="H45" i="265"/>
  <c r="G45" i="265"/>
  <c r="F45" i="265"/>
  <c r="E45" i="265"/>
  <c r="D45" i="265"/>
  <c r="J41" i="265"/>
  <c r="O53" i="264"/>
  <c r="N53" i="264"/>
  <c r="M53" i="264"/>
  <c r="L53" i="264"/>
  <c r="K53" i="264"/>
  <c r="J53" i="264"/>
  <c r="I53" i="264"/>
  <c r="H53" i="264"/>
  <c r="F53" i="264"/>
  <c r="E53" i="264"/>
  <c r="D53" i="264"/>
  <c r="O52" i="264"/>
  <c r="N52" i="264"/>
  <c r="M52" i="264"/>
  <c r="L52" i="264"/>
  <c r="K52" i="264"/>
  <c r="J52" i="264"/>
  <c r="I52" i="264"/>
  <c r="H52" i="264"/>
  <c r="G52" i="264"/>
  <c r="F52" i="264"/>
  <c r="E52" i="264"/>
  <c r="D52" i="264"/>
  <c r="C51" i="264"/>
  <c r="C50" i="264"/>
  <c r="O49" i="264"/>
  <c r="N49" i="264"/>
  <c r="M49" i="264"/>
  <c r="L49" i="264"/>
  <c r="K49" i="264"/>
  <c r="J49" i="264"/>
  <c r="I49" i="264"/>
  <c r="H49" i="264"/>
  <c r="G49" i="264"/>
  <c r="F49" i="264"/>
  <c r="E49" i="264"/>
  <c r="D49" i="264"/>
  <c r="J45" i="264"/>
  <c r="O50" i="184" l="1"/>
  <c r="N50" i="184"/>
  <c r="M50" i="184"/>
  <c r="L50" i="184"/>
  <c r="K50" i="184"/>
  <c r="J50" i="184"/>
  <c r="I50" i="184"/>
  <c r="H50" i="184"/>
  <c r="D50" i="184"/>
  <c r="E50" i="184" s="1"/>
  <c r="F50" i="184" s="1"/>
  <c r="G50" i="184" s="1"/>
  <c r="O49" i="184"/>
  <c r="N49" i="184"/>
  <c r="M49" i="184"/>
  <c r="L49" i="184"/>
  <c r="K49" i="184"/>
  <c r="J49" i="184"/>
  <c r="I49" i="184"/>
  <c r="H49" i="184"/>
  <c r="G49" i="184"/>
  <c r="F49" i="184"/>
  <c r="E49" i="184"/>
  <c r="D49" i="184"/>
  <c r="C48" i="184"/>
  <c r="C47" i="184"/>
  <c r="O46" i="184"/>
  <c r="N46" i="184"/>
  <c r="M46" i="184"/>
  <c r="L46" i="184"/>
  <c r="K46" i="184"/>
  <c r="J46" i="184"/>
  <c r="I46" i="184"/>
  <c r="H46" i="184"/>
  <c r="G46" i="184"/>
  <c r="F46" i="184"/>
  <c r="E46" i="184"/>
  <c r="D46" i="184"/>
  <c r="J42" i="184"/>
</calcChain>
</file>

<file path=xl/comments1.xml><?xml version="1.0" encoding="utf-8"?>
<comments xmlns="http://schemas.openxmlformats.org/spreadsheetml/2006/main">
  <authors>
    <author>OFICINA DE CALIDAD</author>
  </authors>
  <commentList>
    <comment ref="J20" authorId="0" shapeId="0">
      <text>
        <r>
          <rPr>
            <b/>
            <sz val="9"/>
            <color indexed="81"/>
            <rFont val="Tahoma"/>
            <family val="2"/>
          </rPr>
          <t>OFICINA DE CALIDAD:</t>
        </r>
        <r>
          <rPr>
            <sz val="9"/>
            <color indexed="81"/>
            <rFont val="Tahoma"/>
            <family val="2"/>
          </rPr>
          <t xml:space="preserve">
SI APLICA, FAVOR DILIGENCIAR EN LA PARTE INFERIOR</t>
        </r>
      </text>
    </comment>
  </commentList>
</comments>
</file>

<file path=xl/comments2.xml><?xml version="1.0" encoding="utf-8"?>
<comments xmlns="http://schemas.openxmlformats.org/spreadsheetml/2006/main">
  <authors>
    <author>OFICINA DE CALIDAD</author>
  </authors>
  <commentList>
    <comment ref="J20" authorId="0" shapeId="0">
      <text>
        <r>
          <rPr>
            <b/>
            <sz val="9"/>
            <color indexed="81"/>
            <rFont val="Tahoma"/>
            <family val="2"/>
          </rPr>
          <t>OFICINA DE CALIDAD:</t>
        </r>
        <r>
          <rPr>
            <sz val="9"/>
            <color indexed="81"/>
            <rFont val="Tahoma"/>
            <family val="2"/>
          </rPr>
          <t xml:space="preserve">
SI APLICA, FAVOR DILIGENCIAR EN LA PARTE INFERIOR</t>
        </r>
      </text>
    </comment>
  </commentList>
</comments>
</file>

<file path=xl/comments3.xml><?xml version="1.0" encoding="utf-8"?>
<comments xmlns="http://schemas.openxmlformats.org/spreadsheetml/2006/main">
  <authors>
    <author>OFICINA DE CALIDAD</author>
  </authors>
  <commentList>
    <comment ref="J20" authorId="0" shapeId="0">
      <text>
        <r>
          <rPr>
            <b/>
            <sz val="9"/>
            <color indexed="81"/>
            <rFont val="Tahoma"/>
            <family val="2"/>
          </rPr>
          <t>OFICINA DE CALIDAD:</t>
        </r>
        <r>
          <rPr>
            <sz val="9"/>
            <color indexed="81"/>
            <rFont val="Tahoma"/>
            <family val="2"/>
          </rPr>
          <t xml:space="preserve">
SI APLICA, FAVOR DILIGENCIAR EN LA PARTE INFERIOR</t>
        </r>
      </text>
    </comment>
  </commentList>
</comments>
</file>

<file path=xl/comments4.xml><?xml version="1.0" encoding="utf-8"?>
<comments xmlns="http://schemas.openxmlformats.org/spreadsheetml/2006/main">
  <authors>
    <author>OFICINA DE CALIDAD</author>
  </authors>
  <commentList>
    <comment ref="J20" authorId="0" shapeId="0">
      <text>
        <r>
          <rPr>
            <b/>
            <sz val="9"/>
            <color indexed="81"/>
            <rFont val="Tahoma"/>
            <family val="2"/>
          </rPr>
          <t>OFICINA DE CALIDAD:</t>
        </r>
        <r>
          <rPr>
            <sz val="9"/>
            <color indexed="81"/>
            <rFont val="Tahoma"/>
            <family val="2"/>
          </rPr>
          <t xml:space="preserve">
SI APLICA, FAVOR DILIGENCIAR EN LA PARTE INFERIOR</t>
        </r>
      </text>
    </comment>
  </commentList>
</comments>
</file>

<file path=xl/comments5.xml><?xml version="1.0" encoding="utf-8"?>
<comments xmlns="http://schemas.openxmlformats.org/spreadsheetml/2006/main">
  <authors>
    <author>OFICINA DE CALIDAD</author>
  </authors>
  <commentList>
    <comment ref="J20" authorId="0" shapeId="0">
      <text>
        <r>
          <rPr>
            <b/>
            <sz val="9"/>
            <color indexed="81"/>
            <rFont val="Tahoma"/>
            <family val="2"/>
          </rPr>
          <t>OFICINA DE CALIDAD:</t>
        </r>
        <r>
          <rPr>
            <sz val="9"/>
            <color indexed="81"/>
            <rFont val="Tahoma"/>
            <family val="2"/>
          </rPr>
          <t xml:space="preserve">
SI APLICA, FAVOR DILIGENCIAR EN LA PARTE INFERIOR</t>
        </r>
      </text>
    </comment>
  </commentList>
</comments>
</file>

<file path=xl/sharedStrings.xml><?xml version="1.0" encoding="utf-8"?>
<sst xmlns="http://schemas.openxmlformats.org/spreadsheetml/2006/main" count="655" uniqueCount="218">
  <si>
    <t>NOMBRE DEL INDICADOR</t>
  </si>
  <si>
    <t>1. COMPORTAMIENTO DE INDICADOR</t>
  </si>
  <si>
    <t>FORMULA</t>
  </si>
  <si>
    <t>FRECUENCIA DE LA MEDICIÓN</t>
  </si>
  <si>
    <t>RESULTADOS</t>
  </si>
  <si>
    <t xml:space="preserve">RESPONSABLE </t>
  </si>
  <si>
    <t>MES</t>
  </si>
  <si>
    <t>PERIODO DE EVALUACIÓN</t>
  </si>
  <si>
    <t xml:space="preserve">VALOR </t>
  </si>
  <si>
    <t>MACROPROCESO</t>
  </si>
  <si>
    <t>MENSUAL</t>
  </si>
  <si>
    <t>TRIMESTRAL</t>
  </si>
  <si>
    <t>SEMESTRAL</t>
  </si>
  <si>
    <t>ANUAL</t>
  </si>
  <si>
    <t>FRECUENCIA DE RESULTADO</t>
  </si>
  <si>
    <t>PORCENTAJE</t>
  </si>
  <si>
    <t>NÚMERO</t>
  </si>
  <si>
    <t>FICHA DE INDICADOR</t>
  </si>
  <si>
    <t>RESPONSABLE DE MEDICIÓN</t>
  </si>
  <si>
    <t>META PONDERADA</t>
  </si>
  <si>
    <t>ANÁLISIS DE DATOS</t>
  </si>
  <si>
    <t>NUMERADOR</t>
  </si>
  <si>
    <t>DENOMINADOR</t>
  </si>
  <si>
    <t>OBJETIVOS DE CALIDAD</t>
  </si>
  <si>
    <t>NOMBRE INDICADOR</t>
  </si>
  <si>
    <t>META ANUAL</t>
  </si>
  <si>
    <t xml:space="preserve">RESULTADO </t>
  </si>
  <si>
    <t>PÁGINA: 1 de 1</t>
  </si>
  <si>
    <t>PROCESO GESTIÓN</t>
  </si>
  <si>
    <t>MATRIZ DE MEDICIÓN Y SEGUIMIENTO A LOS PROCESOS DE GESTIÓN</t>
  </si>
  <si>
    <t xml:space="preserve">      REGRESAR</t>
  </si>
  <si>
    <t>ACCIÓN FORMULADA</t>
  </si>
  <si>
    <t>FRENTES DEL PLAN ESTRATÉGICO</t>
  </si>
  <si>
    <t>LINEAMIENTOS DE LA POLÍTICA DE CALIDAD</t>
  </si>
  <si>
    <t>FÓRMULA</t>
  </si>
  <si>
    <t>SEGUIMIENTO MEDICIÓN</t>
  </si>
  <si>
    <t>TIPO DE INDICADOR</t>
  </si>
  <si>
    <t>FECHA DE ACTUALIZACIÓN:</t>
  </si>
  <si>
    <t>AÑO</t>
  </si>
  <si>
    <t>DÍA</t>
  </si>
  <si>
    <t>ALINEACIÓN DE LOS INDICADORES CON LOS DOCUMENTOS ESTRATÉGICOS Y LOS OBJETIVOS DE CALIDAD</t>
  </si>
  <si>
    <t>MACROPROCESO ESTRATÉGICO</t>
  </si>
  <si>
    <t>PROCESO GESTIÓN SISTEMAS INTEGRADOS</t>
  </si>
  <si>
    <t>CÓDIGO: ESGr027</t>
  </si>
  <si>
    <t>FECHA</t>
  </si>
  <si>
    <t>DESCRIPCIÓN DE LA ACTUALIZACIÓN</t>
  </si>
  <si>
    <t>RESPONSABLE</t>
  </si>
  <si>
    <t>CARGO</t>
  </si>
  <si>
    <t>¿QUÉ RECURSOS SE REQUIEREN?</t>
  </si>
  <si>
    <t>¿CUÁNDO FINALIZARÁ?</t>
  </si>
  <si>
    <t>ACCESO</t>
  </si>
  <si>
    <t>VERSIÓN: 7</t>
  </si>
  <si>
    <t>VIGENCIA: 2020-03-20</t>
  </si>
  <si>
    <t>TENDENCIA</t>
  </si>
  <si>
    <t>ESCALA</t>
  </si>
  <si>
    <t>Deficiente</t>
  </si>
  <si>
    <t>Aceptable</t>
  </si>
  <si>
    <t>Bueno</t>
  </si>
  <si>
    <t>Excelente</t>
  </si>
  <si>
    <t>NIVEL DE SEGREGACIÓN *</t>
  </si>
  <si>
    <t>RESULTADO</t>
  </si>
  <si>
    <t>UNIDAD SEGREGADA (Ej. Facultad, Programa Académico, Área)</t>
  </si>
  <si>
    <t>UNIDAD DE MEDIDA</t>
  </si>
  <si>
    <t>Eficacia</t>
  </si>
  <si>
    <t>Eficiencia</t>
  </si>
  <si>
    <t>Acreditación</t>
  </si>
  <si>
    <t>CLASIFICACIÓN DE LA MEDICIÓN</t>
  </si>
  <si>
    <t>Positiva</t>
  </si>
  <si>
    <t>Negativa</t>
  </si>
  <si>
    <t>Por Unidad Regional</t>
  </si>
  <si>
    <t>Por Facultad</t>
  </si>
  <si>
    <t>Por Programa Académico</t>
  </si>
  <si>
    <t>Por área</t>
  </si>
  <si>
    <t>Por Laboratorio</t>
  </si>
  <si>
    <t>No Aplica</t>
  </si>
  <si>
    <t>ORIGEN DE DATOS NUMERADOR</t>
  </si>
  <si>
    <t>ORIGEN DE DATOS DENOMINADOR</t>
  </si>
  <si>
    <t>NIVEL OBTENIDO</t>
  </si>
  <si>
    <t>Otros</t>
  </si>
  <si>
    <t>VIGENCIA: 2020-03-31</t>
  </si>
  <si>
    <t>Estratégico</t>
  </si>
  <si>
    <t>Misional</t>
  </si>
  <si>
    <t>Apoyo</t>
  </si>
  <si>
    <t>Seguimiento, Medición, Análisis y Evaluación</t>
  </si>
  <si>
    <t>Direccionamiento Estratégico</t>
  </si>
  <si>
    <t>Planeación Institucional</t>
  </si>
  <si>
    <t>Proyectos Especiales y Relaciones Interinstitucionales</t>
  </si>
  <si>
    <t>Sistemas Integrados</t>
  </si>
  <si>
    <t>Autoevaluación y Acreditación</t>
  </si>
  <si>
    <t>Comunicaciones</t>
  </si>
  <si>
    <t>Formación y Aprendizaje</t>
  </si>
  <si>
    <t>Ciencia, Tecnología e Innovación</t>
  </si>
  <si>
    <t>Interacción Social Universitaria</t>
  </si>
  <si>
    <t>Bienestar Universitario</t>
  </si>
  <si>
    <t>Admisiones y Registro</t>
  </si>
  <si>
    <t>Graduados</t>
  </si>
  <si>
    <t>Dialogando con el Mundo</t>
  </si>
  <si>
    <t>Talento Humano</t>
  </si>
  <si>
    <t>Jurídica</t>
  </si>
  <si>
    <t>Financiera</t>
  </si>
  <si>
    <t>Sistemas y Tecnología</t>
  </si>
  <si>
    <t>Bienes y Servicios</t>
  </si>
  <si>
    <t>Documental</t>
  </si>
  <si>
    <t>Apoyo Académico</t>
  </si>
  <si>
    <t>Control Interno</t>
  </si>
  <si>
    <t>Control Disciplinario</t>
  </si>
  <si>
    <t>Servicio de Atención al Ciudadano</t>
  </si>
  <si>
    <t>Porcentual</t>
  </si>
  <si>
    <t>Oportunidad de atención a solicitudes (análisis según tipología)</t>
  </si>
  <si>
    <t>ANÁLISIS DE DATOS SEGREGADO</t>
  </si>
  <si>
    <t>Se realizaron ajustes a la meta de los indicadores ECO1 y ECO2 acorde con los resultados obtenidos durante la vigencia de 2019.</t>
  </si>
  <si>
    <t>Carolina Melo Rodríguez</t>
  </si>
  <si>
    <t>91% - 100%</t>
  </si>
  <si>
    <t>0% - 60%</t>
  </si>
  <si>
    <t>Posicionamiento de marca en redes sociales</t>
  </si>
  <si>
    <t>Jefe de la Oficina Asesora de Comunicaciones</t>
  </si>
  <si>
    <t>Total de solicitudes atendidas oportunamente *100</t>
  </si>
  <si>
    <t xml:space="preserve">Total de solicitudes </t>
  </si>
  <si>
    <t>61% - 74%</t>
  </si>
  <si>
    <t>75% - 88%</t>
  </si>
  <si>
    <t>89% - 100%</t>
  </si>
  <si>
    <t>Base de datos del módulo SIS</t>
  </si>
  <si>
    <t>Número de usuarios actuales - Número de usuarios de la vigencia anterior * 100</t>
  </si>
  <si>
    <t>Número de usuarios de la vigencia anterior</t>
  </si>
  <si>
    <t>0% - 9%</t>
  </si>
  <si>
    <t>10% - 14%</t>
  </si>
  <si>
    <t>15% - 20%</t>
  </si>
  <si>
    <t>21% - 100%</t>
  </si>
  <si>
    <t>Usuarios de redes sociales</t>
  </si>
  <si>
    <t>Se suprime el indicador ECO-2 "Nivel de satisfacción del usuario" dado que su comportamiento durante la vigencia 2020 fue del 99% de cumplimiento.
Se agrega el indicador ECO-3 "Posicionamiento de marca en redes sociales" para nueva medición durante la vigencia 2021.</t>
  </si>
  <si>
    <t/>
  </si>
  <si>
    <t>5. Mejorar continuamente el desempeño de los procesos a través de la implementación de buenas prácticas institucionales y de la aplicación de los mecanismos dispuestos por la Universidad de Cundinamarca, para la constitución de una organización universitaria inteligente con alma y corazón.</t>
  </si>
  <si>
    <t>Efectividad - Impacto</t>
  </si>
  <si>
    <t>Por redes sociales institucionales</t>
  </si>
  <si>
    <t>Percepción en el tono de la comunicación</t>
  </si>
  <si>
    <t>Total de encuestados</t>
  </si>
  <si>
    <t>35% - 40%</t>
  </si>
  <si>
    <t>41% - 100%</t>
  </si>
  <si>
    <t>28% - 34%</t>
  </si>
  <si>
    <t>0% - 27%</t>
  </si>
  <si>
    <t>Resultados sobre la encuesta sobre comunicación institucional</t>
  </si>
  <si>
    <t>Eficacia en la ejecución de campañas de mercadeo</t>
  </si>
  <si>
    <t>Total de campañas planificadas</t>
  </si>
  <si>
    <t>ECOr008</t>
  </si>
  <si>
    <t>80% - 90%</t>
  </si>
  <si>
    <t>60% - 79%</t>
  </si>
  <si>
    <t>0% - 59%</t>
  </si>
  <si>
    <t>Jefe de la Oficina de Comunicaciones</t>
  </si>
  <si>
    <t>Se suprime el indicador ECO-1 "Oportunidad de atención a solicitudes (análisis según tipología)" dado que el mismo refleja un cumplimiento satisfactorio en la última vigencia.
Se suprime el indicador ECO-3 "Posicionamiento de marca en redes sociales" dado que se genera duplicidad con el frente No 6 del plan de desarrollo 2020-2023 mediante la estrategia 43 "Posicionamiento y visibilidad de la UCundinamarca".</t>
  </si>
  <si>
    <t>Número de campañas ejecutadas * 100</t>
  </si>
  <si>
    <t>Recursos tecnológicos
Recursos financieros (Material P.O.P)
Talento Humano (Profesionales)
Información documentada (Informe de resultados)</t>
  </si>
  <si>
    <t>Se legitima como una organización social del conocimiento y el aprendizaje que se compromete con el pensamiento basado en riesgos y el mejoramiento continuo mediante buenas prácticas administrativas y académicas en búsqueda de la acreditación de programas y la acreditación institucional, enfocándose en el bienestar de la comunidad universitaria como factor constitutivo de la vida y la libertad y la consolidación de una organización universitaria inteligente con alma y corazón.</t>
  </si>
  <si>
    <r>
      <t xml:space="preserve">I TRIMESTRE: 
</t>
    </r>
    <r>
      <rPr>
        <sz val="11"/>
        <color theme="1"/>
        <rFont val="Arial"/>
        <family val="2"/>
      </rPr>
      <t xml:space="preserve">Para el primer trimestre del 2022 las campañas proyectadas fueron organicas, se planificaron 11 campañas las cuales iban dirigidas para pregrados, posgrados, ISU (Diplomados), y para los Fondos institucionales (sede Fusagasugá, Seccional Ubaté y Girardot, extensiones Chía, Facatativá, Soacha y Zipaquirá, y para el CAD), algunas de estas campañas se encuentran identificadas como: ViveCAD, DirectorioTeams y ConocelaSede; de las 11 campañas planificas para este triemestre se ejecutaron las 11 campañas, logrando dar cumplimiento a la meta propuesta que era de un 90% y ademas logrando obtener el 100%
</t>
    </r>
    <r>
      <rPr>
        <b/>
        <sz val="11"/>
        <color theme="1"/>
        <rFont val="Arial"/>
        <family val="2"/>
      </rPr>
      <t xml:space="preserve">II TRIMESTRE:
</t>
    </r>
    <r>
      <rPr>
        <sz val="11"/>
        <color theme="1"/>
        <rFont val="Arial"/>
        <family val="2"/>
      </rPr>
      <t xml:space="preserve">Para el segundo trimestre del 2022 las campañas proyectadas fueron organicas, se planificaron 14 campañas las cuales iban dirigidas para pregrados, posgrados, ISU (Diplomados), y para los Fondos institucionales, asi como algunas campañas institucionales las cuales se encuentran identificadas como: #UCundinamarcaRadio,  #Posgrado, #DialogandoConElMundo, #PlanetaUCundinamarca, #MeComprometo, #UCundinamarca - Diplomados, #DirectorioTeams, #ViveLaU, #ViveElLMEDIT, #CódigoAutonómico, #UCundinamarcaResponsable, #ViveElCAD, #UCundinamarcaTeCuida y #PostalesUCundi ; de las 14 campañas planificadas para este triemestre se ejecutaron las 14 campañas, logrando dar cumplimiento a la meta propuesta que era de un 90% y ademas logrando obtener el 100%
</t>
    </r>
    <r>
      <rPr>
        <b/>
        <sz val="11"/>
        <color theme="1"/>
        <rFont val="Arial"/>
        <family val="2"/>
      </rPr>
      <t xml:space="preserve">III TRIMESTRE:
</t>
    </r>
    <r>
      <rPr>
        <sz val="11"/>
        <color theme="1"/>
        <rFont val="Arial"/>
        <family val="2"/>
      </rPr>
      <t xml:space="preserve">Para el tercer trimestre del 2022 las campañas proyectadas fueron organicas, se planificaron 14 campañas las cuales iban dirigidas para ara pregrados, posgrados, ISU (Diplomados), y para los Fondos institucionales, asi como algunas campañas institucionales las cuales se encuentran identificadas como: #Información institucional, #DirectorioTeams, #UCundinamarca-Diplomados, #UCundinamarcaResponsable, #Ciberconectados, #UCundinamarcaRadio, #ViveElMEDIT, #UCundinamarcaSeccionales, #UCundinamarcaFacultades, #EditorialUCundinamarca, #EduContinuada, #ProyectaTuFuturo-Posgrados, #ViveElCAD, #ObjetivosdeDesarrolloSostenible; de las 14 campañas planificadas para este triemestre se ejecutaron las 14 campañas, logrando dar cumplimiento a la meta propuesta que era de un 90% y ademas logrando obtener el 100%
</t>
    </r>
    <r>
      <rPr>
        <b/>
        <sz val="11"/>
        <color theme="1"/>
        <rFont val="Arial"/>
        <family val="2"/>
      </rPr>
      <t>IV TRIMESTRE:</t>
    </r>
    <r>
      <rPr>
        <sz val="11"/>
        <color theme="1"/>
        <rFont val="Arial"/>
        <family val="2"/>
      </rPr>
      <t xml:space="preserve">
Para el cuarto trimestre del 2022 las campañas proyectadas fueron organicas, se planificaron 18 campañas las cuales iban dirigidas para  pregrados, posgrados, ISU (Diplomados), y para los Fondos institucionales, asi como algunas campañas institucionales las cuales se encuentran identificadas como: #SomosGeneraciónSiglo21, #Información institucional, #ProyectaTuFuturo, #ViviendoElMEDIT, #UCundinamarcaResponsable, #EduContinuada, #ObjetivosdeDesarrolloSostenible, #Ciberconectados, #UCundiTeCuida, #UCundinamarcaRadio, #LuzVerde, #NuestraHuella,  #30AñosUCundi, #CocinaAncestral, #UCundiCultural, #PersonaTranshumana, #UnTratoPorElBuenTrato, #AhorroParaLaVida de las 18 campañas planificadas para este triemestre se ejecutaron las 18 campañas, logrando dar cumplimiento a la meta propuesta que era de un 90% y ademas logrando obtener el 100%</t>
    </r>
  </si>
  <si>
    <r>
      <rPr>
        <b/>
        <sz val="11"/>
        <color theme="1"/>
        <rFont val="Arial"/>
        <family val="2"/>
      </rPr>
      <t>I TRIMESTRE:</t>
    </r>
    <r>
      <rPr>
        <sz val="11"/>
        <color theme="1"/>
        <rFont val="Arial"/>
        <family val="2"/>
      </rPr>
      <t xml:space="preserve">
Las acciones estan encaminadas a incrementar el numero de campañas planificadas para el proximo trimestre y asi mismo dar cumplimiento a la totalidad de estas para tambien lograr la meta ponderada y sobrepasarla; de igual manera lograr que a traves de las campañas se de a conocer aun mas los fondos y promover sus servicios.
</t>
    </r>
    <r>
      <rPr>
        <b/>
        <sz val="11"/>
        <color theme="1"/>
        <rFont val="Arial"/>
        <family val="2"/>
      </rPr>
      <t xml:space="preserve">
II TRIMESTRE:
</t>
    </r>
    <r>
      <rPr>
        <sz val="11"/>
        <color theme="1"/>
        <rFont val="Arial"/>
        <family val="2"/>
      </rPr>
      <t xml:space="preserve">Las acciones estan orientadas a aumentar el numero de campañas planificadas para el proximo trimestre y asi mismo dar cumplimiento a la totalidad de estas para tambien lograr la meta ponderada y sobrepasarla; de igual manera lograr que a traves de las campañas se promuevan los fondos. oferta de pregrados, posgrados y educación continuada, asi como todos los servicios que tiene la institución, sensibilizar a la comunidad en diferentes aspectos, divulgar información de interes que aporten a aspectos laborales y personales
</t>
    </r>
    <r>
      <rPr>
        <b/>
        <sz val="11"/>
        <color theme="1"/>
        <rFont val="Arial"/>
        <family val="2"/>
      </rPr>
      <t xml:space="preserve">III TRIMESTRE:
</t>
    </r>
    <r>
      <rPr>
        <sz val="11"/>
        <color theme="1"/>
        <rFont val="Arial"/>
        <family val="2"/>
      </rPr>
      <t xml:space="preserve">Las acciones estan orientadas a incrementar el numero de campañas proyectadas para el proximo trimestre y asi mismo ejecutarlas en su totalidad  para  cumplir la meta ponderada y sobrepasarla; asi mismo se busca lograr que a traves de las campañas se promociones los fondos, oferta de pregrados, posgrados y educación continuada, de igual manera todos los servicios que tiene la universidad, concientizar a la comunidad en diferentes aspectos, divulgar contenidos de interes que favorezcan aspectos laborales y personales; asi mismo a traves de la contratación de agencia de marketing se tienen proyectadas campañas pagas para promver fondos institucionales
</t>
    </r>
    <r>
      <rPr>
        <b/>
        <sz val="11"/>
        <color theme="1"/>
        <rFont val="Arial"/>
        <family val="2"/>
      </rPr>
      <t>IV TRIMESTRE:</t>
    </r>
    <r>
      <rPr>
        <sz val="11"/>
        <color theme="1"/>
        <rFont val="Arial"/>
        <family val="2"/>
      </rPr>
      <t xml:space="preserve">
Las acciones estan orientadas a cambiar los indicadores para la vigencia 2023, teniendo en cuenta que se logro superar la meta establecida para este indicador durante el 2022 donde cada trimestre se incrementaron las campañas planificadas y se ejecutaron satsifactoriamente </t>
    </r>
  </si>
  <si>
    <t>Oportunidad de respuesta de solicitudes en SIS</t>
  </si>
  <si>
    <t>Número de solicitudes respondidas a tiempo * 100</t>
  </si>
  <si>
    <t>Total de solicitudes</t>
  </si>
  <si>
    <t># de personas que consideran que el tono de la comunicación es empático-cercano * 100</t>
  </si>
  <si>
    <t>PROCESO GESTIÓN SISTEMAS INTEGRADOS - CALIDAD</t>
  </si>
  <si>
    <t>VERSIÓN: 8</t>
  </si>
  <si>
    <t>VIGENCIA: 2023-07-28</t>
  </si>
  <si>
    <t>PÁGINA: 1 de 5</t>
  </si>
  <si>
    <t>OBJETIVO GENERAL DEL PROCESO</t>
  </si>
  <si>
    <t>OBJETIVOS ESPECÍFICOS</t>
  </si>
  <si>
    <t>META</t>
  </si>
  <si>
    <t>ACTIVIDAD</t>
  </si>
  <si>
    <t>RESPONSABLE DE LA ACTIVIDAD</t>
  </si>
  <si>
    <t>FECHA EJECUCIÓN DE ACTIVIDADES</t>
  </si>
  <si>
    <t>EVIDENCIA</t>
  </si>
  <si>
    <t xml:space="preserve">Desarrollar estrategias de comunicación con el principio de la transparencia y oportunidad para los grupos de interés de la Universidad, haciendo uso de los diferentes medios de comunicación con el fin de fortalecer la imagen institucional.
</t>
  </si>
  <si>
    <t>Generar una percepción de comunicación empática y cercana en los consumidores de la Universidad, teniendo en cuenta los diferentes medios para la vigencia.</t>
  </si>
  <si>
    <t xml:space="preserve"># de personas que consideran que el tono de la comunicación es empático-cercano * 100 / Total de encuestados </t>
  </si>
  <si>
    <t>Contratar profesionales</t>
  </si>
  <si>
    <t>Oficina Asesora de Comunicaciones - Talento Humano</t>
  </si>
  <si>
    <t>Financieros</t>
  </si>
  <si>
    <t>Contrato</t>
  </si>
  <si>
    <t xml:space="preserve">Recepcionar las solicitudes en SIS </t>
  </si>
  <si>
    <t>Oficina Asesora de Comunicaciones</t>
  </si>
  <si>
    <t>Aplicativo SIS</t>
  </si>
  <si>
    <t>Consolidado de solicitudes</t>
  </si>
  <si>
    <t>Generar y publicar los diferentes contenidos en los canales de comunicación de la Universidad.</t>
  </si>
  <si>
    <t>Enlaces
Correos
Impresos</t>
  </si>
  <si>
    <t>Divulgar la encuesta de satisfacción semestral</t>
  </si>
  <si>
    <t>Oficina Asesora de Comunicaciones - Planeación Institucional</t>
  </si>
  <si>
    <t>Correo
Pagina de la Universidad
Redes Sociales</t>
  </si>
  <si>
    <t xml:space="preserve">Publicaciones de divulgación </t>
  </si>
  <si>
    <t>Medir los resultados obtenidos.</t>
  </si>
  <si>
    <t>Bases de datos, encuesta</t>
  </si>
  <si>
    <t>Resultados del indicador</t>
  </si>
  <si>
    <t>Implementar acciones según los resultados</t>
  </si>
  <si>
    <t>N/A</t>
  </si>
  <si>
    <t>Ficha técnica del indicador</t>
  </si>
  <si>
    <t>Responder de manera oportuna las solicitudes recibidas, teniendo en cuenta los requerimientos en el SIS para la vigencia.</t>
  </si>
  <si>
    <t xml:space="preserve">Número de solicitudes respondidas a tiempo * 100 / Total de solicitudes </t>
  </si>
  <si>
    <t>Responder las solicitud en los tiempos documentados en el ECOM001</t>
  </si>
  <si>
    <t>Medir el indicador</t>
  </si>
  <si>
    <t>Base de datos aplicativo SIS</t>
  </si>
  <si>
    <t xml:space="preserve">
MGD-4</t>
  </si>
  <si>
    <t xml:space="preserve">Diagonal 18 No. 20-29 Fusagasugá – Cundinamarca
Teléfono (601)  8281483 Línea Gratuita 018000180414
www.ucundinamarca.edu.co   E-mail:  info@ucundinamarca.edu.co
NIT: 890.680.062-2                                                                             </t>
  </si>
  <si>
    <t>Documento controlado por el Sistema de Gestión de la Calidad
Asegúrese que corresponde a la última versión consultando el Portal Institucional</t>
  </si>
  <si>
    <t>PÁGINA: 5 de 5</t>
  </si>
  <si>
    <t>CONTROL DE ACTUALIZACIONES</t>
  </si>
  <si>
    <t>Se suprime el indicador ECO-5 "Eficacia en la ejecución de campañas de mercadeo"  dado que el mismo refleja un cumplimiento del 100% en la última vigencia.
Se incorpora el indicador ECO-6 "Oportunidad de respuesta de solicitudes en SIS"
Atendiendo la recomendación de auditoria interna se cambia la redacción de la formulación del ECO-4, cambia de "# de personas que tiene la percepción de comunicación en factor empático-cercano * 100/Total de encuestados" y queda ¨# de personas que consideran que el tono de la comunicación es empático-cercano * 100/Total de encuestados¨</t>
  </si>
  <si>
    <t xml:space="preserve">
ECO-4</t>
  </si>
  <si>
    <t xml:space="preserve">
ECO-6</t>
  </si>
  <si>
    <t>Consolidado aplicativo SIS</t>
  </si>
  <si>
    <t>Frente Estratégico VI: Organización Universitaria con alma y corazón.</t>
  </si>
  <si>
    <t>Vigencia 2024</t>
  </si>
  <si>
    <t xml:space="preserve">Talleres
Socializaciones </t>
  </si>
  <si>
    <t>Correo
Pagina de la Universidad
Redes Sociales
Talento Humano (Profesionales)
Recursos tecnológicos</t>
  </si>
  <si>
    <t>Correos 
Listados de asistencia
Fotografias
Contenido cocreado o colaborativo</t>
  </si>
  <si>
    <t>Julio 2024
Diciembre 2024</t>
  </si>
  <si>
    <t xml:space="preserve">Para la presente vigencia el proceso actualizo la información contenida en la matriz de indicadores, en cuanto a metas y demás se toma la decisión de continuar con las que se vienen trabajando. </t>
  </si>
  <si>
    <r>
      <t xml:space="preserve">
</t>
    </r>
    <r>
      <rPr>
        <b/>
        <sz val="11"/>
        <color theme="1"/>
        <rFont val="Arial"/>
        <family val="2"/>
      </rPr>
      <t xml:space="preserve">PRIMER SEMESTRE:  </t>
    </r>
    <r>
      <rPr>
        <sz val="11"/>
        <color theme="1"/>
        <rFont val="Arial"/>
        <family val="2"/>
      </rPr>
      <t xml:space="preserve">Según la encuesta institucional que se realiza de forma semestral liderada por la Dirección de Planeación institucional, en donde se abordan preguntas de las diferentes dependencias y procesos; la Oficina Asesora de Comunicaciones tuvo un espacio alli con el fin de obtener información en cuanto a cuál es el nivel de satisfacción con las comunicaciones de la universidad; cómo considera que es el tono de la comunicación que emplea la Oficina Asesora de Comunicaciones en sus diferentes canales y productos; cuál es el canal que usa para enterarse de las actividades y de los temas de la Universidad de Cundinamarca; y qué aspectos considera que debe mejorar la universidad en cuanto a sus comunicaciones. En la encuesta institucional la pregunta que hacia enfasis a la sección de la Oficina de Comunicaciones  con respecto al tono de la comunicacion la respondieron 296 personas, de las cuales 124 personas consideran que el tono de la comunicacion es empatico y cercano (47 cercano y 77 empatico). Teniendo en cuenta que se deben tener presente el resultado de total de encuentados en esta pregunta "Considera que el tono de la comunicación que emplea la Oficina Asesora de Comunicaciones en sus diferentes canales y productos es:" y el resultado de quienes respondieron que empatico y cercano se puede decir que se logro superar la meta establecida la cual para este primer semestre era 20% logrando un 42%.
</t>
    </r>
    <r>
      <rPr>
        <b/>
        <sz val="11"/>
        <color theme="1"/>
        <rFont val="Arial"/>
        <family val="2"/>
      </rPr>
      <t xml:space="preserve">
SEGUNDO SEMESTRE:  </t>
    </r>
  </si>
  <si>
    <r>
      <t xml:space="preserve">
PRIMER SEMESTRE: </t>
    </r>
    <r>
      <rPr>
        <sz val="11"/>
        <color theme="1"/>
        <rFont val="Arial"/>
        <family val="2"/>
      </rPr>
      <t xml:space="preserve">El manual de imagen instiotucional ha sido actualizado el cual contiene un nuevo "look" de los elementos gráficos y acoge a la ley 2345 de 2023, esta nueva versión del manual será ampliamente socializado a toda la comunidad universitaria de manera virtual y presencial, la comunidad universitaria podrá dar su punto de vista acerca del manual y el trabajo de la OAC por medio de una encuesta sobre el manual de imagen institucional. Adicionalmente se seguiran cocreando contenidos junto con la comunidad (podcast, contenidos audiovisuales) lo que le permite a está tener una percepcion mas cercana con la oficina de comunicaciones. 
</t>
    </r>
    <r>
      <rPr>
        <b/>
        <sz val="11"/>
        <color theme="1"/>
        <rFont val="Arial"/>
        <family val="2"/>
      </rPr>
      <t xml:space="preserve">SEGUNDO SEMESTRE:  
</t>
    </r>
  </si>
  <si>
    <t>EXCELENTE</t>
  </si>
  <si>
    <r>
      <rPr>
        <b/>
        <sz val="11"/>
        <color theme="1"/>
        <rFont val="Arial"/>
        <family val="2"/>
      </rPr>
      <t xml:space="preserve">
PRIMER TRIMESTRE: </t>
    </r>
    <r>
      <rPr>
        <sz val="11"/>
        <color theme="1"/>
        <rFont val="Arial"/>
        <family val="2"/>
      </rPr>
      <t>Las acciones de mejora van encaminadas a tener un control constante sobre las solicitudes que se encuentren abierta, una mayor articulación entre el equipo de trabajo de la oficina de comunicaciones, ya que existen solicitudes que llegan para satisfacer varios servicios en una misma solicitud y teniendo en cuenta que cada servicio tiene un tiempo de respuesta diferente, esto puede incurrir en demoras en atención a las solicitudes, de igual manera se realizarán socializaciones al personal administrativo sobre los tiempos de respuesta del SIS contenidos en el manual de comunicaciones ECOM001-V16.</t>
    </r>
    <r>
      <rPr>
        <b/>
        <sz val="11"/>
        <color theme="1"/>
        <rFont val="Arial"/>
        <family val="2"/>
      </rPr>
      <t xml:space="preserve">
SEGUNDO TRIMESTRE: </t>
    </r>
    <r>
      <rPr>
        <sz val="11"/>
        <color theme="1"/>
        <rFont val="Arial"/>
        <family val="2"/>
      </rPr>
      <t>Se realizarán mesas de servicio a la dirección de sistemas y tecnología con el fin de revisar el aplicativo de gestión de comunicaciones, toda vez que se requiere que los tiempos de respuesta estipulados en el manual de comunicaciones se cumplan sin contar los días no hábiles. Así mismo se realizarán monitoreos semanales para revisar las solicitudes que están abiertas, con el fin de monitorear la oportunidad de respuesta de cada uno de los servicios de la OAC. En las socializaciones del manual de imagen se realizará un apartado para orientar al personal administrativo y docente de la Universidad sobre los tiempos de respuesta de las solicitudes.</t>
    </r>
    <r>
      <rPr>
        <b/>
        <sz val="11"/>
        <color theme="1"/>
        <rFont val="Arial"/>
        <family val="2"/>
      </rPr>
      <t xml:space="preserve">
TERCER TRIMESTRE :
</t>
    </r>
    <r>
      <rPr>
        <sz val="11"/>
        <color theme="1"/>
        <rFont val="Arial"/>
        <family val="2"/>
      </rPr>
      <t>A pesar del gran incremento en la oportunidad de respuesta del tercer trimestre de 2024 se continuará con el seguimiento semanal a los diferentes servicios de la oficina asesora de comunicaciones, servicios de gran flujo de trabajo como diseño y producción audiovisual llevan un control adicional a través de planillas de Excel para tener un mayor control y seguimiento a la atención y tiempo de respuesta de las solicitudes.</t>
    </r>
    <r>
      <rPr>
        <b/>
        <sz val="11"/>
        <color theme="1"/>
        <rFont val="Arial"/>
        <family val="2"/>
      </rPr>
      <t xml:space="preserve">
</t>
    </r>
    <r>
      <rPr>
        <sz val="11"/>
        <color theme="1"/>
        <rFont val="Arial"/>
        <family val="2"/>
      </rPr>
      <t xml:space="preserve">
</t>
    </r>
    <r>
      <rPr>
        <b/>
        <sz val="11"/>
        <color theme="1"/>
        <rFont val="Arial"/>
        <family val="2"/>
      </rPr>
      <t xml:space="preserve">CUARTO TRIMESTRE :
</t>
    </r>
  </si>
  <si>
    <r>
      <t xml:space="preserve">
PRIMER TRIMESTRE: </t>
    </r>
    <r>
      <rPr>
        <sz val="11"/>
        <color theme="1"/>
        <rFont val="Arial"/>
        <family val="2"/>
      </rPr>
      <t>Para el primer trimestre de 2024, se respondieron un total de 1334 solicitudes en el Sistema Único de Solicitudes de Gestión de Comunicaciones, de las cuales 1239 solicitudes fueron resueltas a tiempo, lo cual indica que un 93% del total de solicitudes del primer trimestre fuerom resueltas oportunamente, cumpliendo así con el indicador establecido, el cual indica una meta de 90% de oportunidad de respuesta. En este trimestre se presentaron fallos en el SIS de comunicaciones, ya que, para determinados servicios se estaba realizando la asignación, pero no notificaba al correo de los gestores responsables ni aparecían las solicitudes en la plataforma institucional de estos, eso se soluciono con ayuda de la dirección de sistemas y tecnología por medio de la mesa de servicio número 290300, al presentarse este inconveniente no se permitió un mayor porcentaje de respuesta oportuna en el SIS de comunicaciones. A la fecha de diligenciamiento de la matriz el servicio de Comunicaciones Faca aún no se encuentra atado al gestor responsable de la oficina asesora de comunicaciones en la extensión Facatativá, es por esto que al realizarle asignaciones este gestor no puede cerrar las colisitudes oportunamente.</t>
    </r>
    <r>
      <rPr>
        <b/>
        <sz val="11"/>
        <color theme="1"/>
        <rFont val="Arial"/>
        <family val="2"/>
      </rPr>
      <t xml:space="preserve">
SEGUNDO TRIMESTRE: </t>
    </r>
    <r>
      <rPr>
        <sz val="11"/>
        <color theme="1"/>
        <rFont val="Arial"/>
        <family val="2"/>
      </rPr>
      <t xml:space="preserve">En el segundo semestre del 2024, se realizaron un total de 1333 solicitudes en el sistema único de solicitudes, en el módulo de gestión de comunicaciones, de estas solicitudes recibidas se atendieron un total de 1226, lo que corresponde al 92% del total de solicitudes recibidas en el segundo trimestre de 2024, es decir que para este trimestre se tuvo una oportunidad de respuesta del 92%, cumpliendo con el objetivo del indicador el cual está en un 90%. Todos los servicios del SIS de comunicaciones se encuentran actualmente activos, se han realizado monitoreos a la herramienta de gestión de comunicaciones en la que se ha evidenciado de que el aplicativo cuenta los días sábado y domingo como días de trabajo a pesar de que no lo son, lo que dificulta el hecho de resolver las solicitudes a tiempo teniendo en cuenta los tiempos de respuesta establecidos en el manual de comunicaciones.
</t>
    </r>
    <r>
      <rPr>
        <b/>
        <sz val="11"/>
        <color theme="1"/>
        <rFont val="Arial"/>
        <family val="2"/>
      </rPr>
      <t xml:space="preserve">TERCER TRIMESTRE :
</t>
    </r>
    <r>
      <rPr>
        <sz val="11"/>
        <color theme="1"/>
        <rFont val="Arial"/>
        <family val="2"/>
      </rPr>
      <t>En el tercer trimestre de 2024, se realizaron en el aplicativo de gestión de comunicaciones un total de 2742 solicitudes, de las cuales se resolvieron oportunamente un total de 2701 solicitudes, lo que significa una oportunidad de respuesta del 99% positiva lo que representa un incremento de 7 puntos porcentuales con relación a la oportunidad de respuesta obtenida en el trimestre inmediatamente anterior. Gracias al monitoreo constante del aplicativo por parte de la OAC se pudo identificar las fallas en el módulo (toma de días no laborales, inconsistencias en los tiempos de respuesta, inactividad del rol de 2 servicios) las cuales fueron resueltas con el acompañamiento de la dirección de sistemas y tecnología a través de la mesa de servicio 35437 permitiendo un correcto funcionamiento de la herramienta lo que ha representado mejoras en los servicios prestados.</t>
    </r>
    <r>
      <rPr>
        <sz val="12"/>
        <color theme="1"/>
        <rFont val="Arial"/>
        <family val="2"/>
      </rPr>
      <t xml:space="preserve">
</t>
    </r>
    <r>
      <rPr>
        <b/>
        <sz val="12"/>
        <color theme="1"/>
        <rFont val="Arial"/>
        <family val="2"/>
      </rPr>
      <t xml:space="preserve">
CUARTO TRIMESTRE :</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</si>
</sst>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quot;$&quot;* #,##0_-;\-&quot;$&quot;* #,##0_-;_-&quot;$&quot;* &quot;-&quot;_-;_-@_-"/>
    <numFmt numFmtId="165" formatCode="0.0"/>
  </numFmts>
  <fonts count="32"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1"/>
      <color theme="1"/>
      <name val="Arial"/>
      <family val="2"/>
    </font>
    <font>
      <sz val="8"/>
      <color rgb="FF000000"/>
      <name val="Segoe UI"/>
      <family val="2"/>
    </font>
    <font>
      <u/>
      <sz val="11"/>
      <color theme="10"/>
      <name val="Calibri"/>
      <family val="2"/>
      <scheme val="minor"/>
    </font>
    <font>
      <sz val="11"/>
      <color theme="1"/>
      <name val="Arial"/>
      <family val="2"/>
    </font>
    <font>
      <b/>
      <sz val="10"/>
      <color theme="1"/>
      <name val="Arial"/>
      <family val="2"/>
    </font>
    <font>
      <b/>
      <sz val="11"/>
      <color theme="0"/>
      <name val="Arial"/>
      <family val="2"/>
    </font>
    <font>
      <b/>
      <sz val="11"/>
      <color rgb="FFFF0000"/>
      <name val="Arial"/>
      <family val="2"/>
    </font>
    <font>
      <b/>
      <sz val="11"/>
      <color rgb="FF0070C0"/>
      <name val="Arial"/>
      <family val="2"/>
    </font>
    <font>
      <b/>
      <sz val="10"/>
      <color theme="0"/>
      <name val="Arial"/>
      <family val="2"/>
    </font>
    <font>
      <b/>
      <sz val="11"/>
      <color rgb="FF0F3D38"/>
      <name val="Arial"/>
      <family val="2"/>
    </font>
    <font>
      <b/>
      <sz val="10"/>
      <name val="Arial"/>
      <family val="2"/>
    </font>
    <font>
      <b/>
      <sz val="10"/>
      <color theme="1" tint="0.499984740745262"/>
      <name val="Arial"/>
      <family val="2"/>
    </font>
    <font>
      <sz val="9"/>
      <color indexed="81"/>
      <name val="Tahoma"/>
      <family val="2"/>
    </font>
    <font>
      <b/>
      <sz val="9"/>
      <color indexed="81"/>
      <name val="Tahoma"/>
      <family val="2"/>
    </font>
    <font>
      <sz val="11"/>
      <name val="Arial"/>
      <family val="2"/>
    </font>
    <font>
      <sz val="12"/>
      <name val="Arial"/>
      <family val="2"/>
    </font>
    <font>
      <b/>
      <sz val="8"/>
      <color theme="1"/>
      <name val="Arial"/>
      <family val="2"/>
    </font>
    <font>
      <sz val="11"/>
      <color theme="0" tint="-0.14999847407452621"/>
      <name val="Arial"/>
      <family val="2"/>
    </font>
    <font>
      <b/>
      <sz val="11"/>
      <name val="Arial"/>
      <family val="2"/>
    </font>
    <font>
      <b/>
      <sz val="9"/>
      <color theme="1" tint="0.499984740745262"/>
      <name val="Arial"/>
      <family val="2"/>
    </font>
    <font>
      <b/>
      <sz val="9"/>
      <color theme="1"/>
      <name val="Arial"/>
      <family val="2"/>
    </font>
    <font>
      <sz val="10"/>
      <color theme="1"/>
      <name val="Arial"/>
      <family val="2"/>
    </font>
    <font>
      <sz val="10"/>
      <name val="Arial"/>
      <family val="2"/>
    </font>
    <font>
      <sz val="11"/>
      <name val="Calibri"/>
      <family val="2"/>
      <scheme val="minor"/>
    </font>
    <font>
      <sz val="10"/>
      <color theme="1" tint="0.499984740745262"/>
      <name val="Arial"/>
      <family val="2"/>
    </font>
    <font>
      <i/>
      <sz val="10"/>
      <color theme="1"/>
      <name val="Arial"/>
      <family val="2"/>
    </font>
    <font>
      <sz val="11"/>
      <color rgb="FF000000"/>
      <name val="Arial"/>
      <family val="2"/>
    </font>
    <font>
      <b/>
      <sz val="9"/>
      <color rgb="FF292929"/>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B514E"/>
        <bgColor indexed="64"/>
      </patternFill>
    </fill>
    <fill>
      <patternFill patternType="solid">
        <fgColor rgb="FFD9D9D9"/>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00482B"/>
        <bgColor indexed="64"/>
      </patternFill>
    </fill>
    <fill>
      <patternFill patternType="solid">
        <fgColor rgb="FFFBE122"/>
        <bgColor indexed="64"/>
      </patternFill>
    </fill>
    <fill>
      <patternFill patternType="solid">
        <fgColor rgb="FF4E4B48"/>
        <bgColor indexed="64"/>
      </patternFill>
    </fill>
  </fills>
  <borders count="26">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top style="thin">
        <color rgb="FF4B514E"/>
      </top>
      <bottom/>
      <diagonal/>
    </border>
    <border>
      <left/>
      <right style="thin">
        <color rgb="FF4B514E"/>
      </right>
      <top style="thin">
        <color rgb="FF4B514E"/>
      </top>
      <bottom/>
      <diagonal/>
    </border>
    <border>
      <left style="thin">
        <color rgb="FF4B514E"/>
      </left>
      <right/>
      <top/>
      <bottom/>
      <diagonal/>
    </border>
    <border>
      <left/>
      <right style="thin">
        <color rgb="FF4B514E"/>
      </right>
      <top/>
      <bottom/>
      <diagonal/>
    </border>
    <border>
      <left style="thin">
        <color rgb="FF4B514E"/>
      </left>
      <right/>
      <top/>
      <bottom style="thin">
        <color rgb="FF4B514E"/>
      </bottom>
      <diagonal/>
    </border>
    <border>
      <left/>
      <right style="thin">
        <color rgb="FF4B514E"/>
      </right>
      <top/>
      <bottom style="thin">
        <color rgb="FF4B514E"/>
      </bottom>
      <diagonal/>
    </border>
    <border>
      <left/>
      <right/>
      <top style="thin">
        <color rgb="FF4B514E"/>
      </top>
      <bottom style="thin">
        <color rgb="FF4B514E"/>
      </bottom>
      <diagonal/>
    </border>
    <border>
      <left/>
      <right/>
      <top style="thin">
        <color rgb="FF4B514E"/>
      </top>
      <bottom/>
      <diagonal/>
    </border>
    <border>
      <left/>
      <right/>
      <top/>
      <bottom style="thin">
        <color rgb="FF4B514E"/>
      </bottom>
      <diagonal/>
    </border>
    <border>
      <left style="thin">
        <color rgb="FF4B514E"/>
      </left>
      <right style="thin">
        <color rgb="FF4B514E"/>
      </right>
      <top/>
      <bottom style="thin">
        <color rgb="FF4B514E"/>
      </bottom>
      <diagonal/>
    </border>
    <border>
      <left style="thin">
        <color rgb="FF4B514E"/>
      </left>
      <right style="thin">
        <color rgb="FF4B514E"/>
      </right>
      <top style="thin">
        <color rgb="FF4B514E"/>
      </top>
      <bottom/>
      <diagonal/>
    </border>
    <border>
      <left style="thin">
        <color rgb="FF4B514E"/>
      </left>
      <right style="thin">
        <color rgb="FF4B514E"/>
      </right>
      <top/>
      <bottom/>
      <diagonal/>
    </border>
    <border>
      <left style="thin">
        <color rgb="FF4E4B48"/>
      </left>
      <right style="thin">
        <color rgb="FF4E4B48"/>
      </right>
      <top style="thin">
        <color rgb="FF4E4B48"/>
      </top>
      <bottom style="thin">
        <color rgb="FF4E4B48"/>
      </bottom>
      <diagonal/>
    </border>
    <border>
      <left/>
      <right/>
      <top style="thin">
        <color rgb="FF4E4B4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4B514E"/>
      </left>
      <right style="thin">
        <color indexed="64"/>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319">
    <xf numFmtId="0" fontId="0" fillId="0" borderId="0" xfId="0"/>
    <xf numFmtId="0" fontId="7" fillId="2" borderId="0" xfId="0" applyFont="1" applyFill="1"/>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horizontal="center" vertical="center"/>
    </xf>
    <xf numFmtId="0" fontId="7" fillId="5" borderId="0" xfId="0" applyFont="1" applyFill="1"/>
    <xf numFmtId="0" fontId="2" fillId="5" borderId="0" xfId="0" applyFont="1" applyFill="1"/>
    <xf numFmtId="0" fontId="2" fillId="5" borderId="0" xfId="0" applyFont="1" applyFill="1" applyAlignment="1">
      <alignment vertical="center"/>
    </xf>
    <xf numFmtId="0" fontId="7" fillId="5"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5" borderId="0" xfId="0" applyFont="1" applyFill="1" applyAlignment="1">
      <alignment horizontal="center" vertical="center"/>
    </xf>
    <xf numFmtId="1" fontId="2" fillId="2" borderId="0" xfId="0" applyNumberFormat="1" applyFont="1" applyFill="1" applyAlignment="1">
      <alignment horizontal="center" vertical="center"/>
    </xf>
    <xf numFmtId="0" fontId="2" fillId="3" borderId="0" xfId="0" applyFont="1" applyFill="1"/>
    <xf numFmtId="0" fontId="7" fillId="3" borderId="0" xfId="0" applyFont="1" applyFill="1"/>
    <xf numFmtId="0" fontId="7" fillId="2" borderId="0" xfId="1" applyNumberFormat="1" applyFont="1" applyFill="1" applyBorder="1" applyAlignment="1">
      <alignment horizontal="center" vertical="center"/>
    </xf>
    <xf numFmtId="0" fontId="18" fillId="5" borderId="0" xfId="0" applyFont="1" applyFill="1"/>
    <xf numFmtId="0" fontId="19" fillId="5" borderId="0" xfId="0" applyFont="1" applyFill="1"/>
    <xf numFmtId="0" fontId="21" fillId="3" borderId="0" xfId="0" applyFont="1" applyFill="1"/>
    <xf numFmtId="0" fontId="21" fillId="5" borderId="0" xfId="0" applyFont="1" applyFill="1"/>
    <xf numFmtId="0" fontId="9" fillId="2" borderId="0" xfId="0" applyFont="1" applyFill="1" applyAlignment="1">
      <alignment horizontal="center" vertical="center"/>
    </xf>
    <xf numFmtId="9" fontId="7" fillId="2" borderId="1" xfId="1" applyFont="1" applyFill="1" applyBorder="1" applyAlignment="1">
      <alignment horizontal="center" vertical="center"/>
    </xf>
    <xf numFmtId="0" fontId="11" fillId="2" borderId="0" xfId="0" applyFont="1" applyFill="1" applyAlignment="1">
      <alignment horizontal="center" vertical="center"/>
    </xf>
    <xf numFmtId="0" fontId="4" fillId="2" borderId="1" xfId="0" applyFont="1" applyFill="1" applyBorder="1" applyAlignment="1">
      <alignment horizontal="center" vertical="center"/>
    </xf>
    <xf numFmtId="0" fontId="9" fillId="10" borderId="1" xfId="0" applyFont="1" applyFill="1" applyBorder="1" applyAlignment="1">
      <alignment horizontal="center" vertical="center"/>
    </xf>
    <xf numFmtId="0" fontId="4" fillId="2" borderId="0" xfId="0" applyFont="1" applyFill="1" applyAlignment="1">
      <alignment horizontal="center" vertical="center"/>
    </xf>
    <xf numFmtId="0" fontId="9" fillId="10"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8" borderId="1" xfId="0" applyFont="1" applyFill="1" applyBorder="1" applyAlignment="1">
      <alignment horizontal="center" vertical="center"/>
    </xf>
    <xf numFmtId="0" fontId="4" fillId="9" borderId="1" xfId="0" applyFont="1" applyFill="1" applyBorder="1" applyAlignment="1">
      <alignment horizontal="center" vertical="center"/>
    </xf>
    <xf numFmtId="3" fontId="4" fillId="2" borderId="1" xfId="0" applyNumberFormat="1" applyFont="1" applyFill="1" applyBorder="1" applyAlignment="1">
      <alignment horizontal="center" vertical="center"/>
    </xf>
    <xf numFmtId="9" fontId="18" fillId="2" borderId="1" xfId="1"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vertical="center"/>
    </xf>
    <xf numFmtId="0" fontId="8" fillId="2" borderId="0" xfId="0" applyFont="1" applyFill="1" applyAlignment="1">
      <alignment horizontal="justify" vertical="center"/>
    </xf>
    <xf numFmtId="0" fontId="4" fillId="2" borderId="0" xfId="0" applyFont="1" applyFill="1" applyAlignment="1">
      <alignment horizontal="center" vertical="center" wrapText="1"/>
    </xf>
    <xf numFmtId="0" fontId="7" fillId="2" borderId="0" xfId="0" applyFont="1" applyFill="1" applyAlignment="1">
      <alignment horizontal="center" vertical="top"/>
    </xf>
    <xf numFmtId="0" fontId="8" fillId="2" borderId="21" xfId="0" applyFont="1" applyFill="1" applyBorder="1" applyAlignment="1">
      <alignment horizontal="center" vertical="center" wrapText="1"/>
    </xf>
    <xf numFmtId="0" fontId="8" fillId="2" borderId="0" xfId="0" applyFont="1" applyFill="1" applyAlignment="1">
      <alignment wrapText="1"/>
    </xf>
    <xf numFmtId="0" fontId="9" fillId="12" borderId="18" xfId="0" applyFont="1" applyFill="1" applyBorder="1" applyAlignment="1">
      <alignment horizontal="center" vertical="center"/>
    </xf>
    <xf numFmtId="0" fontId="4" fillId="2" borderId="18" xfId="0" applyFont="1" applyFill="1" applyBorder="1" applyAlignment="1">
      <alignment horizontal="center" vertical="center"/>
    </xf>
    <xf numFmtId="0" fontId="24" fillId="2" borderId="0" xfId="0" applyFont="1" applyFill="1" applyAlignment="1">
      <alignment horizontal="center" vertical="center"/>
    </xf>
    <xf numFmtId="0" fontId="12" fillId="10" borderId="14"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24" fillId="5" borderId="0" xfId="0" applyFont="1" applyFill="1" applyAlignment="1">
      <alignment horizontal="center" vertical="center"/>
    </xf>
    <xf numFmtId="0" fontId="24" fillId="0" borderId="0" xfId="0" applyFont="1" applyAlignment="1">
      <alignment horizontal="center" vertical="center"/>
    </xf>
    <xf numFmtId="0" fontId="27" fillId="0" borderId="18" xfId="0" applyFont="1" applyBorder="1" applyAlignment="1">
      <alignment horizontal="justify" vertical="center" wrapText="1"/>
    </xf>
    <xf numFmtId="0" fontId="0" fillId="0" borderId="18" xfId="0" applyBorder="1" applyAlignment="1">
      <alignment horizontal="justify" vertical="center" wrapText="1"/>
    </xf>
    <xf numFmtId="17" fontId="0" fillId="0" borderId="18" xfId="0" applyNumberFormat="1" applyBorder="1" applyAlignment="1">
      <alignment horizontal="justify" vertical="center"/>
    </xf>
    <xf numFmtId="0" fontId="18" fillId="0" borderId="18" xfId="0" applyFont="1" applyBorder="1" applyAlignment="1">
      <alignment horizontal="justify" vertical="center" wrapText="1"/>
    </xf>
    <xf numFmtId="0" fontId="0" fillId="0" borderId="18" xfId="0" applyBorder="1" applyAlignment="1">
      <alignment horizontal="justify" vertical="center"/>
    </xf>
    <xf numFmtId="0" fontId="0" fillId="0" borderId="18" xfId="0" applyBorder="1" applyAlignment="1">
      <alignment horizontal="center" vertical="center" wrapText="1"/>
    </xf>
    <xf numFmtId="17" fontId="0" fillId="0" borderId="18" xfId="0" applyNumberFormat="1" applyBorder="1" applyAlignment="1">
      <alignment horizontal="justify" vertical="center" wrapText="1"/>
    </xf>
    <xf numFmtId="0" fontId="7" fillId="0" borderId="18" xfId="0" applyFont="1" applyBorder="1" applyAlignment="1">
      <alignment horizontal="justify" vertical="center" wrapText="1"/>
    </xf>
    <xf numFmtId="0" fontId="8" fillId="0" borderId="18" xfId="0" applyFont="1" applyBorder="1" applyAlignment="1">
      <alignment horizontal="center" vertical="center"/>
    </xf>
    <xf numFmtId="0" fontId="8" fillId="0" borderId="18" xfId="0" applyFont="1" applyBorder="1"/>
    <xf numFmtId="0" fontId="8" fillId="0" borderId="18" xfId="0" applyFont="1" applyBorder="1" applyAlignment="1">
      <alignment vertical="center"/>
    </xf>
    <xf numFmtId="0" fontId="25" fillId="0" borderId="18" xfId="0" applyFont="1" applyBorder="1" applyAlignment="1">
      <alignment vertical="center" wrapText="1"/>
    </xf>
    <xf numFmtId="0" fontId="26" fillId="0" borderId="18" xfId="0" applyFont="1" applyBorder="1" applyAlignment="1">
      <alignment vertical="center" wrapText="1"/>
    </xf>
    <xf numFmtId="9" fontId="26" fillId="0" borderId="18" xfId="0" applyNumberFormat="1" applyFont="1" applyBorder="1" applyAlignment="1">
      <alignment vertical="center" wrapText="1"/>
    </xf>
    <xf numFmtId="0" fontId="26" fillId="0" borderId="23" xfId="0" applyFont="1" applyBorder="1" applyAlignment="1">
      <alignment vertical="center" wrapText="1"/>
    </xf>
    <xf numFmtId="9" fontId="25" fillId="0" borderId="18" xfId="1" applyFont="1" applyFill="1" applyBorder="1" applyAlignment="1" applyProtection="1">
      <alignment vertical="center" wrapText="1"/>
    </xf>
    <xf numFmtId="0" fontId="25" fillId="2" borderId="18" xfId="0" applyFont="1" applyFill="1" applyBorder="1" applyAlignment="1">
      <alignment vertical="center"/>
    </xf>
    <xf numFmtId="0" fontId="28" fillId="2" borderId="18" xfId="2" quotePrefix="1" applyFont="1" applyFill="1" applyBorder="1" applyAlignment="1" applyProtection="1">
      <alignment vertical="top"/>
    </xf>
    <xf numFmtId="17" fontId="0" fillId="0" borderId="18" xfId="0" applyNumberFormat="1" applyBorder="1" applyAlignment="1">
      <alignment horizontal="center" vertical="center" wrapText="1"/>
    </xf>
    <xf numFmtId="0" fontId="8" fillId="0" borderId="0" xfId="0" applyFont="1" applyAlignment="1">
      <alignment horizontal="center" vertical="center"/>
    </xf>
    <xf numFmtId="0" fontId="8" fillId="0" borderId="0" xfId="0" applyFont="1"/>
    <xf numFmtId="0" fontId="8" fillId="0" borderId="0" xfId="0" applyFont="1" applyAlignment="1">
      <alignment vertical="center"/>
    </xf>
    <xf numFmtId="0" fontId="8" fillId="0" borderId="13" xfId="0" applyFont="1" applyBorder="1" applyAlignment="1">
      <alignment horizontal="justify" vertical="center" wrapText="1"/>
    </xf>
    <xf numFmtId="0" fontId="14" fillId="0" borderId="13" xfId="0" applyFont="1" applyBorder="1" applyAlignment="1">
      <alignment horizontal="center" vertical="center" wrapText="1"/>
    </xf>
    <xf numFmtId="0" fontId="8" fillId="0" borderId="13" xfId="0" applyFont="1" applyBorder="1" applyAlignment="1">
      <alignment horizontal="center" vertical="center" wrapText="1"/>
    </xf>
    <xf numFmtId="49" fontId="8" fillId="0" borderId="13" xfId="0" applyNumberFormat="1" applyFont="1" applyBorder="1" applyAlignment="1">
      <alignment horizontal="center" vertical="center" wrapText="1"/>
    </xf>
    <xf numFmtId="9" fontId="8" fillId="2" borderId="13" xfId="1" applyFont="1" applyFill="1" applyBorder="1" applyAlignment="1" applyProtection="1">
      <alignment horizontal="center" vertical="center" wrapText="1"/>
    </xf>
    <xf numFmtId="0" fontId="8" fillId="2" borderId="13" xfId="0" applyFont="1" applyFill="1" applyBorder="1" applyAlignment="1">
      <alignment horizontal="center" vertical="center"/>
    </xf>
    <xf numFmtId="0" fontId="15" fillId="2" borderId="13" xfId="2" quotePrefix="1" applyFont="1" applyFill="1" applyBorder="1" applyAlignment="1" applyProtection="1">
      <alignment horizontal="left" vertical="top" wrapText="1"/>
    </xf>
    <xf numFmtId="0" fontId="8"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9" fontId="8" fillId="2" borderId="1" xfId="1" applyFont="1" applyFill="1" applyBorder="1" applyAlignment="1" applyProtection="1">
      <alignment horizontal="center" vertical="center" wrapText="1"/>
    </xf>
    <xf numFmtId="0" fontId="8" fillId="2" borderId="1" xfId="0" applyFont="1" applyFill="1" applyBorder="1" applyAlignment="1">
      <alignment horizontal="center" vertical="center"/>
    </xf>
    <xf numFmtId="0" fontId="15" fillId="2" borderId="1" xfId="2" quotePrefix="1" applyFont="1" applyFill="1" applyBorder="1" applyAlignment="1" applyProtection="1">
      <alignment horizontal="left" vertical="top" wrapText="1"/>
    </xf>
    <xf numFmtId="9" fontId="8" fillId="0" borderId="1" xfId="1" applyFont="1" applyFill="1" applyBorder="1" applyAlignment="1" applyProtection="1">
      <alignment horizontal="center" vertical="center" wrapText="1"/>
    </xf>
    <xf numFmtId="9" fontId="8" fillId="2" borderId="1" xfId="1" applyFont="1" applyFill="1" applyBorder="1" applyAlignment="1" applyProtection="1">
      <alignment horizontal="center" vertical="center"/>
    </xf>
    <xf numFmtId="0" fontId="15" fillId="2" borderId="1" xfId="2" quotePrefix="1" applyFont="1" applyFill="1" applyBorder="1" applyAlignment="1" applyProtection="1">
      <alignment horizontal="left" vertical="top"/>
    </xf>
    <xf numFmtId="0" fontId="8" fillId="2" borderId="1" xfId="1" applyNumberFormat="1" applyFont="1" applyFill="1" applyBorder="1" applyAlignment="1" applyProtection="1">
      <alignment horizontal="center" vertical="center"/>
    </xf>
    <xf numFmtId="9" fontId="8" fillId="2" borderId="1" xfId="0" applyNumberFormat="1" applyFont="1" applyFill="1" applyBorder="1" applyAlignment="1">
      <alignment horizontal="center" vertical="center"/>
    </xf>
    <xf numFmtId="9" fontId="8" fillId="0" borderId="1" xfId="1" applyFont="1" applyFill="1" applyBorder="1" applyAlignment="1" applyProtection="1">
      <alignment horizontal="center" vertical="center"/>
    </xf>
    <xf numFmtId="49" fontId="4"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0" fontId="15" fillId="0" borderId="1" xfId="2" quotePrefix="1" applyFont="1" applyFill="1" applyBorder="1" applyAlignment="1" applyProtection="1">
      <alignment horizontal="left" vertical="top"/>
    </xf>
    <xf numFmtId="165" fontId="8" fillId="2" borderId="1" xfId="1" applyNumberFormat="1" applyFont="1" applyFill="1" applyBorder="1" applyAlignment="1" applyProtection="1">
      <alignment horizontal="center" vertical="center"/>
    </xf>
    <xf numFmtId="1" fontId="8" fillId="2" borderId="1" xfId="1" applyNumberFormat="1" applyFont="1" applyFill="1" applyBorder="1" applyAlignment="1" applyProtection="1">
      <alignment horizontal="center" vertical="center"/>
    </xf>
    <xf numFmtId="9" fontId="8" fillId="0" borderId="1" xfId="0" applyNumberFormat="1" applyFont="1" applyBorder="1" applyAlignment="1">
      <alignment horizontal="center" vertical="center"/>
    </xf>
    <xf numFmtId="0" fontId="15" fillId="0" borderId="1" xfId="2" quotePrefix="1" applyFont="1" applyBorder="1" applyAlignment="1" applyProtection="1">
      <alignment horizontal="left" vertical="top"/>
    </xf>
    <xf numFmtId="0" fontId="7" fillId="0" borderId="0" xfId="0" applyFont="1" applyAlignment="1">
      <alignment horizontal="justify" vertical="center"/>
    </xf>
    <xf numFmtId="0" fontId="7" fillId="0" borderId="0" xfId="0" applyFont="1"/>
    <xf numFmtId="0" fontId="7" fillId="0" borderId="0" xfId="0" applyFont="1" applyAlignment="1">
      <alignment horizontal="center" vertical="center" wrapText="1"/>
    </xf>
    <xf numFmtId="0" fontId="8"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8" fillId="5" borderId="0" xfId="0" applyFont="1" applyFill="1" applyAlignment="1">
      <alignment horizontal="center" vertical="center"/>
    </xf>
    <xf numFmtId="0" fontId="8" fillId="5" borderId="0" xfId="0" applyFont="1" applyFill="1"/>
    <xf numFmtId="0" fontId="8" fillId="5" borderId="0" xfId="0" applyFont="1" applyFill="1" applyAlignment="1">
      <alignment vertical="center"/>
    </xf>
    <xf numFmtId="0" fontId="8" fillId="5" borderId="0" xfId="0" applyFont="1" applyFill="1" applyAlignment="1">
      <alignment horizontal="justify" vertical="center"/>
    </xf>
    <xf numFmtId="0" fontId="4" fillId="5" borderId="0" xfId="0" applyFont="1" applyFill="1" applyAlignment="1">
      <alignment horizontal="center" vertical="center"/>
    </xf>
    <xf numFmtId="0" fontId="4" fillId="5" borderId="0" xfId="0" applyFont="1" applyFill="1" applyAlignment="1">
      <alignment horizontal="center" vertical="center" wrapText="1"/>
    </xf>
    <xf numFmtId="0" fontId="7" fillId="5" borderId="0" xfId="0" applyFont="1" applyFill="1" applyAlignment="1">
      <alignment horizontal="center" vertical="top"/>
    </xf>
    <xf numFmtId="0" fontId="7" fillId="5" borderId="0" xfId="0" applyFont="1" applyFill="1" applyAlignment="1">
      <alignment horizontal="center" vertical="center"/>
    </xf>
    <xf numFmtId="0" fontId="23" fillId="3" borderId="0" xfId="0" applyFont="1" applyFill="1" applyAlignment="1">
      <alignment horizontal="left" vertical="top"/>
    </xf>
    <xf numFmtId="0" fontId="4" fillId="2" borderId="1" xfId="0" applyFont="1" applyFill="1" applyBorder="1" applyAlignment="1" applyProtection="1">
      <alignment horizontal="center" vertical="center"/>
      <protection locked="0"/>
    </xf>
    <xf numFmtId="9" fontId="7" fillId="2" borderId="1" xfId="1" applyFont="1" applyFill="1" applyBorder="1" applyAlignment="1" applyProtection="1">
      <alignment horizontal="center" vertical="center"/>
      <protection locked="0"/>
    </xf>
    <xf numFmtId="9" fontId="18" fillId="2" borderId="1" xfId="1" applyFont="1" applyFill="1" applyBorder="1" applyAlignment="1" applyProtection="1">
      <alignment horizontal="center" vertical="center"/>
      <protection locked="0"/>
    </xf>
    <xf numFmtId="0" fontId="0" fillId="2" borderId="0" xfId="0" applyFill="1"/>
    <xf numFmtId="14" fontId="12" fillId="10" borderId="1"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14" fontId="7" fillId="0" borderId="1" xfId="0" applyNumberFormat="1" applyFont="1" applyBorder="1" applyAlignment="1">
      <alignment horizontal="center" vertical="center"/>
    </xf>
    <xf numFmtId="0" fontId="7" fillId="0" borderId="1" xfId="0" applyFont="1" applyBorder="1" applyAlignment="1">
      <alignment horizontal="justify"/>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4" fontId="7" fillId="2" borderId="18" xfId="0" applyNumberFormat="1" applyFont="1" applyFill="1" applyBorder="1" applyAlignment="1">
      <alignment horizontal="center" vertical="center"/>
    </xf>
    <xf numFmtId="0" fontId="7" fillId="2" borderId="18" xfId="0" applyFont="1" applyFill="1" applyBorder="1" applyAlignment="1">
      <alignment horizontal="justify" wrapText="1"/>
    </xf>
    <xf numFmtId="0" fontId="7" fillId="2" borderId="18"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 xfId="0" applyFont="1" applyFill="1" applyBorder="1" applyAlignment="1">
      <alignment horizontal="justify" vertical="center" wrapText="1"/>
    </xf>
    <xf numFmtId="14" fontId="7" fillId="0" borderId="1" xfId="0" applyNumberFormat="1" applyFont="1" applyBorder="1" applyAlignment="1">
      <alignment vertical="center"/>
    </xf>
    <xf numFmtId="0" fontId="7" fillId="0" borderId="1" xfId="0" applyFont="1" applyBorder="1" applyAlignment="1">
      <alignment vertical="center"/>
    </xf>
    <xf numFmtId="0" fontId="7" fillId="0" borderId="1" xfId="0" applyFont="1" applyBorder="1" applyAlignment="1">
      <alignment horizontal="justify" wrapText="1"/>
    </xf>
    <xf numFmtId="0" fontId="7" fillId="0" borderId="1" xfId="0" applyFont="1" applyBorder="1" applyAlignment="1">
      <alignment horizontal="justify" vertical="top" wrapText="1"/>
    </xf>
    <xf numFmtId="0" fontId="26" fillId="2" borderId="0" xfId="0" applyFont="1" applyFill="1" applyAlignment="1">
      <alignment wrapText="1"/>
    </xf>
    <xf numFmtId="14" fontId="7" fillId="2" borderId="0" xfId="0" applyNumberFormat="1" applyFont="1" applyFill="1" applyAlignment="1">
      <alignment horizontal="center" vertical="center"/>
    </xf>
    <xf numFmtId="0" fontId="7" fillId="2" borderId="0" xfId="0" applyFont="1" applyFill="1" applyAlignment="1">
      <alignment horizontal="justify"/>
    </xf>
    <xf numFmtId="0" fontId="29" fillId="2" borderId="0" xfId="0" applyFont="1" applyFill="1" applyAlignment="1">
      <alignment vertical="center" wrapText="1"/>
    </xf>
    <xf numFmtId="0" fontId="4" fillId="2" borderId="1" xfId="0" applyFont="1" applyFill="1" applyBorder="1" applyAlignment="1" applyProtection="1">
      <alignment horizontal="center" vertical="center"/>
    </xf>
    <xf numFmtId="0" fontId="7" fillId="2" borderId="4" xfId="0" applyFont="1" applyFill="1" applyBorder="1" applyAlignment="1">
      <alignment horizontal="center"/>
    </xf>
    <xf numFmtId="0" fontId="7" fillId="2" borderId="11" xfId="0" applyFont="1" applyFill="1" applyBorder="1" applyAlignment="1">
      <alignment horizontal="center"/>
    </xf>
    <xf numFmtId="0" fontId="7" fillId="2" borderId="6" xfId="0" applyFont="1" applyFill="1" applyBorder="1" applyAlignment="1">
      <alignment horizontal="center"/>
    </xf>
    <xf numFmtId="0" fontId="7" fillId="2" borderId="0" xfId="0" applyFont="1" applyFill="1" applyAlignment="1">
      <alignment horizontal="center"/>
    </xf>
    <xf numFmtId="0" fontId="7" fillId="2" borderId="8" xfId="0" applyFont="1" applyFill="1" applyBorder="1" applyAlignment="1">
      <alignment horizontal="center"/>
    </xf>
    <xf numFmtId="0" fontId="7" fillId="2" borderId="12" xfId="0" applyFont="1" applyFill="1" applyBorder="1" applyAlignment="1">
      <alignment horizontal="center"/>
    </xf>
    <xf numFmtId="0" fontId="8" fillId="2" borderId="2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 xfId="0" applyFont="1" applyFill="1" applyBorder="1" applyAlignment="1">
      <alignment horizontal="center" vertical="center" wrapText="1"/>
    </xf>
    <xf numFmtId="9" fontId="26" fillId="0" borderId="18" xfId="0" applyNumberFormat="1" applyFont="1" applyBorder="1" applyAlignment="1">
      <alignment horizontal="center" vertical="center" wrapText="1"/>
    </xf>
    <xf numFmtId="0" fontId="9" fillId="12" borderId="18" xfId="0" applyFont="1" applyFill="1" applyBorder="1" applyAlignment="1">
      <alignment horizontal="center" vertical="center" wrapText="1"/>
    </xf>
    <xf numFmtId="0" fontId="4" fillId="11" borderId="4" xfId="0" applyFont="1" applyFill="1" applyBorder="1" applyAlignment="1">
      <alignment horizontal="center" vertical="center"/>
    </xf>
    <xf numFmtId="0" fontId="4" fillId="11" borderId="11" xfId="0" applyFont="1" applyFill="1" applyBorder="1" applyAlignment="1">
      <alignment horizontal="center" vertical="center"/>
    </xf>
    <xf numFmtId="0" fontId="4" fillId="11" borderId="5" xfId="0" applyFont="1" applyFill="1" applyBorder="1" applyAlignment="1">
      <alignment horizontal="center" vertical="center"/>
    </xf>
    <xf numFmtId="0" fontId="4" fillId="11" borderId="8" xfId="0" applyFont="1" applyFill="1" applyBorder="1" applyAlignment="1">
      <alignment horizontal="center" vertical="center"/>
    </xf>
    <xf numFmtId="0" fontId="4" fillId="11" borderId="12" xfId="0" applyFont="1" applyFill="1" applyBorder="1" applyAlignment="1">
      <alignment horizontal="center" vertical="center"/>
    </xf>
    <xf numFmtId="0" fontId="4" fillId="11" borderId="9" xfId="0" applyFont="1" applyFill="1" applyBorder="1" applyAlignment="1">
      <alignment horizontal="center" vertical="center"/>
    </xf>
    <xf numFmtId="0" fontId="25" fillId="2" borderId="18" xfId="0" applyFont="1" applyFill="1" applyBorder="1" applyAlignment="1">
      <alignment horizontal="center" vertical="center" wrapText="1"/>
    </xf>
    <xf numFmtId="0" fontId="25" fillId="2" borderId="18" xfId="0" applyFont="1" applyFill="1" applyBorder="1" applyAlignment="1">
      <alignment horizontal="justify" vertical="center" wrapText="1"/>
    </xf>
    <xf numFmtId="0" fontId="25" fillId="2" borderId="22" xfId="0" applyFont="1" applyFill="1" applyBorder="1" applyAlignment="1">
      <alignment horizontal="justify" vertical="center" wrapText="1"/>
    </xf>
    <xf numFmtId="0" fontId="25" fillId="2" borderId="24" xfId="0" applyFont="1" applyFill="1" applyBorder="1" applyAlignment="1">
      <alignment horizontal="justify" vertical="center" wrapText="1"/>
    </xf>
    <xf numFmtId="0" fontId="25" fillId="2" borderId="25" xfId="0" applyFont="1" applyFill="1" applyBorder="1" applyAlignment="1">
      <alignment horizontal="justify" vertical="center" wrapText="1"/>
    </xf>
    <xf numFmtId="0" fontId="18" fillId="0" borderId="23" xfId="0" applyFont="1" applyBorder="1" applyAlignment="1">
      <alignment horizontal="center" vertical="center" wrapText="1"/>
    </xf>
    <xf numFmtId="0" fontId="26" fillId="0" borderId="18"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23" fillId="2" borderId="0" xfId="0" applyFont="1" applyFill="1" applyAlignment="1">
      <alignment horizontal="center" vertical="top"/>
    </xf>
    <xf numFmtId="0" fontId="26" fillId="2" borderId="0" xfId="0" applyFont="1" applyFill="1" applyAlignment="1">
      <alignment horizontal="center" wrapText="1"/>
    </xf>
    <xf numFmtId="0" fontId="29" fillId="2" borderId="0" xfId="0" applyFont="1" applyFill="1" applyAlignment="1">
      <alignment horizontal="right" vertical="center" wrapText="1"/>
    </xf>
    <xf numFmtId="17" fontId="26" fillId="0" borderId="22" xfId="0" applyNumberFormat="1" applyFont="1" applyBorder="1" applyAlignment="1">
      <alignment horizontal="center" vertical="center" wrapText="1"/>
    </xf>
    <xf numFmtId="17" fontId="26" fillId="0" borderId="24" xfId="0" applyNumberFormat="1" applyFont="1" applyBorder="1" applyAlignment="1">
      <alignment horizontal="center" vertical="center" wrapText="1"/>
    </xf>
    <xf numFmtId="17" fontId="26" fillId="0" borderId="25" xfId="0" applyNumberFormat="1" applyFont="1" applyBorder="1" applyAlignment="1">
      <alignment horizontal="center" vertical="center" wrapText="1"/>
    </xf>
    <xf numFmtId="9" fontId="26" fillId="0" borderId="22" xfId="0" applyNumberFormat="1" applyFont="1" applyBorder="1" applyAlignment="1">
      <alignment horizontal="center" vertical="center" wrapText="1"/>
    </xf>
    <xf numFmtId="9" fontId="26" fillId="0" borderId="24"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0" fontId="25" fillId="2" borderId="22" xfId="0" applyFont="1" applyFill="1" applyBorder="1" applyAlignment="1">
      <alignment horizontal="center" vertical="center"/>
    </xf>
    <xf numFmtId="0" fontId="25" fillId="2" borderId="24" xfId="0" applyFont="1" applyFill="1" applyBorder="1" applyAlignment="1">
      <alignment horizontal="center" vertical="center"/>
    </xf>
    <xf numFmtId="0" fontId="25" fillId="2" borderId="25" xfId="0" applyFont="1" applyFill="1" applyBorder="1" applyAlignment="1">
      <alignment horizontal="center" vertical="center"/>
    </xf>
    <xf numFmtId="0" fontId="14" fillId="0" borderId="22" xfId="0" applyFont="1" applyBorder="1" applyAlignment="1">
      <alignment horizontal="center" vertical="top" wrapText="1"/>
    </xf>
    <xf numFmtId="0" fontId="14" fillId="0" borderId="24" xfId="0" applyFont="1" applyBorder="1" applyAlignment="1">
      <alignment horizontal="center" vertical="top" wrapText="1"/>
    </xf>
    <xf numFmtId="0" fontId="14" fillId="0" borderId="25" xfId="0" applyFont="1" applyBorder="1" applyAlignment="1">
      <alignment horizontal="center" vertical="top" wrapText="1"/>
    </xf>
    <xf numFmtId="9" fontId="25" fillId="0" borderId="22" xfId="1" applyFont="1" applyFill="1" applyBorder="1" applyAlignment="1" applyProtection="1">
      <alignment horizontal="center" vertical="center" wrapText="1"/>
    </xf>
    <xf numFmtId="9" fontId="25" fillId="0" borderId="24" xfId="1" applyFont="1" applyFill="1" applyBorder="1" applyAlignment="1" applyProtection="1">
      <alignment horizontal="center" vertical="center" wrapText="1"/>
    </xf>
    <xf numFmtId="9" fontId="25" fillId="0" borderId="25" xfId="1" applyFont="1" applyFill="1" applyBorder="1" applyAlignment="1" applyProtection="1">
      <alignment horizontal="center" vertical="center" wrapText="1"/>
    </xf>
    <xf numFmtId="0" fontId="14" fillId="2" borderId="22" xfId="2" quotePrefix="1" applyFont="1" applyFill="1" applyBorder="1" applyAlignment="1" applyProtection="1">
      <alignment horizontal="center" vertical="top" wrapText="1"/>
    </xf>
    <xf numFmtId="0" fontId="14" fillId="2" borderId="24" xfId="2" quotePrefix="1" applyFont="1" applyFill="1" applyBorder="1" applyAlignment="1" applyProtection="1">
      <alignment horizontal="center" vertical="top" wrapText="1"/>
    </xf>
    <xf numFmtId="0" fontId="14" fillId="2" borderId="25" xfId="2" quotePrefix="1" applyFont="1" applyFill="1" applyBorder="1" applyAlignment="1" applyProtection="1">
      <alignment horizontal="center" vertical="top" wrapText="1"/>
    </xf>
    <xf numFmtId="0" fontId="26" fillId="0" borderId="23" xfId="0" applyFont="1" applyBorder="1" applyAlignment="1">
      <alignment horizontal="center" vertical="center" wrapText="1"/>
    </xf>
    <xf numFmtId="9" fontId="25" fillId="0" borderId="18" xfId="1" applyFont="1" applyFill="1" applyBorder="1" applyAlignment="1" applyProtection="1">
      <alignment horizontal="center" vertical="center" wrapText="1"/>
    </xf>
    <xf numFmtId="0" fontId="25" fillId="2" borderId="18" xfId="0" applyFont="1" applyFill="1" applyBorder="1" applyAlignment="1">
      <alignment horizontal="center" vertical="center"/>
    </xf>
    <xf numFmtId="0" fontId="14" fillId="2" borderId="18" xfId="2" quotePrefix="1" applyFont="1" applyFill="1" applyBorder="1" applyAlignment="1" applyProtection="1">
      <alignment horizontal="center" vertical="top" wrapText="1"/>
    </xf>
    <xf numFmtId="0" fontId="26" fillId="2" borderId="18" xfId="2" quotePrefix="1" applyFont="1" applyFill="1" applyBorder="1" applyAlignment="1" applyProtection="1">
      <alignment horizontal="center" vertical="top" wrapText="1"/>
    </xf>
    <xf numFmtId="0" fontId="13" fillId="2" borderId="0" xfId="2" applyFont="1" applyFill="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9" fillId="12" borderId="1" xfId="0" applyFont="1" applyFill="1" applyBorder="1" applyAlignment="1">
      <alignment horizontal="center" vertical="center"/>
    </xf>
    <xf numFmtId="0" fontId="7" fillId="2" borderId="11" xfId="0" applyFont="1" applyFill="1" applyBorder="1" applyAlignment="1">
      <alignment horizontal="center" vertical="center"/>
    </xf>
    <xf numFmtId="0" fontId="3" fillId="11" borderId="16" xfId="0" applyFont="1" applyFill="1" applyBorder="1" applyAlignment="1">
      <alignment horizontal="center" vertical="center"/>
    </xf>
    <xf numFmtId="0" fontId="9" fillId="1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9" fontId="4" fillId="2" borderId="1" xfId="1" applyFont="1" applyFill="1" applyBorder="1" applyAlignment="1">
      <alignment horizontal="center" vertical="center" wrapText="1"/>
    </xf>
    <xf numFmtId="0" fontId="9" fillId="10" borderId="1" xfId="0" applyFont="1" applyFill="1" applyBorder="1" applyAlignment="1">
      <alignment horizontal="center" vertical="center"/>
    </xf>
    <xf numFmtId="0" fontId="4" fillId="2" borderId="1" xfId="0" applyFont="1" applyFill="1" applyBorder="1" applyAlignment="1">
      <alignment horizontal="left" vertical="center"/>
    </xf>
    <xf numFmtId="0" fontId="7" fillId="2" borderId="1" xfId="0" applyFont="1" applyFill="1" applyBorder="1" applyAlignment="1">
      <alignment horizontal="left"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3" fillId="2" borderId="0" xfId="0" applyFont="1" applyFill="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 xfId="0" applyFont="1" applyFill="1" applyBorder="1" applyAlignment="1">
      <alignment horizontal="center" vertical="center"/>
    </xf>
    <xf numFmtId="0" fontId="9" fillId="10" borderId="4" xfId="0" applyFont="1" applyFill="1" applyBorder="1" applyAlignment="1">
      <alignment horizontal="center" vertical="center"/>
    </xf>
    <xf numFmtId="0" fontId="9" fillId="10" borderId="5" xfId="0" applyFont="1" applyFill="1" applyBorder="1" applyAlignment="1">
      <alignment horizontal="center" vertical="center"/>
    </xf>
    <xf numFmtId="0" fontId="9" fillId="10" borderId="8" xfId="0" applyFont="1" applyFill="1" applyBorder="1" applyAlignment="1">
      <alignment horizontal="center" vertical="center"/>
    </xf>
    <xf numFmtId="0" fontId="9" fillId="10" borderId="9" xfId="0" applyFont="1" applyFill="1" applyBorder="1" applyAlignment="1">
      <alignment horizontal="center" vertical="center"/>
    </xf>
    <xf numFmtId="9" fontId="4" fillId="2" borderId="4" xfId="1" applyFont="1" applyFill="1" applyBorder="1" applyAlignment="1">
      <alignment horizontal="center" vertical="center"/>
    </xf>
    <xf numFmtId="9" fontId="4" fillId="2" borderId="5" xfId="1" applyFont="1" applyFill="1" applyBorder="1" applyAlignment="1">
      <alignment horizontal="center" vertical="center"/>
    </xf>
    <xf numFmtId="9" fontId="4" fillId="2" borderId="8" xfId="1" applyFont="1" applyFill="1" applyBorder="1" applyAlignment="1">
      <alignment horizontal="center" vertical="center"/>
    </xf>
    <xf numFmtId="9" fontId="4" fillId="2" borderId="9" xfId="1"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9" fontId="4" fillId="2" borderId="1" xfId="1" applyFont="1" applyFill="1" applyBorder="1" applyAlignment="1">
      <alignment horizontal="center" vertical="center"/>
    </xf>
    <xf numFmtId="0" fontId="9" fillId="10" borderId="6" xfId="0" applyFont="1" applyFill="1" applyBorder="1" applyAlignment="1">
      <alignment horizontal="center" vertical="center"/>
    </xf>
    <xf numFmtId="0" fontId="9" fillId="10"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0" fontId="9" fillId="10" borderId="4"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10" borderId="2" xfId="0" applyFont="1" applyFill="1" applyBorder="1" applyAlignment="1">
      <alignment horizontal="center" vertical="center"/>
    </xf>
    <xf numFmtId="0" fontId="9" fillId="10" borderId="10" xfId="0" applyFont="1" applyFill="1" applyBorder="1" applyAlignment="1">
      <alignment horizontal="center" vertical="center"/>
    </xf>
    <xf numFmtId="0" fontId="9" fillId="10" borderId="3" xfId="0" applyFont="1" applyFill="1" applyBorder="1" applyAlignment="1">
      <alignment horizontal="center" vertical="center"/>
    </xf>
    <xf numFmtId="0" fontId="4"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9" fillId="12" borderId="1" xfId="0" quotePrefix="1" applyFont="1" applyFill="1" applyBorder="1" applyAlignment="1">
      <alignment horizontal="center" vertical="center"/>
    </xf>
    <xf numFmtId="0" fontId="9" fillId="12" borderId="14" xfId="0" applyFont="1" applyFill="1" applyBorder="1" applyAlignment="1">
      <alignment horizontal="center" vertical="center"/>
    </xf>
    <xf numFmtId="0" fontId="4" fillId="11" borderId="5" xfId="0" applyFont="1" applyFill="1" applyBorder="1" applyAlignment="1">
      <alignment horizontal="left" vertical="center" wrapText="1"/>
    </xf>
    <xf numFmtId="0" fontId="7" fillId="11" borderId="14" xfId="0" applyFont="1" applyFill="1" applyBorder="1" applyAlignment="1">
      <alignment horizontal="left" vertical="center" wrapText="1"/>
    </xf>
    <xf numFmtId="0" fontId="7" fillId="2" borderId="9" xfId="0" applyFont="1" applyFill="1" applyBorder="1" applyAlignment="1">
      <alignment horizontal="justify" vertical="top"/>
    </xf>
    <xf numFmtId="0" fontId="7" fillId="2" borderId="13" xfId="0" applyFont="1" applyFill="1" applyBorder="1" applyAlignment="1">
      <alignment horizontal="justify" vertical="top"/>
    </xf>
    <xf numFmtId="0" fontId="9" fillId="10" borderId="11"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7" fillId="2" borderId="16" xfId="1" applyNumberFormat="1" applyFont="1" applyFill="1" applyBorder="1" applyAlignment="1">
      <alignment horizontal="center" vertical="center"/>
    </xf>
    <xf numFmtId="1" fontId="7" fillId="2" borderId="16" xfId="1" applyNumberFormat="1" applyFont="1" applyFill="1" applyBorder="1" applyAlignment="1">
      <alignment horizontal="center" vertical="center"/>
    </xf>
    <xf numFmtId="0" fontId="7" fillId="2" borderId="9" xfId="0" applyFont="1" applyFill="1" applyBorder="1" applyAlignment="1">
      <alignment horizontal="justify" vertical="top" wrapText="1"/>
    </xf>
    <xf numFmtId="0" fontId="7" fillId="2" borderId="3" xfId="0" applyFont="1" applyFill="1" applyBorder="1" applyAlignment="1">
      <alignment horizontal="justify" vertical="top"/>
    </xf>
    <xf numFmtId="0" fontId="7" fillId="2" borderId="1" xfId="0" applyFont="1" applyFill="1" applyBorder="1" applyAlignment="1">
      <alignment horizontal="justify" vertical="top"/>
    </xf>
    <xf numFmtId="0" fontId="7" fillId="2" borderId="5" xfId="0" applyFont="1" applyFill="1" applyBorder="1" applyAlignment="1">
      <alignment horizontal="justify" vertical="top"/>
    </xf>
    <xf numFmtId="0" fontId="7" fillId="2" borderId="14" xfId="0" applyFont="1" applyFill="1" applyBorder="1" applyAlignment="1">
      <alignment horizontal="justify" vertical="top"/>
    </xf>
    <xf numFmtId="0" fontId="4" fillId="11" borderId="7" xfId="0" applyFont="1" applyFill="1" applyBorder="1" applyAlignment="1">
      <alignment horizontal="left" vertical="center" wrapText="1"/>
    </xf>
    <xf numFmtId="0" fontId="7" fillId="11" borderId="15" xfId="0" applyFont="1" applyFill="1" applyBorder="1" applyAlignment="1">
      <alignment horizontal="left" vertical="center" wrapText="1"/>
    </xf>
    <xf numFmtId="0" fontId="7" fillId="2" borderId="7" xfId="0" applyFont="1" applyFill="1" applyBorder="1" applyAlignment="1">
      <alignment horizontal="justify" vertical="top"/>
    </xf>
    <xf numFmtId="0" fontId="7" fillId="2" borderId="15" xfId="0" applyFont="1" applyFill="1" applyBorder="1" applyAlignment="1">
      <alignment horizontal="justify" vertical="top"/>
    </xf>
    <xf numFmtId="0" fontId="9" fillId="12" borderId="8" xfId="0" applyFont="1" applyFill="1" applyBorder="1" applyAlignment="1">
      <alignment horizontal="center" vertical="center"/>
    </xf>
    <xf numFmtId="0" fontId="9" fillId="12" borderId="12" xfId="0" applyFont="1" applyFill="1" applyBorder="1" applyAlignment="1">
      <alignment horizontal="center" vertical="center"/>
    </xf>
    <xf numFmtId="0" fontId="9" fillId="12" borderId="9" xfId="0" applyFont="1" applyFill="1" applyBorder="1" applyAlignment="1">
      <alignment horizontal="center" vertical="center"/>
    </xf>
    <xf numFmtId="0" fontId="9" fillId="4" borderId="14" xfId="0" applyFont="1" applyFill="1" applyBorder="1" applyAlignment="1">
      <alignment horizontal="center" vertical="center"/>
    </xf>
    <xf numFmtId="0" fontId="9" fillId="10" borderId="16" xfId="0" applyFont="1" applyFill="1" applyBorder="1" applyAlignment="1">
      <alignment horizontal="center" vertical="center"/>
    </xf>
    <xf numFmtId="0" fontId="7" fillId="2" borderId="17" xfId="1" applyNumberFormat="1"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9" fontId="7" fillId="2" borderId="16" xfId="1" applyFont="1" applyFill="1" applyBorder="1" applyAlignment="1">
      <alignment horizontal="center" vertical="center"/>
    </xf>
    <xf numFmtId="0" fontId="7" fillId="2" borderId="16" xfId="1" applyNumberFormat="1" applyFont="1" applyFill="1" applyBorder="1" applyAlignment="1">
      <alignment horizontal="center" vertical="center" wrapText="1"/>
    </xf>
    <xf numFmtId="0" fontId="7" fillId="2" borderId="0" xfId="0" applyFont="1" applyFill="1" applyAlignment="1">
      <alignment horizontal="justify" vertical="top" wrapText="1"/>
    </xf>
    <xf numFmtId="0" fontId="7" fillId="2" borderId="19" xfId="0" applyFont="1" applyFill="1" applyBorder="1" applyAlignment="1">
      <alignment horizontal="justify" vertical="top" wrapText="1"/>
    </xf>
    <xf numFmtId="0" fontId="7" fillId="11" borderId="20" xfId="0" applyFont="1" applyFill="1" applyBorder="1" applyAlignment="1">
      <alignment horizontal="left" vertical="center" wrapText="1"/>
    </xf>
    <xf numFmtId="0" fontId="7" fillId="2" borderId="16" xfId="1" applyNumberFormat="1" applyFont="1" applyFill="1" applyBorder="1" applyAlignment="1" applyProtection="1">
      <alignment horizontal="center" vertical="center"/>
      <protection locked="0"/>
    </xf>
    <xf numFmtId="1" fontId="7" fillId="2" borderId="16" xfId="1" applyNumberFormat="1" applyFont="1" applyFill="1" applyBorder="1" applyAlignment="1" applyProtection="1">
      <alignment horizontal="center" vertical="center"/>
      <protection locked="0"/>
    </xf>
    <xf numFmtId="0" fontId="4" fillId="11" borderId="7" xfId="0" applyFont="1" applyFill="1" applyBorder="1" applyAlignment="1" applyProtection="1">
      <alignment horizontal="left" vertical="center" wrapText="1"/>
      <protection locked="0"/>
    </xf>
    <xf numFmtId="0" fontId="7" fillId="11" borderId="15" xfId="0" applyFont="1" applyFill="1" applyBorder="1" applyAlignment="1" applyProtection="1">
      <alignment horizontal="left" vertical="center" wrapText="1"/>
      <protection locked="0"/>
    </xf>
    <xf numFmtId="0" fontId="4" fillId="11" borderId="5" xfId="0" applyFont="1" applyFill="1" applyBorder="1" applyAlignment="1" applyProtection="1">
      <alignment horizontal="left" vertical="center" wrapText="1"/>
      <protection locked="0"/>
    </xf>
    <xf numFmtId="0" fontId="7" fillId="11" borderId="14" xfId="0" applyFont="1" applyFill="1" applyBorder="1" applyAlignment="1" applyProtection="1">
      <alignment horizontal="left" vertical="center" wrapText="1"/>
      <protection locked="0"/>
    </xf>
    <xf numFmtId="0" fontId="4" fillId="2" borderId="9" xfId="0" applyFont="1" applyFill="1" applyBorder="1" applyAlignment="1">
      <alignment horizontal="justify" vertical="top" wrapText="1"/>
    </xf>
    <xf numFmtId="9" fontId="22" fillId="2" borderId="1" xfId="1" applyFont="1" applyFill="1" applyBorder="1" applyAlignment="1">
      <alignment horizontal="center" vertical="center" wrapText="1"/>
    </xf>
    <xf numFmtId="0" fontId="30" fillId="2" borderId="1" xfId="0" applyFont="1" applyFill="1" applyBorder="1" applyAlignment="1">
      <alignment vertical="top"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2" fillId="10" borderId="12" xfId="0" applyFont="1" applyFill="1" applyBorder="1" applyAlignment="1">
      <alignment horizontal="center"/>
    </xf>
    <xf numFmtId="9" fontId="7" fillId="2" borderId="1" xfId="1" applyFont="1" applyFill="1" applyBorder="1" applyAlignment="1" applyProtection="1">
      <alignment horizontal="center" vertical="center"/>
    </xf>
    <xf numFmtId="0" fontId="7" fillId="2" borderId="9" xfId="0" applyFont="1" applyFill="1" applyBorder="1" applyAlignment="1" applyProtection="1">
      <alignment horizontal="justify" vertical="top" wrapText="1"/>
    </xf>
    <xf numFmtId="0" fontId="7" fillId="2" borderId="13" xfId="0" applyFont="1" applyFill="1" applyBorder="1" applyAlignment="1" applyProtection="1">
      <alignment horizontal="justify" vertical="top"/>
    </xf>
    <xf numFmtId="0" fontId="7" fillId="2" borderId="3" xfId="0" applyFont="1" applyFill="1" applyBorder="1" applyAlignment="1" applyProtection="1">
      <alignment horizontal="justify" vertical="top"/>
    </xf>
    <xf numFmtId="0" fontId="7" fillId="2" borderId="1" xfId="0" applyFont="1" applyFill="1" applyBorder="1" applyAlignment="1" applyProtection="1">
      <alignment horizontal="justify" vertical="top"/>
    </xf>
    <xf numFmtId="0" fontId="7" fillId="2" borderId="5" xfId="0" applyFont="1" applyFill="1" applyBorder="1" applyAlignment="1" applyProtection="1">
      <alignment horizontal="justify" vertical="top"/>
    </xf>
    <xf numFmtId="0" fontId="7" fillId="2" borderId="14" xfId="0" applyFont="1" applyFill="1" applyBorder="1" applyAlignment="1" applyProtection="1">
      <alignment horizontal="justify" vertical="top"/>
    </xf>
    <xf numFmtId="0" fontId="4" fillId="2" borderId="9" xfId="0" applyFont="1" applyFill="1" applyBorder="1" applyAlignment="1" applyProtection="1">
      <alignment horizontal="justify" vertical="top" wrapText="1"/>
    </xf>
  </cellXfs>
  <cellStyles count="5">
    <cellStyle name="Hipervínculo" xfId="2" builtinId="8"/>
    <cellStyle name="Millares 2" xfId="4"/>
    <cellStyle name="Moneda [0] 2" xfId="3"/>
    <cellStyle name="Normal" xfId="0" builtinId="0"/>
    <cellStyle name="Porcentaje" xfId="1" builtinId="5"/>
  </cellStyles>
  <dxfs count="4">
    <dxf>
      <fill>
        <patternFill>
          <bgColor rgb="FF00B050"/>
        </patternFill>
      </fill>
    </dxf>
    <dxf>
      <fill>
        <patternFill>
          <bgColor rgb="FFFFFF00"/>
        </patternFill>
      </fill>
    </dxf>
    <dxf>
      <fill>
        <patternFill>
          <bgColor rgb="FFFF0000"/>
        </patternFill>
      </fill>
    </dxf>
    <dxf>
      <fill>
        <patternFill>
          <bgColor rgb="FF00B0F0"/>
        </patternFill>
      </fill>
    </dxf>
  </dxfs>
  <tableStyles count="0" defaultTableStyle="TableStyleMedium2" defaultPivotStyle="PivotStyleLight16"/>
  <colors>
    <mruColors>
      <color rgb="FFEDE394"/>
      <color rgb="FF79C000"/>
      <color rgb="FF4E4B48"/>
      <color rgb="FFFBE122"/>
      <color rgb="FF00482B"/>
      <color rgb="FFD5CA3D"/>
      <color rgb="FFDAAA00"/>
      <color rgb="FF4B514E"/>
      <color rgb="FFFAC927"/>
      <color rgb="FFD8C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16663127595157E-2"/>
          <c:y val="1.6679885740815775E-2"/>
          <c:w val="0.91228335094088142"/>
          <c:h val="0.92942610212092547"/>
        </c:manualLayout>
      </c:layout>
      <c:lineChart>
        <c:grouping val="standard"/>
        <c:varyColors val="0"/>
        <c:ser>
          <c:idx val="0"/>
          <c:order val="0"/>
          <c:tx>
            <c:strRef>
              <c:f>'ECO-1'!$C$52</c:f>
              <c:strCache>
                <c:ptCount val="1"/>
                <c:pt idx="0">
                  <c:v>VALOR </c:v>
                </c:pt>
              </c:strCache>
            </c:strRef>
          </c:tx>
          <c:spPr>
            <a:ln w="34925" cap="rnd">
              <a:solidFill>
                <a:schemeClr val="accent2">
                  <a:lumMod val="75000"/>
                </a:schemeClr>
              </a:solidFill>
              <a:round/>
            </a:ln>
            <a:effectLst>
              <a:outerShdw blurRad="57150" dist="19050" dir="5400000" algn="ctr" rotWithShape="0">
                <a:srgbClr val="000000">
                  <a:alpha val="63000"/>
                </a:srgbClr>
              </a:outerShdw>
            </a:effectLst>
          </c:spPr>
          <c:marker>
            <c:symbol val="none"/>
          </c:marker>
          <c:cat>
            <c:strRef>
              <c:extLst>
                <c:ext xmlns:c15="http://schemas.microsoft.com/office/drawing/2012/chart" uri="{02D57815-91ED-43cb-92C2-25804820EDAC}">
                  <c15:fullRef>
                    <c15:sqref>'ECO-1'!$D$49:$O$49</c15:sqref>
                  </c15:fullRef>
                </c:ext>
              </c:extLst>
              <c:f>'ECO-1'!$D$49:$G$49</c:f>
              <c:strCache>
                <c:ptCount val="4"/>
                <c:pt idx="0">
                  <c:v>MARZO</c:v>
                </c:pt>
                <c:pt idx="1">
                  <c:v>JUNIO</c:v>
                </c:pt>
                <c:pt idx="2">
                  <c:v>SEPTIEMBRE</c:v>
                </c:pt>
                <c:pt idx="3">
                  <c:v>DICIEMBRE</c:v>
                </c:pt>
              </c:strCache>
            </c:strRef>
          </c:cat>
          <c:val>
            <c:numRef>
              <c:extLst>
                <c:ext xmlns:c15="http://schemas.microsoft.com/office/drawing/2012/chart" uri="{02D57815-91ED-43cb-92C2-25804820EDAC}">
                  <c15:fullRef>
                    <c15:sqref>'ECO-1'!$D$52:$O$52</c15:sqref>
                  </c15:fullRef>
                </c:ext>
              </c:extLst>
              <c:f>'ECO-1'!$D$52:$G$52</c:f>
              <c:numCache>
                <c:formatCode>0%</c:formatCode>
                <c:ptCount val="4"/>
                <c:pt idx="0">
                  <c:v>0.96955128205128205</c:v>
                </c:pt>
                <c:pt idx="1">
                  <c:v>0.95907928388746799</c:v>
                </c:pt>
                <c:pt idx="2">
                  <c:v>0.95987841945288754</c:v>
                </c:pt>
                <c:pt idx="3">
                  <c:v>0.92359413202933982</c:v>
                </c:pt>
              </c:numCache>
            </c:numRef>
          </c:val>
          <c:smooth val="0"/>
          <c:extLst>
            <c:ext xmlns:c16="http://schemas.microsoft.com/office/drawing/2014/chart" uri="{C3380CC4-5D6E-409C-BE32-E72D297353CC}">
              <c16:uniqueId val="{00000000-C082-4E85-B95E-723E77107D9D}"/>
            </c:ext>
          </c:extLst>
        </c:ser>
        <c:ser>
          <c:idx val="1"/>
          <c:order val="1"/>
          <c:tx>
            <c:strRef>
              <c:f>'ECO-1'!$C$53</c:f>
              <c:strCache>
                <c:ptCount val="1"/>
                <c:pt idx="0">
                  <c:v>META PONDERADA</c:v>
                </c:pt>
              </c:strCache>
            </c:strRef>
          </c:tx>
          <c:spPr>
            <a:ln w="34925" cap="rnd">
              <a:solidFill>
                <a:srgbClr val="00B050"/>
              </a:solidFill>
              <a:round/>
            </a:ln>
            <a:effectLst>
              <a:outerShdw blurRad="57150" dist="19050" dir="5400000" algn="ctr" rotWithShape="0">
                <a:srgbClr val="000000">
                  <a:alpha val="63000"/>
                </a:srgbClr>
              </a:outerShdw>
            </a:effectLst>
          </c:spPr>
          <c:marker>
            <c:symbol val="none"/>
          </c:marker>
          <c:cat>
            <c:strRef>
              <c:extLst>
                <c:ext xmlns:c15="http://schemas.microsoft.com/office/drawing/2012/chart" uri="{02D57815-91ED-43cb-92C2-25804820EDAC}">
                  <c15:fullRef>
                    <c15:sqref>'ECO-1'!$D$49:$O$49</c15:sqref>
                  </c15:fullRef>
                </c:ext>
              </c:extLst>
              <c:f>'ECO-1'!$D$49:$G$49</c:f>
              <c:strCache>
                <c:ptCount val="4"/>
                <c:pt idx="0">
                  <c:v>MARZO</c:v>
                </c:pt>
                <c:pt idx="1">
                  <c:v>JUNIO</c:v>
                </c:pt>
                <c:pt idx="2">
                  <c:v>SEPTIEMBRE</c:v>
                </c:pt>
                <c:pt idx="3">
                  <c:v>DICIEMBRE</c:v>
                </c:pt>
              </c:strCache>
            </c:strRef>
          </c:cat>
          <c:val>
            <c:numRef>
              <c:extLst>
                <c:ext xmlns:c15="http://schemas.microsoft.com/office/drawing/2012/chart" uri="{02D57815-91ED-43cb-92C2-25804820EDAC}">
                  <c15:fullRef>
                    <c15:sqref>'ECO-1'!$D$53:$O$53</c15:sqref>
                  </c15:fullRef>
                </c:ext>
              </c:extLst>
              <c:f>'ECO-1'!$D$53:$G$53</c:f>
              <c:numCache>
                <c:formatCode>0%</c:formatCode>
                <c:ptCount val="4"/>
                <c:pt idx="0">
                  <c:v>0.92</c:v>
                </c:pt>
                <c:pt idx="1">
                  <c:v>0.92</c:v>
                </c:pt>
                <c:pt idx="2">
                  <c:v>0.92</c:v>
                </c:pt>
                <c:pt idx="3">
                  <c:v>0.92</c:v>
                </c:pt>
              </c:numCache>
            </c:numRef>
          </c:val>
          <c:smooth val="0"/>
          <c:extLst>
            <c:ext xmlns:c16="http://schemas.microsoft.com/office/drawing/2014/chart" uri="{C3380CC4-5D6E-409C-BE32-E72D297353CC}">
              <c16:uniqueId val="{00000001-C082-4E85-B95E-723E77107D9D}"/>
            </c:ext>
          </c:extLst>
        </c:ser>
        <c:dLbls>
          <c:showLegendKey val="0"/>
          <c:showVal val="0"/>
          <c:showCatName val="0"/>
          <c:showSerName val="0"/>
          <c:showPercent val="0"/>
          <c:showBubbleSize val="0"/>
        </c:dLbls>
        <c:smooth val="0"/>
        <c:axId val="-1942223296"/>
        <c:axId val="-1942209152"/>
      </c:lineChart>
      <c:catAx>
        <c:axId val="-1942223296"/>
        <c:scaling>
          <c:orientation val="minMax"/>
        </c:scaling>
        <c:delete val="0"/>
        <c:axPos val="b"/>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942209152"/>
        <c:crosses val="autoZero"/>
        <c:auto val="1"/>
        <c:lblAlgn val="ctr"/>
        <c:lblOffset val="100"/>
        <c:noMultiLvlLbl val="0"/>
      </c:catAx>
      <c:valAx>
        <c:axId val="-1942209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942223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16649059118565E-2"/>
          <c:y val="1.1858439181963781E-2"/>
          <c:w val="0.91228335094088142"/>
          <c:h val="0.92942610212092547"/>
        </c:manualLayout>
      </c:layout>
      <c:lineChart>
        <c:grouping val="standard"/>
        <c:varyColors val="0"/>
        <c:ser>
          <c:idx val="0"/>
          <c:order val="0"/>
          <c:tx>
            <c:strRef>
              <c:f>'ECO-3'!$C$48</c:f>
              <c:strCache>
                <c:ptCount val="1"/>
                <c:pt idx="0">
                  <c:v>VALOR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'ECO-3'!$D$45:$O$45</c15:sqref>
                  </c15:fullRef>
                </c:ext>
              </c:extLst>
              <c:f>'ECO-3'!$D$45:$E$45</c:f>
              <c:strCache>
                <c:ptCount val="2"/>
                <c:pt idx="0">
                  <c:v>JUNIO</c:v>
                </c:pt>
                <c:pt idx="1">
                  <c:v>DICIEMBRE</c:v>
                </c:pt>
              </c:strCache>
            </c:strRef>
          </c:cat>
          <c:val>
            <c:numRef>
              <c:extLst>
                <c:ext xmlns:c15="http://schemas.microsoft.com/office/drawing/2012/chart" uri="{02D57815-91ED-43cb-92C2-25804820EDAC}">
                  <c15:fullRef>
                    <c15:sqref>'ECO-3'!$D$48:$O$48</c15:sqref>
                  </c15:fullRef>
                </c:ext>
              </c:extLst>
              <c:f>'ECO-3'!$D$48:$E$48</c:f>
              <c:numCache>
                <c:formatCode>0%</c:formatCode>
                <c:ptCount val="2"/>
                <c:pt idx="0">
                  <c:v>0.12313232702474906</c:v>
                </c:pt>
                <c:pt idx="1">
                  <c:v>0.24151406022527008</c:v>
                </c:pt>
              </c:numCache>
            </c:numRef>
          </c:val>
          <c:smooth val="0"/>
          <c:extLst>
            <c:ext xmlns:c16="http://schemas.microsoft.com/office/drawing/2014/chart" uri="{C3380CC4-5D6E-409C-BE32-E72D297353CC}">
              <c16:uniqueId val="{00000000-1BAF-41EC-850C-0776D20AAE20}"/>
            </c:ext>
          </c:extLst>
        </c:ser>
        <c:ser>
          <c:idx val="1"/>
          <c:order val="1"/>
          <c:tx>
            <c:strRef>
              <c:f>'ECO-3'!$C$49</c:f>
              <c:strCache>
                <c:ptCount val="1"/>
                <c:pt idx="0">
                  <c:v>META PONDERADA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xmlns:c15="http://schemas.microsoft.com/office/drawing/2012/chart" uri="{02D57815-91ED-43cb-92C2-25804820EDAC}">
                  <c15:fullRef>
                    <c15:sqref>'ECO-3'!$D$45:$O$45</c15:sqref>
                  </c15:fullRef>
                </c:ext>
              </c:extLst>
              <c:f>'ECO-3'!$D$45:$E$45</c:f>
              <c:strCache>
                <c:ptCount val="2"/>
                <c:pt idx="0">
                  <c:v>JUNIO</c:v>
                </c:pt>
                <c:pt idx="1">
                  <c:v>DICIEMBRE</c:v>
                </c:pt>
              </c:strCache>
            </c:strRef>
          </c:cat>
          <c:val>
            <c:numRef>
              <c:extLst>
                <c:ext xmlns:c15="http://schemas.microsoft.com/office/drawing/2012/chart" uri="{02D57815-91ED-43cb-92C2-25804820EDAC}">
                  <c15:fullRef>
                    <c15:sqref>'ECO-3'!$D$49:$O$49</c15:sqref>
                  </c15:fullRef>
                </c:ext>
              </c:extLst>
              <c:f>'ECO-3'!$D$49:$E$49</c:f>
              <c:numCache>
                <c:formatCode>0%</c:formatCode>
                <c:ptCount val="2"/>
                <c:pt idx="0">
                  <c:v>0.1</c:v>
                </c:pt>
                <c:pt idx="1">
                  <c:v>0.2</c:v>
                </c:pt>
              </c:numCache>
            </c:numRef>
          </c:val>
          <c:smooth val="0"/>
          <c:extLst>
            <c:ext xmlns:c16="http://schemas.microsoft.com/office/drawing/2014/chart" uri="{C3380CC4-5D6E-409C-BE32-E72D297353CC}">
              <c16:uniqueId val="{00000001-1BAF-41EC-850C-0776D20AAE20}"/>
            </c:ext>
          </c:extLst>
        </c:ser>
        <c:dLbls>
          <c:showLegendKey val="0"/>
          <c:showVal val="0"/>
          <c:showCatName val="0"/>
          <c:showSerName val="0"/>
          <c:showPercent val="0"/>
          <c:showBubbleSize val="0"/>
        </c:dLbls>
        <c:marker val="1"/>
        <c:smooth val="0"/>
        <c:axId val="-1942223296"/>
        <c:axId val="-1942209152"/>
      </c:lineChart>
      <c:catAx>
        <c:axId val="-194222329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42209152"/>
        <c:crosses val="autoZero"/>
        <c:auto val="1"/>
        <c:lblAlgn val="ctr"/>
        <c:lblOffset val="100"/>
        <c:noMultiLvlLbl val="0"/>
      </c:catAx>
      <c:valAx>
        <c:axId val="-1942209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42223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16649059118565E-2"/>
          <c:y val="3.0821944502905804E-2"/>
          <c:w val="0.91228335094088142"/>
          <c:h val="0.92942610212092547"/>
        </c:manualLayout>
      </c:layout>
      <c:lineChart>
        <c:grouping val="standard"/>
        <c:varyColors val="0"/>
        <c:ser>
          <c:idx val="0"/>
          <c:order val="0"/>
          <c:tx>
            <c:strRef>
              <c:f>'ECO-4'!$C$52</c:f>
              <c:strCache>
                <c:ptCount val="1"/>
                <c:pt idx="0">
                  <c:v>VALOR </c:v>
                </c:pt>
              </c:strCache>
            </c:strRef>
          </c:tx>
          <c:spPr>
            <a:ln w="34925" cap="rnd">
              <a:solidFill>
                <a:schemeClr val="accent2">
                  <a:lumMod val="75000"/>
                </a:schemeClr>
              </a:solidFill>
              <a:round/>
            </a:ln>
            <a:effectLst>
              <a:outerShdw blurRad="57150" dist="19050" dir="5400000" algn="ctr" rotWithShape="0">
                <a:srgbClr val="000000">
                  <a:alpha val="63000"/>
                </a:srgbClr>
              </a:outerShdw>
            </a:effectLst>
          </c:spPr>
          <c:marker>
            <c:symbol val="none"/>
          </c:marker>
          <c:cat>
            <c:strRef>
              <c:extLst>
                <c:ext xmlns:c15="http://schemas.microsoft.com/office/drawing/2012/chart" uri="{02D57815-91ED-43cb-92C2-25804820EDAC}">
                  <c15:fullRef>
                    <c15:sqref>'ECO-4'!$D$49:$O$49</c15:sqref>
                  </c15:fullRef>
                </c:ext>
              </c:extLst>
              <c:f>'ECO-4'!$D$49:$E$49</c:f>
              <c:strCache>
                <c:ptCount val="2"/>
                <c:pt idx="0">
                  <c:v>JUNIO</c:v>
                </c:pt>
                <c:pt idx="1">
                  <c:v>DICIEMBRE</c:v>
                </c:pt>
              </c:strCache>
            </c:strRef>
          </c:cat>
          <c:val>
            <c:numRef>
              <c:extLst>
                <c:ext xmlns:c15="http://schemas.microsoft.com/office/drawing/2012/chart" uri="{02D57815-91ED-43cb-92C2-25804820EDAC}">
                  <c15:fullRef>
                    <c15:sqref>'ECO-4'!$D$52:$O$52</c15:sqref>
                  </c15:fullRef>
                </c:ext>
              </c:extLst>
              <c:f>'ECO-4'!$D$52:$E$52</c:f>
              <c:numCache>
                <c:formatCode>0%</c:formatCode>
                <c:ptCount val="2"/>
                <c:pt idx="0">
                  <c:v>0.41891891891891891</c:v>
                </c:pt>
                <c:pt idx="1">
                  <c:v>0</c:v>
                </c:pt>
              </c:numCache>
            </c:numRef>
          </c:val>
          <c:smooth val="0"/>
          <c:extLst>
            <c:ext xmlns:c16="http://schemas.microsoft.com/office/drawing/2014/chart" uri="{C3380CC4-5D6E-409C-BE32-E72D297353CC}">
              <c16:uniqueId val="{00000000-151B-4938-95ED-AE1FF801FE17}"/>
            </c:ext>
          </c:extLst>
        </c:ser>
        <c:ser>
          <c:idx val="1"/>
          <c:order val="1"/>
          <c:tx>
            <c:strRef>
              <c:f>'ECO-4'!$C$53</c:f>
              <c:strCache>
                <c:ptCount val="1"/>
                <c:pt idx="0">
                  <c:v>META PONDERADA</c:v>
                </c:pt>
              </c:strCache>
            </c:strRef>
          </c:tx>
          <c:spPr>
            <a:ln w="34925" cap="rnd">
              <a:solidFill>
                <a:srgbClr val="00B050"/>
              </a:solidFill>
              <a:round/>
            </a:ln>
            <a:effectLst>
              <a:outerShdw blurRad="57150" dist="19050" dir="5400000" algn="ctr" rotWithShape="0">
                <a:srgbClr val="000000">
                  <a:alpha val="63000"/>
                </a:srgbClr>
              </a:outerShdw>
            </a:effectLst>
          </c:spPr>
          <c:marker>
            <c:symbol val="none"/>
          </c:marker>
          <c:cat>
            <c:strRef>
              <c:extLst>
                <c:ext xmlns:c15="http://schemas.microsoft.com/office/drawing/2012/chart" uri="{02D57815-91ED-43cb-92C2-25804820EDAC}">
                  <c15:fullRef>
                    <c15:sqref>'ECO-4'!$D$49:$O$49</c15:sqref>
                  </c15:fullRef>
                </c:ext>
              </c:extLst>
              <c:f>'ECO-4'!$D$49:$E$49</c:f>
              <c:strCache>
                <c:ptCount val="2"/>
                <c:pt idx="0">
                  <c:v>JUNIO</c:v>
                </c:pt>
                <c:pt idx="1">
                  <c:v>DICIEMBRE</c:v>
                </c:pt>
              </c:strCache>
            </c:strRef>
          </c:cat>
          <c:val>
            <c:numRef>
              <c:extLst>
                <c:ext xmlns:c15="http://schemas.microsoft.com/office/drawing/2012/chart" uri="{02D57815-91ED-43cb-92C2-25804820EDAC}">
                  <c15:fullRef>
                    <c15:sqref>'ECO-4'!$D$53:$O$53</c15:sqref>
                  </c15:fullRef>
                </c:ext>
              </c:extLst>
              <c:f>'ECO-4'!$D$53:$E$53</c:f>
              <c:numCache>
                <c:formatCode>0%</c:formatCode>
                <c:ptCount val="2"/>
                <c:pt idx="0">
                  <c:v>0.2</c:v>
                </c:pt>
                <c:pt idx="1">
                  <c:v>0.4</c:v>
                </c:pt>
              </c:numCache>
            </c:numRef>
          </c:val>
          <c:smooth val="0"/>
          <c:extLst>
            <c:ext xmlns:c16="http://schemas.microsoft.com/office/drawing/2014/chart" uri="{C3380CC4-5D6E-409C-BE32-E72D297353CC}">
              <c16:uniqueId val="{00000001-151B-4938-95ED-AE1FF801FE17}"/>
            </c:ext>
          </c:extLst>
        </c:ser>
        <c:dLbls>
          <c:showLegendKey val="0"/>
          <c:showVal val="0"/>
          <c:showCatName val="0"/>
          <c:showSerName val="0"/>
          <c:showPercent val="0"/>
          <c:showBubbleSize val="0"/>
        </c:dLbls>
        <c:smooth val="0"/>
        <c:axId val="-1942223296"/>
        <c:axId val="-1942209152"/>
      </c:lineChart>
      <c:catAx>
        <c:axId val="-1942223296"/>
        <c:scaling>
          <c:orientation val="minMax"/>
        </c:scaling>
        <c:delete val="0"/>
        <c:axPos val="b"/>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942209152"/>
        <c:crosses val="autoZero"/>
        <c:auto val="1"/>
        <c:lblAlgn val="ctr"/>
        <c:lblOffset val="100"/>
        <c:noMultiLvlLbl val="0"/>
      </c:catAx>
      <c:valAx>
        <c:axId val="-1942209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942223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'ECO-5'!$C$49</c:f>
              <c:strCache>
                <c:ptCount val="1"/>
                <c:pt idx="0">
                  <c:v>VALOR </c:v>
                </c:pt>
              </c:strCache>
            </c:strRef>
          </c:tx>
          <c:spPr>
            <a:ln w="34925" cap="rnd">
              <a:solidFill>
                <a:schemeClr val="accent2">
                  <a:lumMod val="75000"/>
                </a:schemeClr>
              </a:solidFill>
              <a:round/>
            </a:ln>
            <a:effectLst>
              <a:outerShdw blurRad="57150" dist="19050" dir="5400000" algn="ctr" rotWithShape="0">
                <a:srgbClr val="000000">
                  <a:alpha val="63000"/>
                </a:srgbClr>
              </a:outerShdw>
            </a:effectLst>
          </c:spPr>
          <c:marker>
            <c:symbol val="none"/>
          </c:marker>
          <c:cat>
            <c:strRef>
              <c:extLst>
                <c:ext xmlns:c15="http://schemas.microsoft.com/office/drawing/2012/chart" uri="{02D57815-91ED-43cb-92C2-25804820EDAC}">
                  <c15:fullRef>
                    <c15:sqref>'ECO-5'!$D$46:$O$46</c15:sqref>
                  </c15:fullRef>
                </c:ext>
              </c:extLst>
              <c:f>'ECO-5'!$D$46:$G$46</c:f>
              <c:strCache>
                <c:ptCount val="4"/>
                <c:pt idx="0">
                  <c:v>MARZO</c:v>
                </c:pt>
                <c:pt idx="1">
                  <c:v>JUNIO</c:v>
                </c:pt>
                <c:pt idx="2">
                  <c:v>SEPTIEMBRE</c:v>
                </c:pt>
                <c:pt idx="3">
                  <c:v>DICIEMBRE</c:v>
                </c:pt>
              </c:strCache>
            </c:strRef>
          </c:cat>
          <c:val>
            <c:numRef>
              <c:extLst>
                <c:ext xmlns:c15="http://schemas.microsoft.com/office/drawing/2012/chart" uri="{02D57815-91ED-43cb-92C2-25804820EDAC}">
                  <c15:fullRef>
                    <c15:sqref>'ECO-5'!$D$49:$O$49</c15:sqref>
                  </c15:fullRef>
                </c:ext>
              </c:extLst>
              <c:f>'ECO-5'!$D$49:$G$49</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0-1CFE-4CB5-9402-F4FB95781C00}"/>
            </c:ext>
          </c:extLst>
        </c:ser>
        <c:ser>
          <c:idx val="1"/>
          <c:order val="1"/>
          <c:tx>
            <c:strRef>
              <c:f>'ECO-5'!$C$50</c:f>
              <c:strCache>
                <c:ptCount val="1"/>
                <c:pt idx="0">
                  <c:v>META PONDERADA</c:v>
                </c:pt>
              </c:strCache>
            </c:strRef>
          </c:tx>
          <c:spPr>
            <a:ln w="34925" cap="rnd">
              <a:solidFill>
                <a:srgbClr val="00B050"/>
              </a:solidFill>
              <a:round/>
            </a:ln>
            <a:effectLst>
              <a:outerShdw blurRad="57150" dist="19050" dir="5400000" algn="ctr" rotWithShape="0">
                <a:srgbClr val="000000">
                  <a:alpha val="63000"/>
                </a:srgbClr>
              </a:outerShdw>
            </a:effectLst>
          </c:spPr>
          <c:marker>
            <c:symbol val="none"/>
          </c:marker>
          <c:cat>
            <c:strRef>
              <c:extLst>
                <c:ext xmlns:c15="http://schemas.microsoft.com/office/drawing/2012/chart" uri="{02D57815-91ED-43cb-92C2-25804820EDAC}">
                  <c15:fullRef>
                    <c15:sqref>'ECO-5'!$D$46:$O$46</c15:sqref>
                  </c15:fullRef>
                </c:ext>
              </c:extLst>
              <c:f>'ECO-5'!$D$46:$G$46</c:f>
              <c:strCache>
                <c:ptCount val="4"/>
                <c:pt idx="0">
                  <c:v>MARZO</c:v>
                </c:pt>
                <c:pt idx="1">
                  <c:v>JUNIO</c:v>
                </c:pt>
                <c:pt idx="2">
                  <c:v>SEPTIEMBRE</c:v>
                </c:pt>
                <c:pt idx="3">
                  <c:v>DICIEMBRE</c:v>
                </c:pt>
              </c:strCache>
            </c:strRef>
          </c:cat>
          <c:val>
            <c:numRef>
              <c:extLst>
                <c:ext xmlns:c15="http://schemas.microsoft.com/office/drawing/2012/chart" uri="{02D57815-91ED-43cb-92C2-25804820EDAC}">
                  <c15:fullRef>
                    <c15:sqref>'ECO-5'!$D$50:$O$50</c15:sqref>
                  </c15:fullRef>
                </c:ext>
              </c:extLst>
              <c:f>'ECO-5'!$D$50:$G$50</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1CFE-4CB5-9402-F4FB95781C00}"/>
            </c:ext>
          </c:extLst>
        </c:ser>
        <c:dLbls>
          <c:showLegendKey val="0"/>
          <c:showVal val="0"/>
          <c:showCatName val="0"/>
          <c:showSerName val="0"/>
          <c:showPercent val="0"/>
          <c:showBubbleSize val="0"/>
        </c:dLbls>
        <c:smooth val="0"/>
        <c:axId val="-1898936672"/>
        <c:axId val="-1898936128"/>
      </c:lineChart>
      <c:catAx>
        <c:axId val="-1898936672"/>
        <c:scaling>
          <c:orientation val="minMax"/>
        </c:scaling>
        <c:delete val="0"/>
        <c:axPos val="b"/>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898936128"/>
        <c:crosses val="autoZero"/>
        <c:auto val="1"/>
        <c:lblAlgn val="ctr"/>
        <c:lblOffset val="100"/>
        <c:noMultiLvlLbl val="0"/>
      </c:catAx>
      <c:valAx>
        <c:axId val="-1898936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898936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'ECO-6'!$C$49</c:f>
              <c:strCache>
                <c:ptCount val="1"/>
                <c:pt idx="0">
                  <c:v>VALOR </c:v>
                </c:pt>
              </c:strCache>
            </c:strRef>
          </c:tx>
          <c:spPr>
            <a:ln w="34925" cap="rnd">
              <a:solidFill>
                <a:schemeClr val="accent2">
                  <a:lumMod val="75000"/>
                </a:schemeClr>
              </a:solidFill>
              <a:round/>
            </a:ln>
            <a:effectLst>
              <a:outerShdw blurRad="57150" dist="19050" dir="5400000" algn="ctr" rotWithShape="0">
                <a:srgbClr val="000000">
                  <a:alpha val="63000"/>
                </a:srgbClr>
              </a:outerShdw>
            </a:effectLst>
          </c:spPr>
          <c:marker>
            <c:symbol val="none"/>
          </c:marker>
          <c:cat>
            <c:strRef>
              <c:extLst>
                <c:ext xmlns:c15="http://schemas.microsoft.com/office/drawing/2012/chart" uri="{02D57815-91ED-43cb-92C2-25804820EDAC}">
                  <c15:fullRef>
                    <c15:sqref>'ECO-6'!$D$46:$O$46</c15:sqref>
                  </c15:fullRef>
                </c:ext>
              </c:extLst>
              <c:f>'ECO-6'!$D$46:$G$46</c:f>
              <c:strCache>
                <c:ptCount val="4"/>
                <c:pt idx="0">
                  <c:v>MARZO</c:v>
                </c:pt>
                <c:pt idx="1">
                  <c:v>JUNIO</c:v>
                </c:pt>
                <c:pt idx="2">
                  <c:v>SEPTIEMBRE</c:v>
                </c:pt>
                <c:pt idx="3">
                  <c:v>DICIEMBRE</c:v>
                </c:pt>
              </c:strCache>
            </c:strRef>
          </c:cat>
          <c:val>
            <c:numRef>
              <c:extLst>
                <c:ext xmlns:c15="http://schemas.microsoft.com/office/drawing/2012/chart" uri="{02D57815-91ED-43cb-92C2-25804820EDAC}">
                  <c15:fullRef>
                    <c15:sqref>'ECO-6'!$D$49:$O$49</c15:sqref>
                  </c15:fullRef>
                </c:ext>
              </c:extLst>
              <c:f>'ECO-6'!$D$49:$G$49</c:f>
              <c:numCache>
                <c:formatCode>0%</c:formatCode>
                <c:ptCount val="4"/>
                <c:pt idx="0">
                  <c:v>0.9287856071964018</c:v>
                </c:pt>
                <c:pt idx="1">
                  <c:v>0.91972993248312074</c:v>
                </c:pt>
                <c:pt idx="2">
                  <c:v>0.98504741064916124</c:v>
                </c:pt>
                <c:pt idx="3">
                  <c:v>0</c:v>
                </c:pt>
              </c:numCache>
            </c:numRef>
          </c:val>
          <c:smooth val="0"/>
          <c:extLst>
            <c:ext xmlns:c16="http://schemas.microsoft.com/office/drawing/2014/chart" uri="{C3380CC4-5D6E-409C-BE32-E72D297353CC}">
              <c16:uniqueId val="{00000000-DFB2-4AA4-8FEC-735A212F1CB2}"/>
            </c:ext>
          </c:extLst>
        </c:ser>
        <c:ser>
          <c:idx val="1"/>
          <c:order val="1"/>
          <c:tx>
            <c:strRef>
              <c:f>'ECO-6'!$C$50</c:f>
              <c:strCache>
                <c:ptCount val="1"/>
                <c:pt idx="0">
                  <c:v>META PONDERADA</c:v>
                </c:pt>
              </c:strCache>
            </c:strRef>
          </c:tx>
          <c:spPr>
            <a:ln w="34925" cap="rnd">
              <a:solidFill>
                <a:srgbClr val="00B050"/>
              </a:solidFill>
              <a:round/>
            </a:ln>
            <a:effectLst>
              <a:outerShdw blurRad="57150" dist="19050" dir="5400000" algn="ctr" rotWithShape="0">
                <a:srgbClr val="000000">
                  <a:alpha val="63000"/>
                </a:srgbClr>
              </a:outerShdw>
            </a:effectLst>
          </c:spPr>
          <c:marker>
            <c:symbol val="none"/>
          </c:marker>
          <c:cat>
            <c:strRef>
              <c:extLst>
                <c:ext xmlns:c15="http://schemas.microsoft.com/office/drawing/2012/chart" uri="{02D57815-91ED-43cb-92C2-25804820EDAC}">
                  <c15:fullRef>
                    <c15:sqref>'ECO-6'!$D$46:$O$46</c15:sqref>
                  </c15:fullRef>
                </c:ext>
              </c:extLst>
              <c:f>'ECO-6'!$D$46:$G$46</c:f>
              <c:strCache>
                <c:ptCount val="4"/>
                <c:pt idx="0">
                  <c:v>MARZO</c:v>
                </c:pt>
                <c:pt idx="1">
                  <c:v>JUNIO</c:v>
                </c:pt>
                <c:pt idx="2">
                  <c:v>SEPTIEMBRE</c:v>
                </c:pt>
                <c:pt idx="3">
                  <c:v>DICIEMBRE</c:v>
                </c:pt>
              </c:strCache>
            </c:strRef>
          </c:cat>
          <c:val>
            <c:numRef>
              <c:extLst>
                <c:ext xmlns:c15="http://schemas.microsoft.com/office/drawing/2012/chart" uri="{02D57815-91ED-43cb-92C2-25804820EDAC}">
                  <c15:fullRef>
                    <c15:sqref>'ECO-6'!$D$50:$O$50</c15:sqref>
                  </c15:fullRef>
                </c:ext>
              </c:extLst>
              <c:f>'ECO-6'!$D$50:$G$50</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DFB2-4AA4-8FEC-735A212F1CB2}"/>
            </c:ext>
          </c:extLst>
        </c:ser>
        <c:dLbls>
          <c:showLegendKey val="0"/>
          <c:showVal val="0"/>
          <c:showCatName val="0"/>
          <c:showSerName val="0"/>
          <c:showPercent val="0"/>
          <c:showBubbleSize val="0"/>
        </c:dLbls>
        <c:smooth val="0"/>
        <c:axId val="-1898936672"/>
        <c:axId val="-1898936128"/>
      </c:lineChart>
      <c:catAx>
        <c:axId val="-1898936672"/>
        <c:scaling>
          <c:orientation val="minMax"/>
        </c:scaling>
        <c:delete val="0"/>
        <c:axPos val="b"/>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898936128"/>
        <c:crosses val="autoZero"/>
        <c:auto val="1"/>
        <c:lblAlgn val="ctr"/>
        <c:lblOffset val="100"/>
        <c:noMultiLvlLbl val="0"/>
      </c:catAx>
      <c:valAx>
        <c:axId val="-1898936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898936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trlProps/ctrlProp1.xml><?xml version="1.0" encoding="utf-8"?>
<formControlPr xmlns="http://schemas.microsoft.com/office/spreadsheetml/2009/9/main" objectType="Radio" checked="Checked" firstButton="1" fmlaLink="$E$17" lockText="1" noThreeD="1"/>
</file>

<file path=xl/ctrlProps/ctrlProp10.xml><?xml version="1.0" encoding="utf-8"?>
<formControlPr xmlns="http://schemas.microsoft.com/office/spreadsheetml/2009/9/main" objectType="Radio" checked="Checked" firstButton="1" fmlaLink="$E$17"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E$17"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E$1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E$17"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ECO-4'!A1"/><Relationship Id="rId1" Type="http://schemas.openxmlformats.org/officeDocument/2006/relationships/image" Target="../media/image1.png"/><Relationship Id="rId4" Type="http://schemas.openxmlformats.org/officeDocument/2006/relationships/hyperlink" Target="#'ECO-6'!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 DE INDICADORES'!A1"/><Relationship Id="rId1" Type="http://schemas.openxmlformats.org/officeDocument/2006/relationships/chart" Target="../charts/chart1.xml"/><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 DE INDICADORES'!A1"/><Relationship Id="rId1" Type="http://schemas.openxmlformats.org/officeDocument/2006/relationships/chart" Target="../charts/chart2.xml"/><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 DE INDICADORES'!A1"/><Relationship Id="rId1" Type="http://schemas.openxmlformats.org/officeDocument/2006/relationships/chart" Target="../charts/chart3.xml"/><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 DE INDICADORES'!A1"/><Relationship Id="rId1" Type="http://schemas.openxmlformats.org/officeDocument/2006/relationships/chart" Target="../charts/chart4.xml"/><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 DE INDICADORES'!A1"/><Relationship Id="rId1" Type="http://schemas.openxmlformats.org/officeDocument/2006/relationships/chart" Target="../charts/chart5.xml"/><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1474675</xdr:colOff>
      <xdr:row>0</xdr:row>
      <xdr:rowOff>183906</xdr:rowOff>
    </xdr:from>
    <xdr:to>
      <xdr:col>2</xdr:col>
      <xdr:colOff>217714</xdr:colOff>
      <xdr:row>4</xdr:row>
      <xdr:rowOff>184218</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69925" y="183906"/>
          <a:ext cx="409914" cy="762312"/>
        </a:xfrm>
        <a:prstGeom prst="rect">
          <a:avLst/>
        </a:prstGeom>
        <a:noFill/>
        <a:ln>
          <a:noFill/>
        </a:ln>
        <a:extLst>
          <a:ext uri="{53640926-AAD7-44D8-BBD7-CCE9431645EC}">
            <a14:shadowObscured xmlns:a14="http://schemas.microsoft.com/office/drawing/2010/main"/>
          </a:ext>
        </a:extLst>
      </xdr:spPr>
    </xdr:pic>
    <xdr:clientData/>
  </xdr:twoCellAnchor>
  <xdr:oneCellAnchor>
    <xdr:from>
      <xdr:col>20</xdr:col>
      <xdr:colOff>207818</xdr:colOff>
      <xdr:row>16</xdr:row>
      <xdr:rowOff>207817</xdr:rowOff>
    </xdr:from>
    <xdr:ext cx="440373" cy="440373"/>
    <xdr:pic>
      <xdr:nvPicPr>
        <xdr:cNvPr id="3" name="Imagen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640318" y="6989617"/>
          <a:ext cx="440373" cy="440373"/>
        </a:xfrm>
        <a:prstGeom prst="rect">
          <a:avLst/>
        </a:prstGeom>
      </xdr:spPr>
    </xdr:pic>
    <xdr:clientData/>
  </xdr:oneCellAnchor>
  <xdr:oneCellAnchor>
    <xdr:from>
      <xdr:col>20</xdr:col>
      <xdr:colOff>204354</xdr:colOff>
      <xdr:row>21</xdr:row>
      <xdr:rowOff>723900</xdr:rowOff>
    </xdr:from>
    <xdr:ext cx="440373" cy="440373"/>
    <xdr:pic>
      <xdr:nvPicPr>
        <xdr:cNvPr id="4" name="Imagen 3">
          <a:hlinkClick xmlns:r="http://schemas.openxmlformats.org/officeDocument/2006/relationships" r:id="rId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671490" y="10993582"/>
          <a:ext cx="440373" cy="44037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9525</xdr:colOff>
      <xdr:row>26</xdr:row>
      <xdr:rowOff>42861</xdr:rowOff>
    </xdr:from>
    <xdr:to>
      <xdr:col>8</xdr:col>
      <xdr:colOff>781049</xdr:colOff>
      <xdr:row>45</xdr:row>
      <xdr:rowOff>142874</xdr:rowOff>
    </xdr:to>
    <xdr:graphicFrame macro="">
      <xdr:nvGraphicFramePr>
        <xdr:cNvPr id="2" name="3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28575</xdr:colOff>
          <xdr:row>16</xdr:row>
          <xdr:rowOff>142875</xdr:rowOff>
        </xdr:from>
        <xdr:to>
          <xdr:col>5</xdr:col>
          <xdr:colOff>895350</xdr:colOff>
          <xdr:row>16</xdr:row>
          <xdr:rowOff>333375</xdr:rowOff>
        </xdr:to>
        <xdr:sp macro="" textlink="">
          <xdr:nvSpPr>
            <xdr:cNvPr id="1357825" name="Option Button 1" hidden="1">
              <a:extLst>
                <a:ext uri="{63B3BB69-23CF-44E3-9099-C40C66FF867C}">
                  <a14:compatExt spid="_x0000_s1357825"/>
                </a:ext>
                <a:ext uri="{FF2B5EF4-FFF2-40B4-BE49-F238E27FC236}">
                  <a16:creationId xmlns:a16="http://schemas.microsoft.com/office/drawing/2014/main" id="{00000000-0008-0000-0100-000001B8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PORCENTAJE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16</xdr:row>
          <xdr:rowOff>123825</xdr:rowOff>
        </xdr:from>
        <xdr:to>
          <xdr:col>5</xdr:col>
          <xdr:colOff>47625</xdr:colOff>
          <xdr:row>16</xdr:row>
          <xdr:rowOff>333375</xdr:rowOff>
        </xdr:to>
        <xdr:sp macro="" textlink="">
          <xdr:nvSpPr>
            <xdr:cNvPr id="1357826" name="Option Button 2" hidden="1">
              <a:extLst>
                <a:ext uri="{63B3BB69-23CF-44E3-9099-C40C66FF867C}">
                  <a14:compatExt spid="_x0000_s1357826"/>
                </a:ext>
                <a:ext uri="{FF2B5EF4-FFF2-40B4-BE49-F238E27FC236}">
                  <a16:creationId xmlns:a16="http://schemas.microsoft.com/office/drawing/2014/main" id="{00000000-0008-0000-0100-000002B8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NÚMERO</a:t>
              </a:r>
            </a:p>
          </xdr:txBody>
        </xdr:sp>
        <xdr:clientData/>
      </xdr:twoCellAnchor>
    </mc:Choice>
    <mc:Fallback/>
  </mc:AlternateContent>
  <xdr:twoCellAnchor editAs="oneCell">
    <xdr:from>
      <xdr:col>1</xdr:col>
      <xdr:colOff>82316</xdr:colOff>
      <xdr:row>1</xdr:row>
      <xdr:rowOff>58797</xdr:rowOff>
    </xdr:from>
    <xdr:to>
      <xdr:col>2</xdr:col>
      <xdr:colOff>294701</xdr:colOff>
      <xdr:row>3</xdr:row>
      <xdr:rowOff>105832</xdr:rowOff>
    </xdr:to>
    <xdr:pic>
      <xdr:nvPicPr>
        <xdr:cNvPr id="5" name="Imagen 4">
          <a:hlinkClick xmlns:r="http://schemas.openxmlformats.org/officeDocument/2006/relationships" r:id="rId2"/>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967" t="17147" r="23775" b="16493"/>
        <a:stretch/>
      </xdr:blipFill>
      <xdr:spPr>
        <a:xfrm>
          <a:off x="349016" y="163572"/>
          <a:ext cx="660060" cy="447085"/>
        </a:xfrm>
        <a:prstGeom prst="rect">
          <a:avLst/>
        </a:prstGeom>
      </xdr:spPr>
    </xdr:pic>
    <xdr:clientData/>
  </xdr:twoCellAnchor>
  <xdr:twoCellAnchor editAs="oneCell">
    <xdr:from>
      <xdr:col>2</xdr:col>
      <xdr:colOff>1119188</xdr:colOff>
      <xdr:row>4</xdr:row>
      <xdr:rowOff>35719</xdr:rowOff>
    </xdr:from>
    <xdr:to>
      <xdr:col>2</xdr:col>
      <xdr:colOff>1526572</xdr:colOff>
      <xdr:row>7</xdr:row>
      <xdr:rowOff>184500</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833563" y="731044"/>
          <a:ext cx="407384" cy="748856"/>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895350</xdr:colOff>
          <xdr:row>16</xdr:row>
          <xdr:rowOff>123825</xdr:rowOff>
        </xdr:from>
        <xdr:to>
          <xdr:col>7</xdr:col>
          <xdr:colOff>104775</xdr:colOff>
          <xdr:row>16</xdr:row>
          <xdr:rowOff>333375</xdr:rowOff>
        </xdr:to>
        <xdr:sp macro="" textlink="">
          <xdr:nvSpPr>
            <xdr:cNvPr id="1357827" name="Option Button 3" hidden="1">
              <a:extLst>
                <a:ext uri="{63B3BB69-23CF-44E3-9099-C40C66FF867C}">
                  <a14:compatExt spid="_x0000_s1357827"/>
                </a:ext>
                <a:ext uri="{FF2B5EF4-FFF2-40B4-BE49-F238E27FC236}">
                  <a16:creationId xmlns:a16="http://schemas.microsoft.com/office/drawing/2014/main" id="{00000000-0008-0000-0100-000003B8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RELATIVO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9525</xdr:colOff>
      <xdr:row>26</xdr:row>
      <xdr:rowOff>42861</xdr:rowOff>
    </xdr:from>
    <xdr:to>
      <xdr:col>8</xdr:col>
      <xdr:colOff>781049</xdr:colOff>
      <xdr:row>41</xdr:row>
      <xdr:rowOff>142874</xdr:rowOff>
    </xdr:to>
    <xdr:graphicFrame macro="">
      <xdr:nvGraphicFramePr>
        <xdr:cNvPr id="2" name="3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28575</xdr:colOff>
          <xdr:row>16</xdr:row>
          <xdr:rowOff>142875</xdr:rowOff>
        </xdr:from>
        <xdr:to>
          <xdr:col>5</xdr:col>
          <xdr:colOff>895350</xdr:colOff>
          <xdr:row>16</xdr:row>
          <xdr:rowOff>333375</xdr:rowOff>
        </xdr:to>
        <xdr:sp macro="" textlink="">
          <xdr:nvSpPr>
            <xdr:cNvPr id="1358849" name="Option Button 1" hidden="1">
              <a:extLst>
                <a:ext uri="{63B3BB69-23CF-44E3-9099-C40C66FF867C}">
                  <a14:compatExt spid="_x0000_s1358849"/>
                </a:ext>
                <a:ext uri="{FF2B5EF4-FFF2-40B4-BE49-F238E27FC236}">
                  <a16:creationId xmlns:a16="http://schemas.microsoft.com/office/drawing/2014/main" id="{00000000-0008-0000-0200-000001BC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PORCENTAJE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16</xdr:row>
          <xdr:rowOff>123825</xdr:rowOff>
        </xdr:from>
        <xdr:to>
          <xdr:col>5</xdr:col>
          <xdr:colOff>47625</xdr:colOff>
          <xdr:row>16</xdr:row>
          <xdr:rowOff>333375</xdr:rowOff>
        </xdr:to>
        <xdr:sp macro="" textlink="">
          <xdr:nvSpPr>
            <xdr:cNvPr id="1358850" name="Option Button 2" hidden="1">
              <a:extLst>
                <a:ext uri="{63B3BB69-23CF-44E3-9099-C40C66FF867C}">
                  <a14:compatExt spid="_x0000_s1358850"/>
                </a:ext>
                <a:ext uri="{FF2B5EF4-FFF2-40B4-BE49-F238E27FC236}">
                  <a16:creationId xmlns:a16="http://schemas.microsoft.com/office/drawing/2014/main" id="{00000000-0008-0000-0200-000002BC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NÚMERO</a:t>
              </a:r>
            </a:p>
          </xdr:txBody>
        </xdr:sp>
        <xdr:clientData/>
      </xdr:twoCellAnchor>
    </mc:Choice>
    <mc:Fallback/>
  </mc:AlternateContent>
  <xdr:twoCellAnchor editAs="oneCell">
    <xdr:from>
      <xdr:col>1</xdr:col>
      <xdr:colOff>82316</xdr:colOff>
      <xdr:row>1</xdr:row>
      <xdr:rowOff>58797</xdr:rowOff>
    </xdr:from>
    <xdr:to>
      <xdr:col>2</xdr:col>
      <xdr:colOff>294701</xdr:colOff>
      <xdr:row>3</xdr:row>
      <xdr:rowOff>105832</xdr:rowOff>
    </xdr:to>
    <xdr:pic>
      <xdr:nvPicPr>
        <xdr:cNvPr id="5" name="Imagen 4">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967" t="17147" r="23775" b="16493"/>
        <a:stretch/>
      </xdr:blipFill>
      <xdr:spPr>
        <a:xfrm>
          <a:off x="349016" y="163572"/>
          <a:ext cx="660060" cy="447085"/>
        </a:xfrm>
        <a:prstGeom prst="rect">
          <a:avLst/>
        </a:prstGeom>
      </xdr:spPr>
    </xdr:pic>
    <xdr:clientData/>
  </xdr:twoCellAnchor>
  <xdr:twoCellAnchor editAs="oneCell">
    <xdr:from>
      <xdr:col>2</xdr:col>
      <xdr:colOff>1119188</xdr:colOff>
      <xdr:row>4</xdr:row>
      <xdr:rowOff>35719</xdr:rowOff>
    </xdr:from>
    <xdr:to>
      <xdr:col>2</xdr:col>
      <xdr:colOff>1526572</xdr:colOff>
      <xdr:row>7</xdr:row>
      <xdr:rowOff>184500</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833563" y="731044"/>
          <a:ext cx="407384" cy="748856"/>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895350</xdr:colOff>
          <xdr:row>16</xdr:row>
          <xdr:rowOff>123825</xdr:rowOff>
        </xdr:from>
        <xdr:to>
          <xdr:col>7</xdr:col>
          <xdr:colOff>104775</xdr:colOff>
          <xdr:row>16</xdr:row>
          <xdr:rowOff>333375</xdr:rowOff>
        </xdr:to>
        <xdr:sp macro="" textlink="">
          <xdr:nvSpPr>
            <xdr:cNvPr id="1358851" name="Option Button 3" hidden="1">
              <a:extLst>
                <a:ext uri="{63B3BB69-23CF-44E3-9099-C40C66FF867C}">
                  <a14:compatExt spid="_x0000_s1358851"/>
                </a:ext>
                <a:ext uri="{FF2B5EF4-FFF2-40B4-BE49-F238E27FC236}">
                  <a16:creationId xmlns:a16="http://schemas.microsoft.com/office/drawing/2014/main" id="{00000000-0008-0000-0200-000003BC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RELATIVO</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9525</xdr:colOff>
      <xdr:row>26</xdr:row>
      <xdr:rowOff>42861</xdr:rowOff>
    </xdr:from>
    <xdr:to>
      <xdr:col>8</xdr:col>
      <xdr:colOff>781049</xdr:colOff>
      <xdr:row>45</xdr:row>
      <xdr:rowOff>142874</xdr:rowOff>
    </xdr:to>
    <xdr:graphicFrame macro="">
      <xdr:nvGraphicFramePr>
        <xdr:cNvPr id="2" name="3 Gráfico">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28575</xdr:colOff>
          <xdr:row>16</xdr:row>
          <xdr:rowOff>142875</xdr:rowOff>
        </xdr:from>
        <xdr:to>
          <xdr:col>5</xdr:col>
          <xdr:colOff>895350</xdr:colOff>
          <xdr:row>16</xdr:row>
          <xdr:rowOff>333375</xdr:rowOff>
        </xdr:to>
        <xdr:sp macro="" textlink="">
          <xdr:nvSpPr>
            <xdr:cNvPr id="1364993" name="Option Button 1" hidden="1">
              <a:extLst>
                <a:ext uri="{63B3BB69-23CF-44E3-9099-C40C66FF867C}">
                  <a14:compatExt spid="_x0000_s1364993"/>
                </a:ext>
                <a:ext uri="{FF2B5EF4-FFF2-40B4-BE49-F238E27FC236}">
                  <a16:creationId xmlns:a16="http://schemas.microsoft.com/office/drawing/2014/main" id="{00000000-0008-0000-0300-000001D4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PORCENTAJE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16</xdr:row>
          <xdr:rowOff>123825</xdr:rowOff>
        </xdr:from>
        <xdr:to>
          <xdr:col>5</xdr:col>
          <xdr:colOff>47625</xdr:colOff>
          <xdr:row>16</xdr:row>
          <xdr:rowOff>333375</xdr:rowOff>
        </xdr:to>
        <xdr:sp macro="" textlink="">
          <xdr:nvSpPr>
            <xdr:cNvPr id="1364994" name="Option Button 2" hidden="1">
              <a:extLst>
                <a:ext uri="{63B3BB69-23CF-44E3-9099-C40C66FF867C}">
                  <a14:compatExt spid="_x0000_s1364994"/>
                </a:ext>
                <a:ext uri="{FF2B5EF4-FFF2-40B4-BE49-F238E27FC236}">
                  <a16:creationId xmlns:a16="http://schemas.microsoft.com/office/drawing/2014/main" id="{00000000-0008-0000-0300-000002D4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NÚMERO</a:t>
              </a:r>
            </a:p>
          </xdr:txBody>
        </xdr:sp>
        <xdr:clientData/>
      </xdr:twoCellAnchor>
    </mc:Choice>
    <mc:Fallback/>
  </mc:AlternateContent>
  <xdr:twoCellAnchor editAs="oneCell">
    <xdr:from>
      <xdr:col>1</xdr:col>
      <xdr:colOff>82316</xdr:colOff>
      <xdr:row>1</xdr:row>
      <xdr:rowOff>58797</xdr:rowOff>
    </xdr:from>
    <xdr:to>
      <xdr:col>2</xdr:col>
      <xdr:colOff>294701</xdr:colOff>
      <xdr:row>3</xdr:row>
      <xdr:rowOff>105832</xdr:rowOff>
    </xdr:to>
    <xdr:pic>
      <xdr:nvPicPr>
        <xdr:cNvPr id="5" name="Imagen 4">
          <a:hlinkClick xmlns:r="http://schemas.openxmlformats.org/officeDocument/2006/relationships" r:id="rId2"/>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967" t="17147" r="23775" b="16493"/>
        <a:stretch/>
      </xdr:blipFill>
      <xdr:spPr>
        <a:xfrm>
          <a:off x="349016" y="163572"/>
          <a:ext cx="660060" cy="447085"/>
        </a:xfrm>
        <a:prstGeom prst="rect">
          <a:avLst/>
        </a:prstGeom>
      </xdr:spPr>
    </xdr:pic>
    <xdr:clientData/>
  </xdr:twoCellAnchor>
  <xdr:twoCellAnchor editAs="oneCell">
    <xdr:from>
      <xdr:col>2</xdr:col>
      <xdr:colOff>1119188</xdr:colOff>
      <xdr:row>4</xdr:row>
      <xdr:rowOff>35719</xdr:rowOff>
    </xdr:from>
    <xdr:to>
      <xdr:col>2</xdr:col>
      <xdr:colOff>1526572</xdr:colOff>
      <xdr:row>7</xdr:row>
      <xdr:rowOff>184500</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833563" y="731044"/>
          <a:ext cx="407384" cy="748856"/>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895350</xdr:colOff>
          <xdr:row>16</xdr:row>
          <xdr:rowOff>123825</xdr:rowOff>
        </xdr:from>
        <xdr:to>
          <xdr:col>7</xdr:col>
          <xdr:colOff>104775</xdr:colOff>
          <xdr:row>16</xdr:row>
          <xdr:rowOff>333375</xdr:rowOff>
        </xdr:to>
        <xdr:sp macro="" textlink="">
          <xdr:nvSpPr>
            <xdr:cNvPr id="1364995" name="Option Button 3" hidden="1">
              <a:extLst>
                <a:ext uri="{63B3BB69-23CF-44E3-9099-C40C66FF867C}">
                  <a14:compatExt spid="_x0000_s1364995"/>
                </a:ext>
                <a:ext uri="{FF2B5EF4-FFF2-40B4-BE49-F238E27FC236}">
                  <a16:creationId xmlns:a16="http://schemas.microsoft.com/office/drawing/2014/main" id="{00000000-0008-0000-0300-000003D4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RELATIVO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9525</xdr:colOff>
      <xdr:row>26</xdr:row>
      <xdr:rowOff>42861</xdr:rowOff>
    </xdr:from>
    <xdr:to>
      <xdr:col>8</xdr:col>
      <xdr:colOff>781049</xdr:colOff>
      <xdr:row>42</xdr:row>
      <xdr:rowOff>142874</xdr:rowOff>
    </xdr:to>
    <xdr:graphicFrame macro="">
      <xdr:nvGraphicFramePr>
        <xdr:cNvPr id="2" name="3 Gráfico">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28575</xdr:colOff>
          <xdr:row>16</xdr:row>
          <xdr:rowOff>142875</xdr:rowOff>
        </xdr:from>
        <xdr:to>
          <xdr:col>5</xdr:col>
          <xdr:colOff>895350</xdr:colOff>
          <xdr:row>16</xdr:row>
          <xdr:rowOff>333375</xdr:rowOff>
        </xdr:to>
        <xdr:sp macro="" textlink="">
          <xdr:nvSpPr>
            <xdr:cNvPr id="687105" name="Option Button 1" hidden="1">
              <a:extLst>
                <a:ext uri="{63B3BB69-23CF-44E3-9099-C40C66FF867C}">
                  <a14:compatExt spid="_x0000_s687105"/>
                </a:ext>
                <a:ext uri="{FF2B5EF4-FFF2-40B4-BE49-F238E27FC236}">
                  <a16:creationId xmlns:a16="http://schemas.microsoft.com/office/drawing/2014/main" id="{00000000-0008-0000-0400-0000017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PORCENTAJE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16</xdr:row>
          <xdr:rowOff>123825</xdr:rowOff>
        </xdr:from>
        <xdr:to>
          <xdr:col>5</xdr:col>
          <xdr:colOff>47625</xdr:colOff>
          <xdr:row>16</xdr:row>
          <xdr:rowOff>333375</xdr:rowOff>
        </xdr:to>
        <xdr:sp macro="" textlink="">
          <xdr:nvSpPr>
            <xdr:cNvPr id="687106" name="Option Button 2" hidden="1">
              <a:extLst>
                <a:ext uri="{63B3BB69-23CF-44E3-9099-C40C66FF867C}">
                  <a14:compatExt spid="_x0000_s687106"/>
                </a:ext>
                <a:ext uri="{FF2B5EF4-FFF2-40B4-BE49-F238E27FC236}">
                  <a16:creationId xmlns:a16="http://schemas.microsoft.com/office/drawing/2014/main" id="{00000000-0008-0000-0400-0000027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NÚMERO</a:t>
              </a:r>
            </a:p>
          </xdr:txBody>
        </xdr:sp>
        <xdr:clientData/>
      </xdr:twoCellAnchor>
    </mc:Choice>
    <mc:Fallback/>
  </mc:AlternateContent>
  <xdr:twoCellAnchor editAs="oneCell">
    <xdr:from>
      <xdr:col>1</xdr:col>
      <xdr:colOff>82316</xdr:colOff>
      <xdr:row>1</xdr:row>
      <xdr:rowOff>58797</xdr:rowOff>
    </xdr:from>
    <xdr:to>
      <xdr:col>2</xdr:col>
      <xdr:colOff>294701</xdr:colOff>
      <xdr:row>3</xdr:row>
      <xdr:rowOff>105832</xdr:rowOff>
    </xdr:to>
    <xdr:pic>
      <xdr:nvPicPr>
        <xdr:cNvPr id="5" name="Imagen 4">
          <a:hlinkClick xmlns:r="http://schemas.openxmlformats.org/officeDocument/2006/relationships" r:id="rId2"/>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967" t="17147" r="23775" b="16493"/>
        <a:stretch/>
      </xdr:blipFill>
      <xdr:spPr>
        <a:xfrm>
          <a:off x="349016" y="163572"/>
          <a:ext cx="660060" cy="447085"/>
        </a:xfrm>
        <a:prstGeom prst="rect">
          <a:avLst/>
        </a:prstGeom>
      </xdr:spPr>
    </xdr:pic>
    <xdr:clientData/>
  </xdr:twoCellAnchor>
  <xdr:twoCellAnchor editAs="oneCell">
    <xdr:from>
      <xdr:col>2</xdr:col>
      <xdr:colOff>1119188</xdr:colOff>
      <xdr:row>4</xdr:row>
      <xdr:rowOff>35719</xdr:rowOff>
    </xdr:from>
    <xdr:to>
      <xdr:col>2</xdr:col>
      <xdr:colOff>1526572</xdr:colOff>
      <xdr:row>7</xdr:row>
      <xdr:rowOff>184500</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833563" y="731044"/>
          <a:ext cx="407384" cy="748856"/>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895350</xdr:colOff>
          <xdr:row>16</xdr:row>
          <xdr:rowOff>123825</xdr:rowOff>
        </xdr:from>
        <xdr:to>
          <xdr:col>7</xdr:col>
          <xdr:colOff>104775</xdr:colOff>
          <xdr:row>16</xdr:row>
          <xdr:rowOff>333375</xdr:rowOff>
        </xdr:to>
        <xdr:sp macro="" textlink="">
          <xdr:nvSpPr>
            <xdr:cNvPr id="687107" name="Option Button 3" hidden="1">
              <a:extLst>
                <a:ext uri="{63B3BB69-23CF-44E3-9099-C40C66FF867C}">
                  <a14:compatExt spid="_x0000_s687107"/>
                </a:ext>
                <a:ext uri="{FF2B5EF4-FFF2-40B4-BE49-F238E27FC236}">
                  <a16:creationId xmlns:a16="http://schemas.microsoft.com/office/drawing/2014/main" id="{00000000-0008-0000-0400-0000037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RELATIVO</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9525</xdr:colOff>
      <xdr:row>26</xdr:row>
      <xdr:rowOff>42861</xdr:rowOff>
    </xdr:from>
    <xdr:to>
      <xdr:col>8</xdr:col>
      <xdr:colOff>781049</xdr:colOff>
      <xdr:row>42</xdr:row>
      <xdr:rowOff>142874</xdr:rowOff>
    </xdr:to>
    <xdr:graphicFrame macro="">
      <xdr:nvGraphicFramePr>
        <xdr:cNvPr id="2" name="3 Gráfico">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28575</xdr:colOff>
          <xdr:row>16</xdr:row>
          <xdr:rowOff>142875</xdr:rowOff>
        </xdr:from>
        <xdr:to>
          <xdr:col>5</xdr:col>
          <xdr:colOff>895350</xdr:colOff>
          <xdr:row>16</xdr:row>
          <xdr:rowOff>333375</xdr:rowOff>
        </xdr:to>
        <xdr:sp macro="" textlink="">
          <xdr:nvSpPr>
            <xdr:cNvPr id="1367041" name="Option Button 1" hidden="1">
              <a:extLst>
                <a:ext uri="{63B3BB69-23CF-44E3-9099-C40C66FF867C}">
                  <a14:compatExt spid="_x0000_s1367041"/>
                </a:ext>
                <a:ext uri="{FF2B5EF4-FFF2-40B4-BE49-F238E27FC236}">
                  <a16:creationId xmlns:a16="http://schemas.microsoft.com/office/drawing/2014/main" id="{00000000-0008-0000-0500-000001DC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PORCENTAJE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16</xdr:row>
          <xdr:rowOff>123825</xdr:rowOff>
        </xdr:from>
        <xdr:to>
          <xdr:col>5</xdr:col>
          <xdr:colOff>47625</xdr:colOff>
          <xdr:row>16</xdr:row>
          <xdr:rowOff>333375</xdr:rowOff>
        </xdr:to>
        <xdr:sp macro="" textlink="">
          <xdr:nvSpPr>
            <xdr:cNvPr id="1367042" name="Option Button 2" hidden="1">
              <a:extLst>
                <a:ext uri="{63B3BB69-23CF-44E3-9099-C40C66FF867C}">
                  <a14:compatExt spid="_x0000_s1367042"/>
                </a:ext>
                <a:ext uri="{FF2B5EF4-FFF2-40B4-BE49-F238E27FC236}">
                  <a16:creationId xmlns:a16="http://schemas.microsoft.com/office/drawing/2014/main" id="{00000000-0008-0000-0500-000002DC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NÚMERO</a:t>
              </a:r>
            </a:p>
          </xdr:txBody>
        </xdr:sp>
        <xdr:clientData/>
      </xdr:twoCellAnchor>
    </mc:Choice>
    <mc:Fallback/>
  </mc:AlternateContent>
  <xdr:twoCellAnchor editAs="oneCell">
    <xdr:from>
      <xdr:col>1</xdr:col>
      <xdr:colOff>82316</xdr:colOff>
      <xdr:row>1</xdr:row>
      <xdr:rowOff>58797</xdr:rowOff>
    </xdr:from>
    <xdr:to>
      <xdr:col>2</xdr:col>
      <xdr:colOff>294701</xdr:colOff>
      <xdr:row>3</xdr:row>
      <xdr:rowOff>105832</xdr:rowOff>
    </xdr:to>
    <xdr:pic>
      <xdr:nvPicPr>
        <xdr:cNvPr id="5" name="Imagen 4">
          <a:hlinkClick xmlns:r="http://schemas.openxmlformats.org/officeDocument/2006/relationships" r:id="rId2"/>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967" t="17147" r="23775" b="16493"/>
        <a:stretch/>
      </xdr:blipFill>
      <xdr:spPr>
        <a:xfrm>
          <a:off x="349016" y="163572"/>
          <a:ext cx="660060" cy="447085"/>
        </a:xfrm>
        <a:prstGeom prst="rect">
          <a:avLst/>
        </a:prstGeom>
      </xdr:spPr>
    </xdr:pic>
    <xdr:clientData/>
  </xdr:twoCellAnchor>
  <xdr:twoCellAnchor editAs="oneCell">
    <xdr:from>
      <xdr:col>2</xdr:col>
      <xdr:colOff>1119188</xdr:colOff>
      <xdr:row>4</xdr:row>
      <xdr:rowOff>35719</xdr:rowOff>
    </xdr:from>
    <xdr:to>
      <xdr:col>2</xdr:col>
      <xdr:colOff>1526572</xdr:colOff>
      <xdr:row>7</xdr:row>
      <xdr:rowOff>184500</xdr:rowOff>
    </xdr:to>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833563" y="731044"/>
          <a:ext cx="407384" cy="748856"/>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895350</xdr:colOff>
          <xdr:row>16</xdr:row>
          <xdr:rowOff>123825</xdr:rowOff>
        </xdr:from>
        <xdr:to>
          <xdr:col>6</xdr:col>
          <xdr:colOff>866775</xdr:colOff>
          <xdr:row>16</xdr:row>
          <xdr:rowOff>333375</xdr:rowOff>
        </xdr:to>
        <xdr:sp macro="" textlink="">
          <xdr:nvSpPr>
            <xdr:cNvPr id="1367043" name="Option Button 3" hidden="1">
              <a:extLst>
                <a:ext uri="{63B3BB69-23CF-44E3-9099-C40C66FF867C}">
                  <a14:compatExt spid="_x0000_s1367043"/>
                </a:ext>
                <a:ext uri="{FF2B5EF4-FFF2-40B4-BE49-F238E27FC236}">
                  <a16:creationId xmlns:a16="http://schemas.microsoft.com/office/drawing/2014/main" id="{00000000-0008-0000-0500-000003DC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RELATIVO</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xdr:col>
      <xdr:colOff>208643</xdr:colOff>
      <xdr:row>1</xdr:row>
      <xdr:rowOff>27214</xdr:rowOff>
    </xdr:from>
    <xdr:to>
      <xdr:col>1</xdr:col>
      <xdr:colOff>698500</xdr:colOff>
      <xdr:row>4</xdr:row>
      <xdr:rowOff>189899</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0593" y="217714"/>
          <a:ext cx="489857" cy="96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CALIDAD/Downloads/ESGr027_V8%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YLINARES\Documents\COMUNICACIONES\ESGr027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ANNA%20RODRIGUEZ%20LEE\AppData\Local\Packages\Microsoft.MicrosoftEdge_8wekyb3d8bbwe\TempState\Downloads\INDICADORES%20MFA%20EAA%20ADO%20ECO%202020%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INDICADORES"/>
      <sheetName val="----1"/>
      <sheetName val="----2"/>
      <sheetName val="ACTUALIZACIONES"/>
      <sheetName val="ITEM"/>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INDICADORES"/>
      <sheetName val="ECO-1"/>
      <sheetName val="ECO-3"/>
      <sheetName val="ECO-2"/>
      <sheetName val="ACTUALIZACIONES"/>
      <sheetName val="EPI-1"/>
      <sheetName val="EPI-2"/>
      <sheetName val="EPI-3"/>
      <sheetName val="ESG-1"/>
      <sheetName val="ESG-2"/>
      <sheetName val="EPR-1"/>
      <sheetName val="EPR-2"/>
      <sheetName val="EAA-1"/>
      <sheetName val="EAA-2"/>
      <sheetName val="EAA-3"/>
      <sheetName val="EAA-4"/>
      <sheetName val="EAA-5"/>
      <sheetName val="EAA-6"/>
      <sheetName val="EAA-7"/>
      <sheetName val="EAA-8"/>
      <sheetName val="MAR-2"/>
      <sheetName val="MAR-4"/>
      <sheetName val="MAR-5"/>
      <sheetName val="MAR-6"/>
      <sheetName val="MAR-7"/>
      <sheetName val="MAR-8"/>
      <sheetName val="MCT-2"/>
      <sheetName val="MCT-3"/>
      <sheetName val="MCT-4"/>
      <sheetName val="MCT-5"/>
      <sheetName val="MCT-6"/>
      <sheetName val="MBU-7"/>
      <sheetName val="MBU-8"/>
      <sheetName val="MBU-9"/>
      <sheetName val="MDM-1"/>
      <sheetName val="MDM-2"/>
      <sheetName val="MDM-3"/>
      <sheetName val="MFA-10"/>
      <sheetName val="MFA-12"/>
      <sheetName val="MFA-13"/>
      <sheetName val="MFA-14"/>
      <sheetName val="MFA-15"/>
      <sheetName val="MFA-16"/>
      <sheetName val="MFA-17"/>
      <sheetName val="MIU-1"/>
      <sheetName val="MIU-2"/>
      <sheetName val="MIU-3"/>
      <sheetName val="MIU-4"/>
      <sheetName val="ABS-1"/>
      <sheetName val="ABS-2"/>
      <sheetName val="ABS-3"/>
      <sheetName val="ABS-4"/>
      <sheetName val="ABS-5"/>
      <sheetName val="ABS-6"/>
      <sheetName val="ABS-7"/>
      <sheetName val="ASI-1"/>
      <sheetName val="AAA-1"/>
      <sheetName val="AAA-2"/>
      <sheetName val="AAA-5"/>
      <sheetName val="AAA-6"/>
      <sheetName val="AAA-7"/>
      <sheetName val="AAA-8"/>
      <sheetName val="AAA-9"/>
      <sheetName val="AAA-10"/>
      <sheetName val="AAA-11"/>
      <sheetName val="AAA-12"/>
      <sheetName val="AJU-3"/>
      <sheetName val="AJU-4"/>
      <sheetName val="AJU-5"/>
      <sheetName val="ATH-1"/>
      <sheetName val="ATH-2"/>
      <sheetName val="ATH SG-SST-4"/>
      <sheetName val="ATH SG-SST-5"/>
      <sheetName val="AFI-2"/>
      <sheetName val="AFI-1"/>
      <sheetName val="AFI-3"/>
      <sheetName val="AFI-4"/>
      <sheetName val="ADO-1"/>
      <sheetName val="SAC-1"/>
      <sheetName val="SAC-2"/>
      <sheetName val="SAC-3"/>
      <sheetName val="SAC-4"/>
      <sheetName val="SCD-1"/>
      <sheetName val="SCI-3"/>
      <sheetName val="SCI-6"/>
      <sheetName val="INS-1"/>
      <sheetName val="INS-2"/>
      <sheetName val="INS-4"/>
      <sheetName val="INS-5"/>
      <sheetName val="Hoja1"/>
      <sheetName val="ITEM"/>
    </sheetNames>
    <sheetDataSet>
      <sheetData sheetId="0" refreshError="1"/>
      <sheetData sheetId="1">
        <row r="49">
          <cell r="D49" t="str">
            <v>MARZO</v>
          </cell>
        </row>
      </sheetData>
      <sheetData sheetId="2">
        <row r="42">
          <cell r="D42" t="str">
            <v>JUNIO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MFA EAA ADO ECO 202"/>
    </sheetNames>
    <definedNames>
      <definedName name="PORCENTAJE"/>
      <definedName name="RELATIVO"/>
    </defined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F3D38"/>
    <pageSetUpPr fitToPage="1"/>
  </sheetPr>
  <dimension ref="A1:V93"/>
  <sheetViews>
    <sheetView tabSelected="1" view="pageBreakPreview" topLeftCell="F13" zoomScale="70" zoomScaleNormal="40" zoomScaleSheetLayoutView="70" workbookViewId="0">
      <selection activeCell="J13" sqref="J13:J19"/>
    </sheetView>
  </sheetViews>
  <sheetFormatPr baseColWidth="10" defaultColWidth="11.42578125" defaultRowHeight="15" x14ac:dyDescent="0.2"/>
  <cols>
    <col min="1" max="1" width="1.42578125" style="6" customWidth="1"/>
    <col min="2" max="2" width="25" style="105" bestFit="1" customWidth="1"/>
    <col min="3" max="3" width="29.28515625" style="106" customWidth="1"/>
    <col min="4" max="4" width="30.7109375" style="107" customWidth="1"/>
    <col min="5" max="5" width="32" style="106" customWidth="1"/>
    <col min="6" max="7" width="26.7109375" style="108" customWidth="1"/>
    <col min="8" max="12" width="20.42578125" style="109" customWidth="1"/>
    <col min="13" max="13" width="33.7109375" style="109" customWidth="1"/>
    <col min="14" max="14" width="34.85546875" style="110" customWidth="1"/>
    <col min="15" max="15" width="30.140625" style="110" customWidth="1"/>
    <col min="16" max="16" width="20.42578125" style="110" customWidth="1"/>
    <col min="17" max="17" width="27" style="110" customWidth="1"/>
    <col min="18" max="18" width="22.140625" style="111" customWidth="1"/>
    <col min="19" max="19" width="16.140625" style="6" customWidth="1"/>
    <col min="20" max="20" width="13" style="112" customWidth="1"/>
    <col min="21" max="21" width="13" style="6" customWidth="1"/>
    <col min="22" max="22" width="4.28515625" style="113" customWidth="1"/>
    <col min="23" max="16384" width="11.42578125" style="6"/>
  </cols>
  <sheetData>
    <row r="1" spans="1:22" x14ac:dyDescent="0.2">
      <c r="A1" s="1"/>
      <c r="B1" s="35"/>
      <c r="C1" s="36"/>
      <c r="D1" s="37"/>
      <c r="E1" s="36"/>
      <c r="F1" s="38"/>
      <c r="G1" s="38"/>
      <c r="H1" s="26"/>
      <c r="I1" s="26"/>
      <c r="J1" s="26"/>
      <c r="K1" s="26"/>
      <c r="L1" s="26"/>
      <c r="M1" s="26"/>
      <c r="N1" s="39"/>
      <c r="O1" s="39"/>
      <c r="P1" s="39"/>
      <c r="Q1" s="39"/>
      <c r="R1" s="40"/>
      <c r="S1" s="1"/>
      <c r="T1" s="5"/>
      <c r="U1" s="1"/>
      <c r="V1" s="165"/>
    </row>
    <row r="2" spans="1:22" ht="15" customHeight="1" x14ac:dyDescent="0.2">
      <c r="A2" s="1"/>
      <c r="B2" s="138"/>
      <c r="C2" s="139"/>
      <c r="D2" s="144" t="s">
        <v>41</v>
      </c>
      <c r="E2" s="144"/>
      <c r="F2" s="144"/>
      <c r="G2" s="144"/>
      <c r="H2" s="144"/>
      <c r="I2" s="144"/>
      <c r="J2" s="144"/>
      <c r="K2" s="144"/>
      <c r="L2" s="144"/>
      <c r="M2" s="144"/>
      <c r="N2" s="144"/>
      <c r="O2" s="144"/>
      <c r="P2" s="144"/>
      <c r="Q2" s="144"/>
      <c r="R2" s="144"/>
      <c r="S2" s="145" t="s">
        <v>43</v>
      </c>
      <c r="T2" s="145"/>
      <c r="U2" s="146"/>
      <c r="V2" s="165"/>
    </row>
    <row r="3" spans="1:22" ht="15" customHeight="1" x14ac:dyDescent="0.2">
      <c r="A3" s="1"/>
      <c r="B3" s="140"/>
      <c r="C3" s="141"/>
      <c r="D3" s="144" t="s">
        <v>158</v>
      </c>
      <c r="E3" s="144"/>
      <c r="F3" s="144"/>
      <c r="G3" s="144"/>
      <c r="H3" s="144"/>
      <c r="I3" s="144"/>
      <c r="J3" s="144"/>
      <c r="K3" s="144"/>
      <c r="L3" s="144"/>
      <c r="M3" s="144"/>
      <c r="N3" s="144"/>
      <c r="O3" s="144"/>
      <c r="P3" s="144"/>
      <c r="Q3" s="144"/>
      <c r="R3" s="144"/>
      <c r="S3" s="145" t="s">
        <v>159</v>
      </c>
      <c r="T3" s="145"/>
      <c r="U3" s="146"/>
      <c r="V3" s="165"/>
    </row>
    <row r="4" spans="1:22" ht="15" customHeight="1" x14ac:dyDescent="0.2">
      <c r="A4" s="1"/>
      <c r="B4" s="140"/>
      <c r="C4" s="141"/>
      <c r="D4" s="144" t="s">
        <v>29</v>
      </c>
      <c r="E4" s="144"/>
      <c r="F4" s="144"/>
      <c r="G4" s="144"/>
      <c r="H4" s="144"/>
      <c r="I4" s="144"/>
      <c r="J4" s="144"/>
      <c r="K4" s="144"/>
      <c r="L4" s="144"/>
      <c r="M4" s="144"/>
      <c r="N4" s="144"/>
      <c r="O4" s="144"/>
      <c r="P4" s="144"/>
      <c r="Q4" s="144"/>
      <c r="R4" s="144"/>
      <c r="S4" s="145" t="s">
        <v>160</v>
      </c>
      <c r="T4" s="145"/>
      <c r="U4" s="146"/>
      <c r="V4" s="165"/>
    </row>
    <row r="5" spans="1:22" ht="15" customHeight="1" x14ac:dyDescent="0.2">
      <c r="A5" s="1"/>
      <c r="B5" s="142"/>
      <c r="C5" s="143"/>
      <c r="D5" s="144"/>
      <c r="E5" s="144"/>
      <c r="F5" s="144"/>
      <c r="G5" s="144"/>
      <c r="H5" s="144"/>
      <c r="I5" s="144"/>
      <c r="J5" s="144"/>
      <c r="K5" s="144"/>
      <c r="L5" s="144"/>
      <c r="M5" s="144"/>
      <c r="N5" s="144"/>
      <c r="O5" s="144"/>
      <c r="P5" s="144"/>
      <c r="Q5" s="144"/>
      <c r="R5" s="144"/>
      <c r="S5" s="145" t="s">
        <v>161</v>
      </c>
      <c r="T5" s="145"/>
      <c r="U5" s="146"/>
      <c r="V5" s="165"/>
    </row>
    <row r="6" spans="1:22" ht="11.25" customHeight="1" x14ac:dyDescent="0.2">
      <c r="A6" s="1"/>
      <c r="B6" s="35"/>
      <c r="C6" s="42"/>
      <c r="D6" s="37"/>
      <c r="E6" s="36"/>
      <c r="F6" s="38"/>
      <c r="G6" s="38"/>
      <c r="H6" s="26"/>
      <c r="I6" s="26"/>
      <c r="J6" s="26"/>
      <c r="K6" s="26"/>
      <c r="L6" s="26"/>
      <c r="M6" s="26"/>
      <c r="N6" s="39"/>
      <c r="O6" s="39"/>
      <c r="P6" s="39"/>
      <c r="Q6" s="39"/>
      <c r="R6" s="40"/>
      <c r="S6" s="1"/>
      <c r="T6" s="5"/>
      <c r="U6" s="1"/>
      <c r="V6" s="165"/>
    </row>
    <row r="7" spans="1:22" ht="15" customHeight="1" x14ac:dyDescent="0.2">
      <c r="A7" s="1"/>
      <c r="B7" s="35"/>
      <c r="C7" s="42"/>
      <c r="D7" s="37"/>
      <c r="E7" s="36"/>
      <c r="F7" s="38"/>
      <c r="G7" s="38"/>
      <c r="H7" s="26"/>
      <c r="I7" s="26"/>
      <c r="J7" s="26"/>
      <c r="K7" s="26"/>
      <c r="L7" s="26"/>
      <c r="M7" s="26"/>
      <c r="N7" s="39"/>
      <c r="O7" s="39"/>
      <c r="P7" s="39"/>
      <c r="Q7" s="148" t="s">
        <v>37</v>
      </c>
      <c r="R7" s="148"/>
      <c r="S7" s="43" t="s">
        <v>38</v>
      </c>
      <c r="T7" s="43" t="s">
        <v>6</v>
      </c>
      <c r="U7" s="43" t="s">
        <v>39</v>
      </c>
      <c r="V7" s="165"/>
    </row>
    <row r="8" spans="1:22" ht="15" customHeight="1" x14ac:dyDescent="0.2">
      <c r="A8" s="1"/>
      <c r="B8" s="35"/>
      <c r="C8" s="42"/>
      <c r="D8" s="37"/>
      <c r="E8" s="36"/>
      <c r="F8" s="38"/>
      <c r="G8" s="38"/>
      <c r="H8" s="26"/>
      <c r="I8" s="26"/>
      <c r="J8" s="26"/>
      <c r="K8" s="26"/>
      <c r="L8" s="26"/>
      <c r="M8" s="26"/>
      <c r="N8" s="39"/>
      <c r="O8" s="39"/>
      <c r="P8" s="39"/>
      <c r="Q8" s="148"/>
      <c r="R8" s="148"/>
      <c r="S8" s="44">
        <v>2024</v>
      </c>
      <c r="T8" s="44">
        <v>3</v>
      </c>
      <c r="U8" s="44">
        <v>22</v>
      </c>
      <c r="V8" s="165"/>
    </row>
    <row r="9" spans="1:22" ht="11.25" customHeight="1" x14ac:dyDescent="0.2">
      <c r="A9" s="1"/>
      <c r="B9" s="35"/>
      <c r="C9" s="42"/>
      <c r="D9" s="37"/>
      <c r="E9" s="36"/>
      <c r="F9" s="38"/>
      <c r="G9" s="38"/>
      <c r="H9" s="26"/>
      <c r="I9" s="26"/>
      <c r="J9" s="26"/>
      <c r="K9" s="26"/>
      <c r="L9" s="26"/>
      <c r="M9" s="26"/>
      <c r="N9" s="39"/>
      <c r="O9" s="39"/>
      <c r="P9" s="39"/>
      <c r="Q9" s="39"/>
      <c r="R9" s="40"/>
      <c r="S9" s="26"/>
      <c r="T9" s="26"/>
      <c r="U9" s="26"/>
      <c r="V9" s="165"/>
    </row>
    <row r="10" spans="1:22" ht="14.25" x14ac:dyDescent="0.2">
      <c r="A10" s="1"/>
      <c r="B10" s="149" t="s">
        <v>40</v>
      </c>
      <c r="C10" s="150"/>
      <c r="D10" s="150"/>
      <c r="E10" s="150"/>
      <c r="F10" s="150"/>
      <c r="G10" s="150"/>
      <c r="H10" s="150"/>
      <c r="I10" s="150"/>
      <c r="J10" s="150"/>
      <c r="K10" s="150"/>
      <c r="L10" s="150"/>
      <c r="M10" s="150"/>
      <c r="N10" s="150"/>
      <c r="O10" s="150"/>
      <c r="P10" s="150"/>
      <c r="Q10" s="150"/>
      <c r="R10" s="150"/>
      <c r="S10" s="150"/>
      <c r="T10" s="150"/>
      <c r="U10" s="151"/>
      <c r="V10" s="165"/>
    </row>
    <row r="11" spans="1:22" ht="14.25" x14ac:dyDescent="0.2">
      <c r="A11" s="1"/>
      <c r="B11" s="152"/>
      <c r="C11" s="153"/>
      <c r="D11" s="153"/>
      <c r="E11" s="153"/>
      <c r="F11" s="153"/>
      <c r="G11" s="153"/>
      <c r="H11" s="153"/>
      <c r="I11" s="153"/>
      <c r="J11" s="153"/>
      <c r="K11" s="153"/>
      <c r="L11" s="153"/>
      <c r="M11" s="153"/>
      <c r="N11" s="153"/>
      <c r="O11" s="153"/>
      <c r="P11" s="153"/>
      <c r="Q11" s="153"/>
      <c r="R11" s="153"/>
      <c r="S11" s="153"/>
      <c r="T11" s="153"/>
      <c r="U11" s="154"/>
      <c r="V11" s="165"/>
    </row>
    <row r="12" spans="1:22" s="48" customFormat="1" ht="61.5" customHeight="1" x14ac:dyDescent="0.25">
      <c r="A12" s="45"/>
      <c r="B12" s="46" t="s">
        <v>28</v>
      </c>
      <c r="C12" s="46" t="s">
        <v>32</v>
      </c>
      <c r="D12" s="46" t="s">
        <v>33</v>
      </c>
      <c r="E12" s="46" t="s">
        <v>23</v>
      </c>
      <c r="F12" s="47" t="s">
        <v>162</v>
      </c>
      <c r="G12" s="47" t="s">
        <v>163</v>
      </c>
      <c r="H12" s="47" t="s">
        <v>24</v>
      </c>
      <c r="I12" s="47" t="s">
        <v>34</v>
      </c>
      <c r="J12" s="47" t="s">
        <v>36</v>
      </c>
      <c r="K12" s="47" t="s">
        <v>35</v>
      </c>
      <c r="L12" s="47" t="s">
        <v>164</v>
      </c>
      <c r="M12" s="47" t="s">
        <v>165</v>
      </c>
      <c r="N12" s="47" t="s">
        <v>166</v>
      </c>
      <c r="O12" s="47" t="s">
        <v>48</v>
      </c>
      <c r="P12" s="47" t="s">
        <v>167</v>
      </c>
      <c r="Q12" s="47" t="s">
        <v>168</v>
      </c>
      <c r="R12" s="47" t="s">
        <v>49</v>
      </c>
      <c r="S12" s="47" t="s">
        <v>26</v>
      </c>
      <c r="T12" s="47" t="s">
        <v>77</v>
      </c>
      <c r="U12" s="47" t="s">
        <v>50</v>
      </c>
      <c r="V12" s="165"/>
    </row>
    <row r="13" spans="1:22" s="49" customFormat="1" ht="67.5" customHeight="1" x14ac:dyDescent="0.25">
      <c r="B13" s="162" t="s">
        <v>89</v>
      </c>
      <c r="C13" s="155" t="s">
        <v>206</v>
      </c>
      <c r="D13" s="156" t="s">
        <v>151</v>
      </c>
      <c r="E13" s="156" t="s">
        <v>131</v>
      </c>
      <c r="F13" s="156" t="s">
        <v>169</v>
      </c>
      <c r="G13" s="157" t="s">
        <v>170</v>
      </c>
      <c r="H13" s="160" t="s">
        <v>134</v>
      </c>
      <c r="I13" s="161" t="s">
        <v>171</v>
      </c>
      <c r="J13" s="161" t="s">
        <v>64</v>
      </c>
      <c r="K13" s="161" t="s">
        <v>12</v>
      </c>
      <c r="L13" s="147">
        <v>0.4</v>
      </c>
      <c r="M13" s="50" t="s">
        <v>172</v>
      </c>
      <c r="N13" s="50" t="s">
        <v>173</v>
      </c>
      <c r="O13" s="51" t="s">
        <v>174</v>
      </c>
      <c r="P13" s="52">
        <v>45323</v>
      </c>
      <c r="Q13" s="51" t="s">
        <v>175</v>
      </c>
      <c r="R13" s="168">
        <v>45657</v>
      </c>
      <c r="S13" s="171">
        <f>'ECO-4'!D52</f>
        <v>0.41891891891891891</v>
      </c>
      <c r="T13" s="174" t="s">
        <v>215</v>
      </c>
      <c r="U13" s="177" t="s">
        <v>203</v>
      </c>
      <c r="V13" s="165"/>
    </row>
    <row r="14" spans="1:22" s="49" customFormat="1" ht="57.75" customHeight="1" x14ac:dyDescent="0.25">
      <c r="B14" s="163"/>
      <c r="C14" s="155"/>
      <c r="D14" s="156"/>
      <c r="E14" s="156"/>
      <c r="F14" s="156"/>
      <c r="G14" s="158"/>
      <c r="H14" s="160"/>
      <c r="I14" s="161"/>
      <c r="J14" s="161"/>
      <c r="K14" s="161"/>
      <c r="L14" s="147"/>
      <c r="M14" s="53" t="s">
        <v>176</v>
      </c>
      <c r="N14" s="50" t="s">
        <v>177</v>
      </c>
      <c r="O14" s="51" t="s">
        <v>178</v>
      </c>
      <c r="P14" s="54" t="s">
        <v>207</v>
      </c>
      <c r="Q14" s="51" t="s">
        <v>179</v>
      </c>
      <c r="R14" s="169"/>
      <c r="S14" s="172"/>
      <c r="T14" s="175"/>
      <c r="U14" s="178"/>
      <c r="V14" s="165"/>
    </row>
    <row r="15" spans="1:22" s="49" customFormat="1" ht="162.75" customHeight="1" x14ac:dyDescent="0.25">
      <c r="B15" s="163"/>
      <c r="C15" s="155"/>
      <c r="D15" s="156"/>
      <c r="E15" s="156"/>
      <c r="F15" s="156"/>
      <c r="G15" s="158"/>
      <c r="H15" s="160"/>
      <c r="I15" s="161"/>
      <c r="J15" s="161"/>
      <c r="K15" s="161"/>
      <c r="L15" s="147"/>
      <c r="M15" s="53" t="s">
        <v>180</v>
      </c>
      <c r="N15" s="50" t="s">
        <v>177</v>
      </c>
      <c r="O15" s="51" t="s">
        <v>150</v>
      </c>
      <c r="P15" s="54" t="s">
        <v>207</v>
      </c>
      <c r="Q15" s="55" t="s">
        <v>181</v>
      </c>
      <c r="R15" s="169"/>
      <c r="S15" s="172"/>
      <c r="T15" s="175"/>
      <c r="U15" s="178"/>
      <c r="V15" s="165"/>
    </row>
    <row r="16" spans="1:22" s="49" customFormat="1" ht="99.75" customHeight="1" x14ac:dyDescent="0.25">
      <c r="B16" s="163"/>
      <c r="C16" s="155"/>
      <c r="D16" s="156"/>
      <c r="E16" s="156"/>
      <c r="F16" s="156"/>
      <c r="G16" s="158"/>
      <c r="H16" s="160"/>
      <c r="I16" s="161"/>
      <c r="J16" s="161"/>
      <c r="K16" s="161"/>
      <c r="L16" s="147"/>
      <c r="M16" s="53" t="s">
        <v>208</v>
      </c>
      <c r="N16" s="50" t="s">
        <v>177</v>
      </c>
      <c r="O16" s="51" t="s">
        <v>209</v>
      </c>
      <c r="P16" s="54" t="s">
        <v>207</v>
      </c>
      <c r="Q16" s="55" t="s">
        <v>210</v>
      </c>
      <c r="R16" s="169"/>
      <c r="S16" s="172"/>
      <c r="T16" s="175"/>
      <c r="U16" s="178"/>
      <c r="V16" s="165"/>
    </row>
    <row r="17" spans="1:22" s="49" customFormat="1" ht="59.25" customHeight="1" x14ac:dyDescent="0.25">
      <c r="B17" s="163"/>
      <c r="C17" s="155"/>
      <c r="D17" s="156"/>
      <c r="E17" s="156"/>
      <c r="F17" s="156"/>
      <c r="G17" s="158"/>
      <c r="H17" s="160"/>
      <c r="I17" s="161"/>
      <c r="J17" s="161"/>
      <c r="K17" s="161"/>
      <c r="L17" s="147"/>
      <c r="M17" s="53" t="s">
        <v>182</v>
      </c>
      <c r="N17" s="50" t="s">
        <v>183</v>
      </c>
      <c r="O17" s="51" t="s">
        <v>184</v>
      </c>
      <c r="P17" s="52">
        <v>45413</v>
      </c>
      <c r="Q17" s="54" t="s">
        <v>185</v>
      </c>
      <c r="R17" s="169"/>
      <c r="S17" s="172"/>
      <c r="T17" s="175"/>
      <c r="U17" s="178"/>
      <c r="V17" s="165"/>
    </row>
    <row r="18" spans="1:22" s="49" customFormat="1" ht="64.5" customHeight="1" x14ac:dyDescent="0.25">
      <c r="B18" s="163"/>
      <c r="C18" s="155"/>
      <c r="D18" s="156"/>
      <c r="E18" s="156"/>
      <c r="F18" s="156"/>
      <c r="G18" s="158"/>
      <c r="H18" s="160"/>
      <c r="I18" s="161"/>
      <c r="J18" s="161"/>
      <c r="K18" s="161"/>
      <c r="L18" s="147"/>
      <c r="M18" s="53" t="s">
        <v>186</v>
      </c>
      <c r="N18" s="50" t="s">
        <v>85</v>
      </c>
      <c r="O18" s="54" t="s">
        <v>187</v>
      </c>
      <c r="P18" s="56" t="s">
        <v>211</v>
      </c>
      <c r="Q18" s="54" t="s">
        <v>188</v>
      </c>
      <c r="R18" s="169"/>
      <c r="S18" s="172"/>
      <c r="T18" s="175"/>
      <c r="U18" s="178"/>
      <c r="V18" s="165"/>
    </row>
    <row r="19" spans="1:22" s="49" customFormat="1" ht="44.25" customHeight="1" x14ac:dyDescent="0.25">
      <c r="B19" s="163"/>
      <c r="C19" s="155"/>
      <c r="D19" s="156"/>
      <c r="E19" s="156"/>
      <c r="F19" s="156"/>
      <c r="G19" s="159"/>
      <c r="H19" s="160"/>
      <c r="I19" s="161"/>
      <c r="J19" s="161"/>
      <c r="K19" s="161"/>
      <c r="L19" s="147"/>
      <c r="M19" s="53" t="s">
        <v>189</v>
      </c>
      <c r="N19" s="50" t="s">
        <v>177</v>
      </c>
      <c r="O19" s="54" t="s">
        <v>190</v>
      </c>
      <c r="P19" s="52">
        <v>45627</v>
      </c>
      <c r="Q19" s="54" t="s">
        <v>191</v>
      </c>
      <c r="R19" s="170"/>
      <c r="S19" s="173"/>
      <c r="T19" s="176"/>
      <c r="U19" s="179"/>
      <c r="V19" s="165"/>
    </row>
    <row r="20" spans="1:22" s="49" customFormat="1" ht="48.75" customHeight="1" x14ac:dyDescent="0.25">
      <c r="B20" s="163"/>
      <c r="C20" s="155"/>
      <c r="D20" s="156"/>
      <c r="E20" s="156"/>
      <c r="F20" s="156"/>
      <c r="G20" s="157" t="s">
        <v>192</v>
      </c>
      <c r="H20" s="161" t="s">
        <v>154</v>
      </c>
      <c r="I20" s="161" t="s">
        <v>193</v>
      </c>
      <c r="J20" s="161" t="s">
        <v>64</v>
      </c>
      <c r="K20" s="161" t="s">
        <v>11</v>
      </c>
      <c r="L20" s="147">
        <v>0.9</v>
      </c>
      <c r="M20" s="57" t="s">
        <v>172</v>
      </c>
      <c r="N20" s="51" t="s">
        <v>173</v>
      </c>
      <c r="O20" s="51" t="s">
        <v>174</v>
      </c>
      <c r="P20" s="52">
        <v>45323</v>
      </c>
      <c r="Q20" s="51" t="s">
        <v>175</v>
      </c>
      <c r="R20" s="168">
        <v>45657</v>
      </c>
      <c r="S20" s="180">
        <f>'ECO-6'!F49</f>
        <v>0.98504741064916124</v>
      </c>
      <c r="T20" s="174" t="s">
        <v>215</v>
      </c>
      <c r="U20" s="183" t="s">
        <v>204</v>
      </c>
      <c r="V20" s="165"/>
    </row>
    <row r="21" spans="1:22" s="49" customFormat="1" ht="60.75" customHeight="1" x14ac:dyDescent="0.25">
      <c r="B21" s="163"/>
      <c r="C21" s="155"/>
      <c r="D21" s="156"/>
      <c r="E21" s="156"/>
      <c r="F21" s="156"/>
      <c r="G21" s="158"/>
      <c r="H21" s="161"/>
      <c r="I21" s="161"/>
      <c r="J21" s="161"/>
      <c r="K21" s="161"/>
      <c r="L21" s="147"/>
      <c r="M21" s="57" t="s">
        <v>176</v>
      </c>
      <c r="N21" s="51" t="s">
        <v>177</v>
      </c>
      <c r="O21" s="51" t="s">
        <v>178</v>
      </c>
      <c r="P21" s="54" t="s">
        <v>207</v>
      </c>
      <c r="Q21" s="51" t="s">
        <v>179</v>
      </c>
      <c r="R21" s="169"/>
      <c r="S21" s="181"/>
      <c r="T21" s="175"/>
      <c r="U21" s="184"/>
      <c r="V21" s="165"/>
    </row>
    <row r="22" spans="1:22" ht="115.5" customHeight="1" x14ac:dyDescent="0.2">
      <c r="A22" s="1"/>
      <c r="B22" s="163"/>
      <c r="C22" s="155"/>
      <c r="D22" s="156"/>
      <c r="E22" s="156"/>
      <c r="F22" s="156"/>
      <c r="G22" s="158"/>
      <c r="H22" s="161"/>
      <c r="I22" s="161"/>
      <c r="J22" s="161"/>
      <c r="K22" s="161"/>
      <c r="L22" s="147"/>
      <c r="M22" s="57" t="s">
        <v>194</v>
      </c>
      <c r="N22" s="51" t="s">
        <v>177</v>
      </c>
      <c r="O22" s="51" t="s">
        <v>150</v>
      </c>
      <c r="P22" s="54" t="s">
        <v>207</v>
      </c>
      <c r="Q22" s="55" t="s">
        <v>181</v>
      </c>
      <c r="R22" s="169"/>
      <c r="S22" s="181"/>
      <c r="T22" s="175"/>
      <c r="U22" s="184"/>
      <c r="V22" s="165"/>
    </row>
    <row r="23" spans="1:22" ht="42.75" customHeight="1" x14ac:dyDescent="0.2">
      <c r="A23" s="1"/>
      <c r="B23" s="163"/>
      <c r="C23" s="155"/>
      <c r="D23" s="156"/>
      <c r="E23" s="156"/>
      <c r="F23" s="156"/>
      <c r="G23" s="158"/>
      <c r="H23" s="161"/>
      <c r="I23" s="161"/>
      <c r="J23" s="161"/>
      <c r="K23" s="161"/>
      <c r="L23" s="147"/>
      <c r="M23" s="51" t="s">
        <v>195</v>
      </c>
      <c r="N23" s="51" t="s">
        <v>177</v>
      </c>
      <c r="O23" s="54" t="s">
        <v>196</v>
      </c>
      <c r="P23" s="56" t="s">
        <v>211</v>
      </c>
      <c r="Q23" s="54" t="s">
        <v>188</v>
      </c>
      <c r="R23" s="169"/>
      <c r="S23" s="181"/>
      <c r="T23" s="175"/>
      <c r="U23" s="184"/>
      <c r="V23" s="165"/>
    </row>
    <row r="24" spans="1:22" ht="60.75" customHeight="1" x14ac:dyDescent="0.2">
      <c r="A24" s="1"/>
      <c r="B24" s="164"/>
      <c r="C24" s="155"/>
      <c r="D24" s="156"/>
      <c r="E24" s="156"/>
      <c r="F24" s="156"/>
      <c r="G24" s="159"/>
      <c r="H24" s="161"/>
      <c r="I24" s="161"/>
      <c r="J24" s="161"/>
      <c r="K24" s="161"/>
      <c r="L24" s="147"/>
      <c r="M24" s="51" t="s">
        <v>189</v>
      </c>
      <c r="N24" s="51" t="s">
        <v>177</v>
      </c>
      <c r="O24" s="54" t="s">
        <v>190</v>
      </c>
      <c r="P24" s="52">
        <v>45627</v>
      </c>
      <c r="Q24" s="54" t="s">
        <v>191</v>
      </c>
      <c r="R24" s="169"/>
      <c r="S24" s="182"/>
      <c r="T24" s="176"/>
      <c r="U24" s="185"/>
      <c r="V24" s="165"/>
    </row>
    <row r="25" spans="1:22" ht="27" hidden="1" customHeight="1" x14ac:dyDescent="0.2">
      <c r="A25" s="1"/>
      <c r="B25" s="58"/>
      <c r="C25" s="59"/>
      <c r="D25" s="60"/>
      <c r="E25" s="59"/>
      <c r="F25" s="61"/>
      <c r="G25" s="61"/>
      <c r="H25" s="62"/>
      <c r="I25" s="62"/>
      <c r="J25" s="62"/>
      <c r="K25" s="62"/>
      <c r="L25" s="63"/>
      <c r="M25" s="54"/>
      <c r="N25" s="55"/>
      <c r="O25" s="55"/>
      <c r="P25" s="55"/>
      <c r="Q25" s="55"/>
      <c r="R25" s="64"/>
      <c r="S25" s="65"/>
      <c r="T25" s="66"/>
      <c r="U25" s="67"/>
      <c r="V25" s="165"/>
    </row>
    <row r="26" spans="1:22" ht="15" hidden="1" customHeight="1" x14ac:dyDescent="0.2">
      <c r="A26" s="1"/>
      <c r="B26" s="58"/>
      <c r="C26" s="59"/>
      <c r="D26" s="60"/>
      <c r="E26" s="59"/>
      <c r="F26" s="61"/>
      <c r="G26" s="61"/>
      <c r="H26" s="62"/>
      <c r="I26" s="62"/>
      <c r="J26" s="62"/>
      <c r="K26" s="62"/>
      <c r="L26" s="63"/>
      <c r="M26" s="54"/>
      <c r="N26" s="55"/>
      <c r="O26" s="55"/>
      <c r="P26" s="68"/>
      <c r="Q26" s="55"/>
      <c r="R26" s="64"/>
      <c r="S26" s="65"/>
      <c r="T26" s="66"/>
      <c r="U26" s="67"/>
      <c r="V26" s="165"/>
    </row>
    <row r="27" spans="1:22" ht="15" hidden="1" customHeight="1" x14ac:dyDescent="0.2">
      <c r="A27" s="1"/>
      <c r="B27" s="58"/>
      <c r="C27" s="59"/>
      <c r="D27" s="60"/>
      <c r="E27" s="59"/>
      <c r="F27" s="61"/>
      <c r="G27" s="61"/>
      <c r="H27" s="62"/>
      <c r="I27" s="62"/>
      <c r="J27" s="62"/>
      <c r="K27" s="62"/>
      <c r="L27" s="63"/>
      <c r="M27" s="54"/>
      <c r="N27" s="55"/>
      <c r="O27" s="55"/>
      <c r="P27" s="68"/>
      <c r="Q27" s="55"/>
      <c r="R27" s="64"/>
      <c r="S27" s="65"/>
      <c r="T27" s="66"/>
      <c r="U27" s="67"/>
      <c r="V27" s="165"/>
    </row>
    <row r="28" spans="1:22" ht="17.25" hidden="1" customHeight="1" x14ac:dyDescent="0.2">
      <c r="A28" s="1"/>
      <c r="B28" s="58"/>
      <c r="C28" s="59"/>
      <c r="D28" s="60"/>
      <c r="E28" s="59"/>
      <c r="F28" s="61"/>
      <c r="G28" s="61"/>
      <c r="H28" s="62"/>
      <c r="I28" s="62"/>
      <c r="J28" s="62"/>
      <c r="K28" s="62"/>
      <c r="L28" s="63"/>
      <c r="M28" s="54"/>
      <c r="N28" s="55"/>
      <c r="O28" s="55"/>
      <c r="P28" s="55"/>
      <c r="Q28" s="55"/>
      <c r="R28" s="186"/>
      <c r="S28" s="187"/>
      <c r="T28" s="188"/>
      <c r="U28" s="189" t="s">
        <v>197</v>
      </c>
      <c r="V28" s="165"/>
    </row>
    <row r="29" spans="1:22" ht="15" hidden="1" customHeight="1" x14ac:dyDescent="0.2">
      <c r="A29" s="1"/>
      <c r="B29" s="58"/>
      <c r="C29" s="59"/>
      <c r="D29" s="60"/>
      <c r="E29" s="59"/>
      <c r="F29" s="61"/>
      <c r="G29" s="61"/>
      <c r="H29" s="62"/>
      <c r="I29" s="62"/>
      <c r="J29" s="62"/>
      <c r="K29" s="62"/>
      <c r="L29" s="63"/>
      <c r="M29" s="54"/>
      <c r="N29" s="55"/>
      <c r="O29" s="55"/>
      <c r="P29" s="68"/>
      <c r="Q29" s="55"/>
      <c r="R29" s="186"/>
      <c r="S29" s="187"/>
      <c r="T29" s="188"/>
      <c r="U29" s="190"/>
      <c r="V29" s="165"/>
    </row>
    <row r="30" spans="1:22" ht="15" hidden="1" customHeight="1" x14ac:dyDescent="0.2">
      <c r="A30" s="1"/>
      <c r="B30" s="58"/>
      <c r="C30" s="59"/>
      <c r="D30" s="60"/>
      <c r="E30" s="59"/>
      <c r="F30" s="61"/>
      <c r="G30" s="61"/>
      <c r="H30" s="62"/>
      <c r="I30" s="62"/>
      <c r="J30" s="62"/>
      <c r="K30" s="62"/>
      <c r="L30" s="63"/>
      <c r="M30" s="54"/>
      <c r="N30" s="55"/>
      <c r="O30" s="55"/>
      <c r="P30" s="55"/>
      <c r="Q30" s="55"/>
      <c r="R30" s="186"/>
      <c r="S30" s="187"/>
      <c r="T30" s="188"/>
      <c r="U30" s="190"/>
      <c r="V30" s="165"/>
    </row>
    <row r="31" spans="1:22" ht="15" hidden="1" customHeight="1" x14ac:dyDescent="0.2">
      <c r="A31" s="1"/>
      <c r="B31" s="58"/>
      <c r="C31" s="59"/>
      <c r="D31" s="60"/>
      <c r="E31" s="59"/>
      <c r="F31" s="61"/>
      <c r="G31" s="61"/>
      <c r="H31" s="62"/>
      <c r="I31" s="62"/>
      <c r="J31" s="62"/>
      <c r="K31" s="62"/>
      <c r="L31" s="63"/>
      <c r="M31" s="54"/>
      <c r="N31" s="55"/>
      <c r="O31" s="55"/>
      <c r="P31" s="68"/>
      <c r="Q31" s="55"/>
      <c r="R31" s="186"/>
      <c r="S31" s="187"/>
      <c r="T31" s="188"/>
      <c r="U31" s="190"/>
      <c r="V31" s="165"/>
    </row>
    <row r="32" spans="1:22" ht="15" hidden="1" customHeight="1" x14ac:dyDescent="0.2">
      <c r="A32" s="1"/>
      <c r="B32" s="58"/>
      <c r="C32" s="59"/>
      <c r="D32" s="60"/>
      <c r="E32" s="59"/>
      <c r="F32" s="61"/>
      <c r="G32" s="61"/>
      <c r="H32" s="62"/>
      <c r="I32" s="62"/>
      <c r="J32" s="62"/>
      <c r="K32" s="62"/>
      <c r="L32" s="63"/>
      <c r="M32" s="54"/>
      <c r="N32" s="55"/>
      <c r="O32" s="55"/>
      <c r="P32" s="68"/>
      <c r="Q32" s="55"/>
      <c r="R32" s="186"/>
      <c r="S32" s="187"/>
      <c r="T32" s="188"/>
      <c r="U32" s="190"/>
      <c r="V32" s="165"/>
    </row>
    <row r="33" spans="1:22" ht="14.25" hidden="1" customHeight="1" x14ac:dyDescent="0.2">
      <c r="A33" s="1"/>
      <c r="B33" s="69"/>
      <c r="C33" s="70"/>
      <c r="D33" s="71"/>
      <c r="E33" s="70"/>
      <c r="F33" s="72"/>
      <c r="G33" s="72"/>
      <c r="H33" s="73"/>
      <c r="I33" s="73"/>
      <c r="J33" s="73"/>
      <c r="K33" s="73"/>
      <c r="L33" s="73"/>
      <c r="M33" s="74"/>
      <c r="N33" s="74"/>
      <c r="O33" s="75"/>
      <c r="P33" s="75"/>
      <c r="Q33" s="75"/>
      <c r="R33" s="74"/>
      <c r="S33" s="76"/>
      <c r="T33" s="77"/>
      <c r="U33" s="78"/>
      <c r="V33" s="165"/>
    </row>
    <row r="34" spans="1:22" ht="14.25" hidden="1" customHeight="1" x14ac:dyDescent="0.2">
      <c r="A34" s="1"/>
      <c r="B34" s="69"/>
      <c r="C34" s="70"/>
      <c r="D34" s="71"/>
      <c r="E34" s="70"/>
      <c r="F34" s="79"/>
      <c r="G34" s="79"/>
      <c r="H34" s="80"/>
      <c r="I34" s="80"/>
      <c r="J34" s="80"/>
      <c r="K34" s="80"/>
      <c r="L34" s="80"/>
      <c r="M34" s="81"/>
      <c r="N34" s="81"/>
      <c r="O34" s="82"/>
      <c r="P34" s="82"/>
      <c r="Q34" s="82"/>
      <c r="R34" s="81"/>
      <c r="S34" s="83"/>
      <c r="T34" s="84"/>
      <c r="U34" s="85"/>
      <c r="V34" s="165"/>
    </row>
    <row r="35" spans="1:22" ht="14.25" hidden="1" customHeight="1" x14ac:dyDescent="0.2">
      <c r="A35" s="1"/>
      <c r="B35" s="69"/>
      <c r="C35" s="70"/>
      <c r="D35" s="71"/>
      <c r="E35" s="70"/>
      <c r="F35" s="79"/>
      <c r="G35" s="79"/>
      <c r="H35" s="80"/>
      <c r="I35" s="80"/>
      <c r="J35" s="80"/>
      <c r="K35" s="80"/>
      <c r="L35" s="80"/>
      <c r="M35" s="81"/>
      <c r="N35" s="81"/>
      <c r="O35" s="82"/>
      <c r="P35" s="82"/>
      <c r="Q35" s="82"/>
      <c r="R35" s="80"/>
      <c r="S35" s="83"/>
      <c r="T35" s="84"/>
      <c r="U35" s="85"/>
      <c r="V35" s="165"/>
    </row>
    <row r="36" spans="1:22" ht="14.25" hidden="1" customHeight="1" x14ac:dyDescent="0.2">
      <c r="A36" s="1"/>
      <c r="B36" s="69"/>
      <c r="C36" s="70"/>
      <c r="D36" s="71"/>
      <c r="E36" s="70"/>
      <c r="F36" s="79"/>
      <c r="G36" s="79"/>
      <c r="H36" s="80"/>
      <c r="I36" s="80"/>
      <c r="J36" s="80"/>
      <c r="K36" s="80"/>
      <c r="L36" s="80"/>
      <c r="M36" s="81"/>
      <c r="N36" s="81"/>
      <c r="O36" s="82"/>
      <c r="P36" s="82"/>
      <c r="Q36" s="82"/>
      <c r="R36" s="81"/>
      <c r="S36" s="86"/>
      <c r="T36" s="84"/>
      <c r="U36" s="85"/>
      <c r="V36" s="165"/>
    </row>
    <row r="37" spans="1:22" ht="14.25" hidden="1" customHeight="1" x14ac:dyDescent="0.2">
      <c r="A37" s="1"/>
      <c r="B37" s="69"/>
      <c r="C37" s="70"/>
      <c r="D37" s="71"/>
      <c r="E37" s="70"/>
      <c r="F37" s="79"/>
      <c r="G37" s="79"/>
      <c r="H37" s="80"/>
      <c r="I37" s="80"/>
      <c r="J37" s="80"/>
      <c r="K37" s="80"/>
      <c r="L37" s="80"/>
      <c r="M37" s="81"/>
      <c r="N37" s="81"/>
      <c r="O37" s="82"/>
      <c r="P37" s="82"/>
      <c r="Q37" s="82"/>
      <c r="R37" s="81"/>
      <c r="S37" s="87"/>
      <c r="T37" s="84"/>
      <c r="U37" s="85"/>
      <c r="V37" s="165"/>
    </row>
    <row r="38" spans="1:22" ht="14.25" hidden="1" customHeight="1" x14ac:dyDescent="0.2">
      <c r="A38" s="1"/>
      <c r="B38" s="69"/>
      <c r="C38" s="70"/>
      <c r="D38" s="71"/>
      <c r="E38" s="70"/>
      <c r="F38" s="79"/>
      <c r="G38" s="79"/>
      <c r="H38" s="80"/>
      <c r="I38" s="80"/>
      <c r="J38" s="80"/>
      <c r="K38" s="80"/>
      <c r="L38" s="80"/>
      <c r="M38" s="81"/>
      <c r="N38" s="81"/>
      <c r="O38" s="82"/>
      <c r="P38" s="82"/>
      <c r="Q38" s="82"/>
      <c r="R38" s="81"/>
      <c r="S38" s="83"/>
      <c r="T38" s="84"/>
      <c r="U38" s="85"/>
      <c r="V38" s="165"/>
    </row>
    <row r="39" spans="1:22" ht="14.25" hidden="1" customHeight="1" x14ac:dyDescent="0.2">
      <c r="A39" s="1"/>
      <c r="B39" s="69"/>
      <c r="C39" s="70"/>
      <c r="D39" s="71"/>
      <c r="E39" s="70"/>
      <c r="F39" s="79"/>
      <c r="G39" s="79"/>
      <c r="H39" s="80"/>
      <c r="I39" s="80"/>
      <c r="J39" s="80"/>
      <c r="K39" s="80"/>
      <c r="L39" s="80"/>
      <c r="M39" s="81"/>
      <c r="N39" s="81"/>
      <c r="O39" s="82"/>
      <c r="P39" s="82"/>
      <c r="Q39" s="82"/>
      <c r="R39" s="81"/>
      <c r="S39" s="83"/>
      <c r="T39" s="84"/>
      <c r="U39" s="85"/>
      <c r="V39" s="165"/>
    </row>
    <row r="40" spans="1:22" ht="14.25" hidden="1" customHeight="1" x14ac:dyDescent="0.2">
      <c r="A40" s="1"/>
      <c r="B40" s="69"/>
      <c r="C40" s="70"/>
      <c r="D40" s="71"/>
      <c r="E40" s="70"/>
      <c r="F40" s="79"/>
      <c r="G40" s="79"/>
      <c r="H40" s="80"/>
      <c r="I40" s="80"/>
      <c r="J40" s="80"/>
      <c r="K40" s="80"/>
      <c r="L40" s="80"/>
      <c r="M40" s="81"/>
      <c r="N40" s="81"/>
      <c r="O40" s="82"/>
      <c r="P40" s="82"/>
      <c r="Q40" s="82"/>
      <c r="R40" s="81"/>
      <c r="S40" s="83"/>
      <c r="T40" s="84"/>
      <c r="U40" s="85"/>
      <c r="V40" s="165"/>
    </row>
    <row r="41" spans="1:22" ht="14.25" hidden="1" customHeight="1" x14ac:dyDescent="0.2">
      <c r="A41" s="1"/>
      <c r="B41" s="69"/>
      <c r="C41" s="70"/>
      <c r="D41" s="71"/>
      <c r="E41" s="70"/>
      <c r="F41" s="79"/>
      <c r="G41" s="79"/>
      <c r="H41" s="80"/>
      <c r="I41" s="80"/>
      <c r="J41" s="80"/>
      <c r="K41" s="80"/>
      <c r="L41" s="80"/>
      <c r="M41" s="81"/>
      <c r="N41" s="81"/>
      <c r="O41" s="81"/>
      <c r="P41" s="81"/>
      <c r="Q41" s="81"/>
      <c r="R41" s="34"/>
      <c r="S41" s="83"/>
      <c r="T41" s="84"/>
      <c r="U41" s="88"/>
      <c r="V41" s="165"/>
    </row>
    <row r="42" spans="1:22" ht="14.25" hidden="1" customHeight="1" x14ac:dyDescent="0.2">
      <c r="A42" s="1"/>
      <c r="B42" s="69"/>
      <c r="C42" s="70"/>
      <c r="D42" s="71"/>
      <c r="E42" s="70"/>
      <c r="F42" s="79"/>
      <c r="G42" s="79"/>
      <c r="H42" s="80"/>
      <c r="I42" s="80"/>
      <c r="J42" s="80"/>
      <c r="K42" s="80"/>
      <c r="L42" s="80"/>
      <c r="M42" s="81"/>
      <c r="N42" s="81"/>
      <c r="O42" s="81"/>
      <c r="P42" s="81"/>
      <c r="Q42" s="81"/>
      <c r="R42" s="34"/>
      <c r="S42" s="83"/>
      <c r="T42" s="84"/>
      <c r="U42" s="88"/>
      <c r="V42" s="165"/>
    </row>
    <row r="43" spans="1:22" ht="14.25" hidden="1" customHeight="1" x14ac:dyDescent="0.2">
      <c r="A43" s="1"/>
      <c r="B43" s="69"/>
      <c r="C43" s="70"/>
      <c r="D43" s="71"/>
      <c r="E43" s="70"/>
      <c r="F43" s="79"/>
      <c r="G43" s="79"/>
      <c r="H43" s="80"/>
      <c r="I43" s="80"/>
      <c r="J43" s="80"/>
      <c r="K43" s="80"/>
      <c r="L43" s="80"/>
      <c r="M43" s="81"/>
      <c r="N43" s="81"/>
      <c r="O43" s="81"/>
      <c r="P43" s="81"/>
      <c r="Q43" s="81"/>
      <c r="R43" s="34"/>
      <c r="S43" s="83"/>
      <c r="T43" s="84"/>
      <c r="U43" s="88"/>
      <c r="V43" s="165"/>
    </row>
    <row r="44" spans="1:22" ht="14.25" hidden="1" customHeight="1" x14ac:dyDescent="0.2">
      <c r="A44" s="1"/>
      <c r="B44" s="69"/>
      <c r="C44" s="70"/>
      <c r="D44" s="71"/>
      <c r="E44" s="70"/>
      <c r="F44" s="79"/>
      <c r="G44" s="79"/>
      <c r="H44" s="80"/>
      <c r="I44" s="80"/>
      <c r="J44" s="80"/>
      <c r="K44" s="80"/>
      <c r="L44" s="80"/>
      <c r="M44" s="81"/>
      <c r="N44" s="81"/>
      <c r="O44" s="81"/>
      <c r="P44" s="81"/>
      <c r="Q44" s="81"/>
      <c r="R44" s="34"/>
      <c r="S44" s="83"/>
      <c r="T44" s="84"/>
      <c r="U44" s="88"/>
      <c r="V44" s="165"/>
    </row>
    <row r="45" spans="1:22" ht="14.25" hidden="1" customHeight="1" x14ac:dyDescent="0.2">
      <c r="A45" s="1"/>
      <c r="B45" s="69"/>
      <c r="C45" s="70"/>
      <c r="D45" s="71"/>
      <c r="E45" s="70"/>
      <c r="F45" s="79"/>
      <c r="G45" s="79"/>
      <c r="H45" s="80"/>
      <c r="I45" s="80"/>
      <c r="J45" s="80"/>
      <c r="K45" s="80"/>
      <c r="L45" s="80"/>
      <c r="M45" s="81"/>
      <c r="N45" s="81"/>
      <c r="O45" s="82"/>
      <c r="P45" s="82"/>
      <c r="Q45" s="82"/>
      <c r="R45" s="34"/>
      <c r="S45" s="89"/>
      <c r="T45" s="84"/>
      <c r="U45" s="85"/>
      <c r="V45" s="165"/>
    </row>
    <row r="46" spans="1:22" ht="14.25" hidden="1" customHeight="1" x14ac:dyDescent="0.2">
      <c r="A46" s="1"/>
      <c r="B46" s="69"/>
      <c r="C46" s="70"/>
      <c r="D46" s="71"/>
      <c r="E46" s="70"/>
      <c r="F46" s="79"/>
      <c r="G46" s="79"/>
      <c r="H46" s="80"/>
      <c r="I46" s="80"/>
      <c r="J46" s="80"/>
      <c r="K46" s="80"/>
      <c r="L46" s="80"/>
      <c r="M46" s="81"/>
      <c r="N46" s="81"/>
      <c r="O46" s="82"/>
      <c r="P46" s="82"/>
      <c r="Q46" s="82"/>
      <c r="R46" s="34"/>
      <c r="S46" s="84"/>
      <c r="T46" s="84"/>
      <c r="U46" s="85"/>
      <c r="V46" s="165"/>
    </row>
    <row r="47" spans="1:22" ht="14.25" hidden="1" customHeight="1" x14ac:dyDescent="0.2">
      <c r="A47" s="1"/>
      <c r="B47" s="69"/>
      <c r="C47" s="70"/>
      <c r="D47" s="71"/>
      <c r="E47" s="70"/>
      <c r="F47" s="79"/>
      <c r="G47" s="79"/>
      <c r="H47" s="80"/>
      <c r="I47" s="80"/>
      <c r="J47" s="80"/>
      <c r="K47" s="80"/>
      <c r="L47" s="80"/>
      <c r="M47" s="81"/>
      <c r="N47" s="81"/>
      <c r="O47" s="82"/>
      <c r="P47" s="82"/>
      <c r="Q47" s="82"/>
      <c r="R47" s="34"/>
      <c r="S47" s="84"/>
      <c r="T47" s="84"/>
      <c r="U47" s="88"/>
      <c r="V47" s="165"/>
    </row>
    <row r="48" spans="1:22" ht="14.25" hidden="1" customHeight="1" x14ac:dyDescent="0.2">
      <c r="A48" s="1"/>
      <c r="B48" s="69"/>
      <c r="C48" s="70"/>
      <c r="D48" s="71"/>
      <c r="E48" s="70"/>
      <c r="F48" s="79"/>
      <c r="G48" s="79"/>
      <c r="H48" s="80"/>
      <c r="I48" s="80"/>
      <c r="J48" s="80"/>
      <c r="K48" s="80"/>
      <c r="L48" s="80"/>
      <c r="M48" s="81"/>
      <c r="N48" s="81"/>
      <c r="O48" s="82"/>
      <c r="P48" s="82"/>
      <c r="Q48" s="82"/>
      <c r="R48" s="34"/>
      <c r="S48" s="84"/>
      <c r="T48" s="84"/>
      <c r="U48" s="88"/>
      <c r="V48" s="165"/>
    </row>
    <row r="49" spans="1:22" ht="14.25" hidden="1" customHeight="1" x14ac:dyDescent="0.2">
      <c r="A49" s="1"/>
      <c r="B49" s="69"/>
      <c r="C49" s="70"/>
      <c r="D49" s="71"/>
      <c r="E49" s="70"/>
      <c r="F49" s="79"/>
      <c r="G49" s="79"/>
      <c r="H49" s="80"/>
      <c r="I49" s="80"/>
      <c r="J49" s="80"/>
      <c r="K49" s="80"/>
      <c r="L49" s="80"/>
      <c r="M49" s="81"/>
      <c r="N49" s="81"/>
      <c r="O49" s="82"/>
      <c r="P49" s="82"/>
      <c r="Q49" s="82"/>
      <c r="R49" s="81"/>
      <c r="S49" s="90"/>
      <c r="T49" s="84"/>
      <c r="U49" s="88"/>
      <c r="V49" s="165"/>
    </row>
    <row r="50" spans="1:22" ht="14.25" hidden="1" customHeight="1" x14ac:dyDescent="0.2">
      <c r="A50" s="1"/>
      <c r="B50" s="69"/>
      <c r="C50" s="70"/>
      <c r="D50" s="71"/>
      <c r="E50" s="70"/>
      <c r="F50" s="79"/>
      <c r="G50" s="79"/>
      <c r="H50" s="80"/>
      <c r="I50" s="80"/>
      <c r="J50" s="80"/>
      <c r="K50" s="80"/>
      <c r="L50" s="80"/>
      <c r="M50" s="81"/>
      <c r="N50" s="81"/>
      <c r="O50" s="82"/>
      <c r="P50" s="82"/>
      <c r="Q50" s="82"/>
      <c r="R50" s="34"/>
      <c r="S50" s="87"/>
      <c r="T50" s="84"/>
      <c r="U50" s="88"/>
      <c r="V50" s="165"/>
    </row>
    <row r="51" spans="1:22" ht="14.25" hidden="1" customHeight="1" x14ac:dyDescent="0.2">
      <c r="A51" s="1"/>
      <c r="B51" s="69"/>
      <c r="C51" s="70"/>
      <c r="D51" s="71"/>
      <c r="E51" s="70"/>
      <c r="F51" s="79"/>
      <c r="G51" s="79"/>
      <c r="H51" s="80"/>
      <c r="I51" s="80"/>
      <c r="J51" s="80"/>
      <c r="K51" s="80"/>
      <c r="L51" s="80"/>
      <c r="M51" s="81"/>
      <c r="N51" s="81"/>
      <c r="O51" s="82"/>
      <c r="P51" s="82"/>
      <c r="Q51" s="82"/>
      <c r="R51" s="34"/>
      <c r="S51" s="87"/>
      <c r="T51" s="84"/>
      <c r="U51" s="88"/>
      <c r="V51" s="165"/>
    </row>
    <row r="52" spans="1:22" ht="14.25" hidden="1" customHeight="1" x14ac:dyDescent="0.2">
      <c r="A52" s="1"/>
      <c r="B52" s="69"/>
      <c r="C52" s="70"/>
      <c r="D52" s="71"/>
      <c r="E52" s="70"/>
      <c r="F52" s="79"/>
      <c r="G52" s="79"/>
      <c r="H52" s="80"/>
      <c r="I52" s="80"/>
      <c r="J52" s="80"/>
      <c r="K52" s="80"/>
      <c r="L52" s="80"/>
      <c r="M52" s="81"/>
      <c r="N52" s="81"/>
      <c r="O52" s="82"/>
      <c r="P52" s="82"/>
      <c r="Q52" s="82"/>
      <c r="R52" s="81"/>
      <c r="S52" s="91"/>
      <c r="T52" s="84"/>
      <c r="U52" s="88"/>
      <c r="V52" s="165"/>
    </row>
    <row r="53" spans="1:22" ht="14.25" hidden="1" customHeight="1" x14ac:dyDescent="0.2">
      <c r="A53" s="1"/>
      <c r="B53" s="69"/>
      <c r="C53" s="70"/>
      <c r="D53" s="71"/>
      <c r="E53" s="70"/>
      <c r="F53" s="79"/>
      <c r="G53" s="79"/>
      <c r="H53" s="80"/>
      <c r="I53" s="80"/>
      <c r="J53" s="80"/>
      <c r="K53" s="80"/>
      <c r="L53" s="80"/>
      <c r="M53" s="81"/>
      <c r="N53" s="81"/>
      <c r="O53" s="82"/>
      <c r="P53" s="82"/>
      <c r="Q53" s="82"/>
      <c r="R53" s="34"/>
      <c r="S53" s="91"/>
      <c r="T53" s="84"/>
      <c r="U53" s="88"/>
      <c r="V53" s="165"/>
    </row>
    <row r="54" spans="1:22" ht="15" hidden="1" customHeight="1" x14ac:dyDescent="0.2">
      <c r="A54" s="1"/>
      <c r="B54" s="69"/>
      <c r="C54" s="70"/>
      <c r="D54" s="71"/>
      <c r="E54" s="70"/>
      <c r="F54" s="79"/>
      <c r="G54" s="79"/>
      <c r="H54" s="80"/>
      <c r="I54" s="80"/>
      <c r="J54" s="80"/>
      <c r="K54" s="80"/>
      <c r="L54" s="80"/>
      <c r="M54" s="81"/>
      <c r="N54" s="81"/>
      <c r="O54" s="92"/>
      <c r="P54" s="92"/>
      <c r="Q54" s="92"/>
      <c r="R54" s="34"/>
      <c r="S54" s="83"/>
      <c r="T54" s="84"/>
      <c r="U54" s="88"/>
      <c r="V54" s="165"/>
    </row>
    <row r="55" spans="1:22" ht="15" hidden="1" customHeight="1" x14ac:dyDescent="0.2">
      <c r="A55" s="1"/>
      <c r="B55" s="69"/>
      <c r="C55" s="70"/>
      <c r="D55" s="71"/>
      <c r="E55" s="70"/>
      <c r="F55" s="79"/>
      <c r="G55" s="79"/>
      <c r="H55" s="80"/>
      <c r="I55" s="80"/>
      <c r="J55" s="80"/>
      <c r="K55" s="80"/>
      <c r="L55" s="80"/>
      <c r="M55" s="81"/>
      <c r="N55" s="81"/>
      <c r="O55" s="92"/>
      <c r="P55" s="92"/>
      <c r="Q55" s="92"/>
      <c r="R55" s="34"/>
      <c r="S55" s="87"/>
      <c r="T55" s="84"/>
      <c r="U55" s="88"/>
      <c r="V55" s="165"/>
    </row>
    <row r="56" spans="1:22" ht="15" hidden="1" customHeight="1" x14ac:dyDescent="0.2">
      <c r="A56" s="1"/>
      <c r="B56" s="69"/>
      <c r="C56" s="70"/>
      <c r="D56" s="71"/>
      <c r="E56" s="70"/>
      <c r="F56" s="79"/>
      <c r="G56" s="79"/>
      <c r="H56" s="80"/>
      <c r="I56" s="80"/>
      <c r="J56" s="80"/>
      <c r="K56" s="80"/>
      <c r="L56" s="80"/>
      <c r="M56" s="81"/>
      <c r="N56" s="81"/>
      <c r="O56" s="92"/>
      <c r="P56" s="92"/>
      <c r="Q56" s="92"/>
      <c r="R56" s="34"/>
      <c r="S56" s="87"/>
      <c r="T56" s="84"/>
      <c r="U56" s="88"/>
      <c r="V56" s="165"/>
    </row>
    <row r="57" spans="1:22" ht="15" hidden="1" customHeight="1" x14ac:dyDescent="0.2">
      <c r="A57" s="1"/>
      <c r="B57" s="69"/>
      <c r="C57" s="70"/>
      <c r="D57" s="71"/>
      <c r="E57" s="70"/>
      <c r="F57" s="79"/>
      <c r="G57" s="79"/>
      <c r="H57" s="80"/>
      <c r="I57" s="80"/>
      <c r="J57" s="80"/>
      <c r="K57" s="80"/>
      <c r="L57" s="80"/>
      <c r="M57" s="81"/>
      <c r="N57" s="81"/>
      <c r="O57" s="92"/>
      <c r="P57" s="92"/>
      <c r="Q57" s="92"/>
      <c r="R57" s="81"/>
      <c r="S57" s="83"/>
      <c r="T57" s="84"/>
      <c r="U57" s="88"/>
      <c r="V57" s="165"/>
    </row>
    <row r="58" spans="1:22" ht="15" hidden="1" customHeight="1" x14ac:dyDescent="0.2">
      <c r="A58" s="1"/>
      <c r="B58" s="69"/>
      <c r="C58" s="70"/>
      <c r="D58" s="71"/>
      <c r="E58" s="70"/>
      <c r="F58" s="79"/>
      <c r="G58" s="79"/>
      <c r="H58" s="80"/>
      <c r="I58" s="80"/>
      <c r="J58" s="80"/>
      <c r="K58" s="80"/>
      <c r="L58" s="80"/>
      <c r="M58" s="81"/>
      <c r="N58" s="81"/>
      <c r="O58" s="92"/>
      <c r="P58" s="92"/>
      <c r="Q58" s="92"/>
      <c r="R58" s="81"/>
      <c r="S58" s="83"/>
      <c r="T58" s="84"/>
      <c r="U58" s="88"/>
      <c r="V58" s="165"/>
    </row>
    <row r="59" spans="1:22" ht="15" hidden="1" customHeight="1" x14ac:dyDescent="0.2">
      <c r="A59" s="1"/>
      <c r="B59" s="69"/>
      <c r="C59" s="70"/>
      <c r="D59" s="71"/>
      <c r="E59" s="70"/>
      <c r="F59" s="79"/>
      <c r="G59" s="79"/>
      <c r="H59" s="80"/>
      <c r="I59" s="80"/>
      <c r="J59" s="80"/>
      <c r="K59" s="80"/>
      <c r="L59" s="80"/>
      <c r="M59" s="81"/>
      <c r="N59" s="81"/>
      <c r="O59" s="92"/>
      <c r="P59" s="92"/>
      <c r="Q59" s="92"/>
      <c r="R59" s="81"/>
      <c r="S59" s="87"/>
      <c r="T59" s="84"/>
      <c r="U59" s="88"/>
      <c r="V59" s="165"/>
    </row>
    <row r="60" spans="1:22" ht="15" hidden="1" customHeight="1" x14ac:dyDescent="0.2">
      <c r="A60" s="1"/>
      <c r="B60" s="69"/>
      <c r="C60" s="70"/>
      <c r="D60" s="71"/>
      <c r="E60" s="70"/>
      <c r="F60" s="79"/>
      <c r="G60" s="79"/>
      <c r="H60" s="80"/>
      <c r="I60" s="80"/>
      <c r="J60" s="80"/>
      <c r="K60" s="80"/>
      <c r="L60" s="80"/>
      <c r="M60" s="81"/>
      <c r="N60" s="81"/>
      <c r="O60" s="92"/>
      <c r="P60" s="92"/>
      <c r="Q60" s="92"/>
      <c r="R60" s="81"/>
      <c r="S60" s="87"/>
      <c r="T60" s="84"/>
      <c r="U60" s="88"/>
      <c r="V60" s="165"/>
    </row>
    <row r="61" spans="1:22" ht="15" hidden="1" customHeight="1" x14ac:dyDescent="0.2">
      <c r="A61" s="1"/>
      <c r="B61" s="69"/>
      <c r="C61" s="70"/>
      <c r="D61" s="71"/>
      <c r="E61" s="70"/>
      <c r="F61" s="79"/>
      <c r="G61" s="79"/>
      <c r="H61" s="80"/>
      <c r="I61" s="80"/>
      <c r="J61" s="80"/>
      <c r="K61" s="80"/>
      <c r="L61" s="80"/>
      <c r="M61" s="81"/>
      <c r="N61" s="81"/>
      <c r="O61" s="92"/>
      <c r="P61" s="92"/>
      <c r="Q61" s="92"/>
      <c r="R61" s="34"/>
      <c r="S61" s="87"/>
      <c r="T61" s="84"/>
      <c r="U61" s="88"/>
      <c r="V61" s="165"/>
    </row>
    <row r="62" spans="1:22" ht="15" hidden="1" customHeight="1" x14ac:dyDescent="0.2">
      <c r="A62" s="1"/>
      <c r="B62" s="69"/>
      <c r="C62" s="70"/>
      <c r="D62" s="71"/>
      <c r="E62" s="70"/>
      <c r="F62" s="79"/>
      <c r="G62" s="79"/>
      <c r="H62" s="80"/>
      <c r="I62" s="80"/>
      <c r="J62" s="80"/>
      <c r="K62" s="80"/>
      <c r="L62" s="80"/>
      <c r="M62" s="81"/>
      <c r="N62" s="81"/>
      <c r="O62" s="92"/>
      <c r="P62" s="92"/>
      <c r="Q62" s="92"/>
      <c r="R62" s="34"/>
      <c r="S62" s="87"/>
      <c r="T62" s="84"/>
      <c r="U62" s="88"/>
      <c r="V62" s="165"/>
    </row>
    <row r="63" spans="1:22" ht="15" hidden="1" customHeight="1" x14ac:dyDescent="0.2">
      <c r="A63" s="1"/>
      <c r="B63" s="69"/>
      <c r="C63" s="70"/>
      <c r="D63" s="71"/>
      <c r="E63" s="70"/>
      <c r="F63" s="79"/>
      <c r="G63" s="79"/>
      <c r="H63" s="80"/>
      <c r="I63" s="80"/>
      <c r="J63" s="80"/>
      <c r="K63" s="80"/>
      <c r="L63" s="80"/>
      <c r="M63" s="81"/>
      <c r="N63" s="81"/>
      <c r="O63" s="92"/>
      <c r="P63" s="92"/>
      <c r="Q63" s="92"/>
      <c r="R63" s="34"/>
      <c r="S63" s="87"/>
      <c r="T63" s="84"/>
      <c r="U63" s="88"/>
      <c r="V63" s="165"/>
    </row>
    <row r="64" spans="1:22" ht="15" hidden="1" customHeight="1" x14ac:dyDescent="0.2">
      <c r="A64" s="1"/>
      <c r="B64" s="69"/>
      <c r="C64" s="70"/>
      <c r="D64" s="71"/>
      <c r="E64" s="70"/>
      <c r="F64" s="79"/>
      <c r="G64" s="79"/>
      <c r="H64" s="80"/>
      <c r="I64" s="80"/>
      <c r="J64" s="80"/>
      <c r="K64" s="80"/>
      <c r="L64" s="80"/>
      <c r="M64" s="81"/>
      <c r="N64" s="81"/>
      <c r="O64" s="92"/>
      <c r="P64" s="92"/>
      <c r="Q64" s="92"/>
      <c r="R64" s="34"/>
      <c r="S64" s="87"/>
      <c r="T64" s="84"/>
      <c r="U64" s="88"/>
      <c r="V64" s="165"/>
    </row>
    <row r="65" spans="1:22" ht="15" hidden="1" customHeight="1" x14ac:dyDescent="0.2">
      <c r="A65" s="1"/>
      <c r="B65" s="69"/>
      <c r="C65" s="70"/>
      <c r="D65" s="71"/>
      <c r="E65" s="70"/>
      <c r="F65" s="79"/>
      <c r="G65" s="79"/>
      <c r="H65" s="80"/>
      <c r="I65" s="80"/>
      <c r="J65" s="80"/>
      <c r="K65" s="80"/>
      <c r="L65" s="80"/>
      <c r="M65" s="81"/>
      <c r="N65" s="81"/>
      <c r="O65" s="92"/>
      <c r="P65" s="92"/>
      <c r="Q65" s="92"/>
      <c r="R65" s="34"/>
      <c r="S65" s="87"/>
      <c r="T65" s="84"/>
      <c r="U65" s="88"/>
      <c r="V65" s="165"/>
    </row>
    <row r="66" spans="1:22" ht="15" hidden="1" customHeight="1" x14ac:dyDescent="0.2">
      <c r="A66" s="1"/>
      <c r="B66" s="69"/>
      <c r="C66" s="70"/>
      <c r="D66" s="71"/>
      <c r="E66" s="70"/>
      <c r="F66" s="79"/>
      <c r="G66" s="79"/>
      <c r="H66" s="80"/>
      <c r="I66" s="80"/>
      <c r="J66" s="80"/>
      <c r="K66" s="80"/>
      <c r="L66" s="80"/>
      <c r="M66" s="81"/>
      <c r="N66" s="81"/>
      <c r="O66" s="92"/>
      <c r="P66" s="92"/>
      <c r="Q66" s="92"/>
      <c r="R66" s="34"/>
      <c r="S66" s="83"/>
      <c r="T66" s="84"/>
      <c r="U66" s="88"/>
      <c r="V66" s="165"/>
    </row>
    <row r="67" spans="1:22" ht="15" hidden="1" customHeight="1" x14ac:dyDescent="0.2">
      <c r="A67" s="1"/>
      <c r="B67" s="69"/>
      <c r="C67" s="70"/>
      <c r="D67" s="71"/>
      <c r="E67" s="70"/>
      <c r="F67" s="79"/>
      <c r="G67" s="79"/>
      <c r="H67" s="80"/>
      <c r="I67" s="80"/>
      <c r="J67" s="80"/>
      <c r="K67" s="80"/>
      <c r="L67" s="80"/>
      <c r="M67" s="81"/>
      <c r="N67" s="81"/>
      <c r="O67" s="93"/>
      <c r="P67" s="93"/>
      <c r="Q67" s="93"/>
      <c r="R67" s="34"/>
      <c r="S67" s="87"/>
      <c r="T67" s="84"/>
      <c r="U67" s="88"/>
      <c r="V67" s="165"/>
    </row>
    <row r="68" spans="1:22" ht="15" hidden="1" customHeight="1" x14ac:dyDescent="0.2">
      <c r="A68" s="1"/>
      <c r="B68" s="69"/>
      <c r="C68" s="70"/>
      <c r="D68" s="71"/>
      <c r="E68" s="70"/>
      <c r="F68" s="79"/>
      <c r="G68" s="79"/>
      <c r="H68" s="80"/>
      <c r="I68" s="80"/>
      <c r="J68" s="80"/>
      <c r="K68" s="80"/>
      <c r="L68" s="80"/>
      <c r="M68" s="81"/>
      <c r="N68" s="81"/>
      <c r="O68" s="93"/>
      <c r="P68" s="93"/>
      <c r="Q68" s="93"/>
      <c r="R68" s="81"/>
      <c r="S68" s="91"/>
      <c r="T68" s="84"/>
      <c r="U68" s="94"/>
      <c r="V68" s="165"/>
    </row>
    <row r="69" spans="1:22" ht="15" hidden="1" customHeight="1" x14ac:dyDescent="0.2">
      <c r="A69" s="1"/>
      <c r="B69" s="69"/>
      <c r="C69" s="70"/>
      <c r="D69" s="71"/>
      <c r="E69" s="70"/>
      <c r="F69" s="79"/>
      <c r="G69" s="79"/>
      <c r="H69" s="80"/>
      <c r="I69" s="80"/>
      <c r="J69" s="80"/>
      <c r="K69" s="80"/>
      <c r="L69" s="80"/>
      <c r="M69" s="81"/>
      <c r="N69" s="81"/>
      <c r="O69" s="93"/>
      <c r="P69" s="93"/>
      <c r="Q69" s="93"/>
      <c r="R69" s="81"/>
      <c r="S69" s="91"/>
      <c r="T69" s="84"/>
      <c r="U69" s="94"/>
      <c r="V69" s="165"/>
    </row>
    <row r="70" spans="1:22" ht="15" hidden="1" customHeight="1" x14ac:dyDescent="0.2">
      <c r="A70" s="1"/>
      <c r="B70" s="69"/>
      <c r="C70" s="70"/>
      <c r="D70" s="71"/>
      <c r="E70" s="70"/>
      <c r="F70" s="79"/>
      <c r="G70" s="79"/>
      <c r="H70" s="80"/>
      <c r="I70" s="80"/>
      <c r="J70" s="80"/>
      <c r="K70" s="80"/>
      <c r="L70" s="80"/>
      <c r="M70" s="81"/>
      <c r="N70" s="81"/>
      <c r="O70" s="93"/>
      <c r="P70" s="93"/>
      <c r="Q70" s="93"/>
      <c r="R70" s="81"/>
      <c r="S70" s="87"/>
      <c r="T70" s="84"/>
      <c r="U70" s="88"/>
      <c r="V70" s="165"/>
    </row>
    <row r="71" spans="1:22" ht="15" hidden="1" customHeight="1" x14ac:dyDescent="0.2">
      <c r="A71" s="1"/>
      <c r="B71" s="69"/>
      <c r="C71" s="70"/>
      <c r="D71" s="71"/>
      <c r="E71" s="70"/>
      <c r="F71" s="79"/>
      <c r="G71" s="79"/>
      <c r="H71" s="80"/>
      <c r="I71" s="80"/>
      <c r="J71" s="80"/>
      <c r="K71" s="80"/>
      <c r="L71" s="80"/>
      <c r="M71" s="81"/>
      <c r="N71" s="81"/>
      <c r="O71" s="93"/>
      <c r="P71" s="93"/>
      <c r="Q71" s="93"/>
      <c r="R71" s="81"/>
      <c r="S71" s="95"/>
      <c r="T71" s="84"/>
      <c r="U71" s="88"/>
      <c r="V71" s="165"/>
    </row>
    <row r="72" spans="1:22" ht="15" hidden="1" customHeight="1" x14ac:dyDescent="0.2">
      <c r="A72" s="1"/>
      <c r="B72" s="69"/>
      <c r="C72" s="70"/>
      <c r="D72" s="71"/>
      <c r="E72" s="70"/>
      <c r="F72" s="79"/>
      <c r="G72" s="79"/>
      <c r="H72" s="80"/>
      <c r="I72" s="80"/>
      <c r="J72" s="80"/>
      <c r="K72" s="80"/>
      <c r="L72" s="80"/>
      <c r="M72" s="81"/>
      <c r="N72" s="81"/>
      <c r="O72" s="93"/>
      <c r="P72" s="93"/>
      <c r="Q72" s="93"/>
      <c r="R72" s="34"/>
      <c r="S72" s="87"/>
      <c r="T72" s="84"/>
      <c r="U72" s="88"/>
      <c r="V72" s="165"/>
    </row>
    <row r="73" spans="1:22" ht="15" hidden="1" customHeight="1" x14ac:dyDescent="0.2">
      <c r="A73" s="1"/>
      <c r="B73" s="69"/>
      <c r="C73" s="70"/>
      <c r="D73" s="71"/>
      <c r="E73" s="70"/>
      <c r="F73" s="79"/>
      <c r="G73" s="79"/>
      <c r="H73" s="80"/>
      <c r="I73" s="80"/>
      <c r="J73" s="80"/>
      <c r="K73" s="80"/>
      <c r="L73" s="80"/>
      <c r="M73" s="81"/>
      <c r="N73" s="81"/>
      <c r="O73" s="93"/>
      <c r="P73" s="93"/>
      <c r="Q73" s="93"/>
      <c r="R73" s="34"/>
      <c r="S73" s="87"/>
      <c r="T73" s="84"/>
      <c r="U73" s="88"/>
      <c r="V73" s="165"/>
    </row>
    <row r="74" spans="1:22" ht="15" hidden="1" customHeight="1" x14ac:dyDescent="0.2">
      <c r="A74" s="1"/>
      <c r="B74" s="69"/>
      <c r="C74" s="70"/>
      <c r="D74" s="71"/>
      <c r="E74" s="70"/>
      <c r="F74" s="79"/>
      <c r="G74" s="79"/>
      <c r="H74" s="80"/>
      <c r="I74" s="80"/>
      <c r="J74" s="80"/>
      <c r="K74" s="80"/>
      <c r="L74" s="80"/>
      <c r="M74" s="81"/>
      <c r="N74" s="81"/>
      <c r="O74" s="93"/>
      <c r="P74" s="93"/>
      <c r="Q74" s="93"/>
      <c r="R74" s="34"/>
      <c r="S74" s="87"/>
      <c r="T74" s="84"/>
      <c r="U74" s="88"/>
      <c r="V74" s="165"/>
    </row>
    <row r="75" spans="1:22" ht="14.25" hidden="1" customHeight="1" x14ac:dyDescent="0.2">
      <c r="A75" s="1"/>
      <c r="B75" s="69"/>
      <c r="C75" s="70"/>
      <c r="D75" s="71"/>
      <c r="E75" s="70"/>
      <c r="F75" s="79"/>
      <c r="G75" s="79"/>
      <c r="H75" s="80"/>
      <c r="I75" s="80"/>
      <c r="J75" s="80"/>
      <c r="K75" s="80"/>
      <c r="L75" s="80"/>
      <c r="M75" s="81"/>
      <c r="N75" s="81"/>
      <c r="O75" s="81"/>
      <c r="P75" s="81"/>
      <c r="Q75" s="81"/>
      <c r="R75" s="34"/>
      <c r="S75" s="96"/>
      <c r="T75" s="84"/>
      <c r="U75" s="94"/>
      <c r="V75" s="165"/>
    </row>
    <row r="76" spans="1:22" ht="15" hidden="1" customHeight="1" x14ac:dyDescent="0.2">
      <c r="A76" s="1"/>
      <c r="B76" s="69"/>
      <c r="C76" s="70"/>
      <c r="D76" s="71"/>
      <c r="E76" s="70"/>
      <c r="F76" s="79"/>
      <c r="G76" s="79"/>
      <c r="H76" s="81"/>
      <c r="I76" s="81"/>
      <c r="J76" s="81"/>
      <c r="K76" s="81"/>
      <c r="L76" s="81"/>
      <c r="M76" s="81"/>
      <c r="N76" s="81"/>
      <c r="O76" s="92"/>
      <c r="P76" s="92"/>
      <c r="Q76" s="92"/>
      <c r="R76" s="34"/>
      <c r="S76" s="83"/>
      <c r="T76" s="84"/>
      <c r="U76" s="94"/>
      <c r="V76" s="165"/>
    </row>
    <row r="77" spans="1:22" ht="15" hidden="1" customHeight="1" x14ac:dyDescent="0.2">
      <c r="A77" s="1"/>
      <c r="B77" s="69"/>
      <c r="C77" s="70"/>
      <c r="D77" s="71"/>
      <c r="E77" s="70"/>
      <c r="F77" s="79"/>
      <c r="G77" s="79"/>
      <c r="H77" s="81"/>
      <c r="I77" s="81"/>
      <c r="J77" s="81"/>
      <c r="K77" s="81"/>
      <c r="L77" s="81"/>
      <c r="M77" s="81"/>
      <c r="N77" s="81"/>
      <c r="O77" s="92"/>
      <c r="P77" s="92"/>
      <c r="Q77" s="92"/>
      <c r="R77" s="34"/>
      <c r="S77" s="83"/>
      <c r="T77" s="84"/>
      <c r="U77" s="94"/>
      <c r="V77" s="165"/>
    </row>
    <row r="78" spans="1:22" ht="15" hidden="1" customHeight="1" x14ac:dyDescent="0.2">
      <c r="A78" s="1"/>
      <c r="B78" s="69"/>
      <c r="C78" s="70"/>
      <c r="D78" s="71"/>
      <c r="E78" s="70"/>
      <c r="F78" s="79"/>
      <c r="G78" s="79"/>
      <c r="H78" s="80"/>
      <c r="I78" s="80"/>
      <c r="J78" s="80"/>
      <c r="K78" s="80"/>
      <c r="L78" s="80"/>
      <c r="M78" s="81"/>
      <c r="N78" s="81"/>
      <c r="O78" s="92"/>
      <c r="P78" s="92"/>
      <c r="Q78" s="92"/>
      <c r="R78" s="81"/>
      <c r="S78" s="97"/>
      <c r="T78" s="84"/>
      <c r="U78" s="88"/>
      <c r="V78" s="165"/>
    </row>
    <row r="79" spans="1:22" ht="15" hidden="1" customHeight="1" x14ac:dyDescent="0.2">
      <c r="A79" s="1"/>
      <c r="B79" s="69"/>
      <c r="C79" s="70"/>
      <c r="D79" s="71"/>
      <c r="E79" s="70"/>
      <c r="F79" s="79"/>
      <c r="G79" s="79"/>
      <c r="H79" s="80"/>
      <c r="I79" s="80"/>
      <c r="J79" s="80"/>
      <c r="K79" s="80"/>
      <c r="L79" s="80"/>
      <c r="M79" s="81"/>
      <c r="N79" s="81"/>
      <c r="O79" s="92"/>
      <c r="P79" s="92"/>
      <c r="Q79" s="92"/>
      <c r="R79" s="34"/>
      <c r="S79" s="90"/>
      <c r="T79" s="84"/>
      <c r="U79" s="88"/>
      <c r="V79" s="165"/>
    </row>
    <row r="80" spans="1:22" ht="15" hidden="1" customHeight="1" x14ac:dyDescent="0.2">
      <c r="A80" s="1"/>
      <c r="B80" s="69"/>
      <c r="C80" s="70"/>
      <c r="D80" s="71"/>
      <c r="E80" s="70"/>
      <c r="F80" s="79"/>
      <c r="G80" s="79"/>
      <c r="H80" s="80"/>
      <c r="I80" s="80"/>
      <c r="J80" s="80"/>
      <c r="K80" s="80"/>
      <c r="L80" s="80"/>
      <c r="M80" s="81"/>
      <c r="N80" s="81"/>
      <c r="O80" s="92"/>
      <c r="P80" s="92"/>
      <c r="Q80" s="92"/>
      <c r="R80" s="34"/>
      <c r="S80" s="90"/>
      <c r="T80" s="84"/>
      <c r="U80" s="88"/>
      <c r="V80" s="165"/>
    </row>
    <row r="81" spans="1:22" ht="15" hidden="1" customHeight="1" x14ac:dyDescent="0.2">
      <c r="A81" s="1"/>
      <c r="B81" s="69"/>
      <c r="C81" s="70"/>
      <c r="D81" s="71"/>
      <c r="E81" s="70"/>
      <c r="F81" s="79"/>
      <c r="G81" s="79"/>
      <c r="H81" s="80"/>
      <c r="I81" s="80"/>
      <c r="J81" s="80"/>
      <c r="K81" s="80"/>
      <c r="L81" s="80"/>
      <c r="M81" s="81"/>
      <c r="N81" s="81"/>
      <c r="O81" s="92"/>
      <c r="P81" s="92"/>
      <c r="Q81" s="92"/>
      <c r="R81" s="34"/>
      <c r="S81" s="90"/>
      <c r="T81" s="84"/>
      <c r="U81" s="88"/>
      <c r="V81" s="165"/>
    </row>
    <row r="82" spans="1:22" ht="15" hidden="1" customHeight="1" x14ac:dyDescent="0.2">
      <c r="A82" s="1"/>
      <c r="B82" s="69"/>
      <c r="C82" s="70"/>
      <c r="D82" s="71"/>
      <c r="E82" s="70"/>
      <c r="F82" s="79"/>
      <c r="G82" s="79"/>
      <c r="H82" s="80"/>
      <c r="I82" s="80"/>
      <c r="J82" s="80"/>
      <c r="K82" s="80"/>
      <c r="L82" s="80"/>
      <c r="M82" s="81"/>
      <c r="N82" s="81"/>
      <c r="O82" s="93"/>
      <c r="P82" s="93"/>
      <c r="Q82" s="93"/>
      <c r="R82" s="81"/>
      <c r="S82" s="87"/>
      <c r="T82" s="84"/>
      <c r="U82" s="98"/>
      <c r="V82" s="165"/>
    </row>
    <row r="83" spans="1:22" ht="14.25" hidden="1" customHeight="1" x14ac:dyDescent="0.2">
      <c r="A83" s="1"/>
      <c r="B83" s="69"/>
      <c r="C83" s="70"/>
      <c r="D83" s="71"/>
      <c r="E83" s="70"/>
      <c r="F83" s="79"/>
      <c r="G83" s="79"/>
      <c r="H83" s="80"/>
      <c r="I83" s="80"/>
      <c r="J83" s="80"/>
      <c r="K83" s="80"/>
      <c r="L83" s="80"/>
      <c r="M83" s="81"/>
      <c r="N83" s="81"/>
      <c r="O83" s="81"/>
      <c r="P83" s="81"/>
      <c r="Q83" s="81"/>
      <c r="R83" s="81"/>
      <c r="S83" s="83"/>
      <c r="T83" s="84"/>
      <c r="U83" s="94"/>
      <c r="V83" s="165"/>
    </row>
    <row r="84" spans="1:22" ht="14.25" hidden="1" customHeight="1" x14ac:dyDescent="0.2">
      <c r="A84" s="1"/>
      <c r="B84" s="69"/>
      <c r="C84" s="70"/>
      <c r="D84" s="71"/>
      <c r="E84" s="70"/>
      <c r="F84" s="79"/>
      <c r="G84" s="79"/>
      <c r="H84" s="80"/>
      <c r="I84" s="80"/>
      <c r="J84" s="80"/>
      <c r="K84" s="80"/>
      <c r="L84" s="80"/>
      <c r="M84" s="81"/>
      <c r="N84" s="81"/>
      <c r="O84" s="81"/>
      <c r="P84" s="81"/>
      <c r="Q84" s="81"/>
      <c r="R84" s="81"/>
      <c r="S84" s="83"/>
      <c r="T84" s="84"/>
      <c r="U84" s="94"/>
      <c r="V84" s="165"/>
    </row>
    <row r="85" spans="1:22" ht="14.25" hidden="1" customHeight="1" x14ac:dyDescent="0.2">
      <c r="A85" s="1"/>
      <c r="B85" s="69"/>
      <c r="C85" s="70"/>
      <c r="D85" s="71"/>
      <c r="E85" s="70"/>
      <c r="F85" s="99"/>
      <c r="G85" s="99"/>
      <c r="H85" s="100"/>
      <c r="I85" s="100"/>
      <c r="J85" s="100"/>
      <c r="K85" s="100"/>
      <c r="L85" s="100"/>
      <c r="M85" s="100"/>
      <c r="N85" s="101"/>
      <c r="O85" s="101"/>
      <c r="P85" s="101"/>
      <c r="Q85" s="101"/>
      <c r="R85" s="1"/>
      <c r="S85" s="1"/>
      <c r="T85" s="1"/>
      <c r="U85" s="1"/>
      <c r="V85" s="165"/>
    </row>
    <row r="86" spans="1:22" ht="15" hidden="1" customHeight="1" x14ac:dyDescent="0.2">
      <c r="B86" s="69"/>
      <c r="C86" s="70"/>
      <c r="D86" s="71"/>
      <c r="E86" s="70"/>
      <c r="F86" s="102"/>
      <c r="G86" s="102"/>
      <c r="H86" s="103"/>
      <c r="I86" s="103"/>
      <c r="J86" s="103"/>
      <c r="K86" s="103"/>
      <c r="L86" s="103"/>
      <c r="M86" s="103"/>
      <c r="N86" s="104"/>
      <c r="O86" s="104"/>
      <c r="P86" s="104"/>
      <c r="Q86" s="104"/>
      <c r="R86" s="40"/>
      <c r="S86" s="1"/>
      <c r="T86" s="5"/>
      <c r="U86" s="1"/>
      <c r="V86" s="165"/>
    </row>
    <row r="87" spans="1:22" ht="15" hidden="1" customHeight="1" x14ac:dyDescent="0.2">
      <c r="B87" s="69"/>
      <c r="C87" s="70"/>
      <c r="D87" s="71"/>
      <c r="E87" s="70"/>
      <c r="F87" s="102"/>
      <c r="G87" s="102"/>
      <c r="H87" s="103"/>
      <c r="I87" s="103"/>
      <c r="J87" s="103"/>
      <c r="K87" s="103"/>
      <c r="L87" s="103"/>
      <c r="M87" s="103"/>
      <c r="N87" s="104"/>
      <c r="O87" s="104"/>
      <c r="P87" s="104"/>
      <c r="Q87" s="104"/>
      <c r="R87" s="40"/>
      <c r="S87" s="1"/>
      <c r="T87" s="5"/>
      <c r="U87" s="1"/>
      <c r="V87" s="165"/>
    </row>
    <row r="88" spans="1:22" ht="15" hidden="1" customHeight="1" x14ac:dyDescent="0.2">
      <c r="B88" s="69"/>
      <c r="C88" s="70"/>
      <c r="D88" s="71"/>
      <c r="E88" s="70"/>
      <c r="F88" s="102"/>
      <c r="G88" s="102"/>
      <c r="H88" s="103"/>
      <c r="I88" s="103"/>
      <c r="J88" s="103"/>
      <c r="K88" s="103"/>
      <c r="L88" s="103"/>
      <c r="M88" s="103"/>
      <c r="N88" s="104"/>
      <c r="O88" s="104"/>
      <c r="P88" s="104"/>
      <c r="Q88" s="104"/>
      <c r="R88" s="40"/>
      <c r="S88" s="1"/>
      <c r="T88" s="5"/>
      <c r="U88" s="1"/>
      <c r="V88" s="165"/>
    </row>
    <row r="89" spans="1:22" ht="66" customHeight="1" x14ac:dyDescent="0.2">
      <c r="B89" s="166" t="s">
        <v>198</v>
      </c>
      <c r="C89" s="166"/>
      <c r="D89" s="166"/>
      <c r="E89" s="166"/>
      <c r="F89" s="166"/>
      <c r="G89" s="166"/>
      <c r="H89" s="166"/>
      <c r="I89" s="166"/>
      <c r="J89" s="166"/>
      <c r="K89" s="166"/>
      <c r="L89" s="166"/>
      <c r="M89" s="166"/>
      <c r="N89" s="166"/>
      <c r="O89" s="166"/>
      <c r="P89" s="166"/>
      <c r="Q89" s="166"/>
      <c r="R89" s="166"/>
      <c r="S89" s="166"/>
      <c r="T89" s="166"/>
      <c r="U89" s="166"/>
      <c r="V89" s="165"/>
    </row>
    <row r="90" spans="1:22" ht="41.25" customHeight="1" x14ac:dyDescent="0.2">
      <c r="B90" s="167" t="s">
        <v>199</v>
      </c>
      <c r="C90" s="167"/>
      <c r="D90" s="167"/>
      <c r="E90" s="167"/>
      <c r="F90" s="167"/>
      <c r="G90" s="167"/>
      <c r="H90" s="167"/>
      <c r="I90" s="167"/>
      <c r="J90" s="167"/>
      <c r="K90" s="167"/>
      <c r="L90" s="167"/>
      <c r="M90" s="167"/>
      <c r="N90" s="167"/>
      <c r="O90" s="167"/>
      <c r="P90" s="167"/>
      <c r="Q90" s="167"/>
      <c r="R90" s="167"/>
      <c r="S90" s="167"/>
      <c r="T90" s="167"/>
      <c r="U90" s="167"/>
      <c r="V90" s="165"/>
    </row>
    <row r="91" spans="1:22" x14ac:dyDescent="0.2">
      <c r="F91" s="38"/>
      <c r="G91" s="38"/>
      <c r="H91" s="26"/>
      <c r="I91" s="26"/>
      <c r="J91" s="26"/>
      <c r="K91" s="26"/>
      <c r="L91" s="26"/>
      <c r="M91" s="26"/>
      <c r="N91" s="39"/>
      <c r="O91" s="39"/>
      <c r="P91" s="39"/>
      <c r="Q91" s="39"/>
      <c r="R91" s="40"/>
      <c r="S91" s="1"/>
      <c r="T91" s="5"/>
      <c r="U91" s="1"/>
      <c r="V91" s="165"/>
    </row>
    <row r="92" spans="1:22" x14ac:dyDescent="0.2">
      <c r="F92" s="38"/>
      <c r="G92" s="38"/>
      <c r="H92" s="26"/>
      <c r="I92" s="26"/>
      <c r="J92" s="26"/>
      <c r="K92" s="26"/>
      <c r="L92" s="26"/>
      <c r="M92" s="26"/>
      <c r="N92" s="39"/>
      <c r="O92" s="39"/>
      <c r="P92" s="39"/>
      <c r="Q92" s="39"/>
      <c r="R92" s="40"/>
      <c r="S92" s="1"/>
      <c r="T92" s="5"/>
      <c r="U92" s="1"/>
      <c r="V92" s="165"/>
    </row>
    <row r="93" spans="1:22" x14ac:dyDescent="0.2">
      <c r="F93" s="38"/>
      <c r="G93" s="38"/>
      <c r="H93" s="26"/>
      <c r="I93" s="26"/>
      <c r="J93" s="26"/>
      <c r="K93" s="26"/>
      <c r="L93" s="26"/>
      <c r="M93" s="26"/>
      <c r="N93" s="39"/>
      <c r="O93" s="39"/>
      <c r="P93" s="39"/>
      <c r="Q93" s="39"/>
      <c r="R93" s="40"/>
      <c r="S93" s="1"/>
      <c r="T93" s="5"/>
      <c r="U93" s="1"/>
      <c r="V93" s="165"/>
    </row>
  </sheetData>
  <sheetProtection algorithmName="SHA-512" hashValue="8rFVTpfdPAE335O5QsKHQ6QwxJsfyA7Fb6VEpS0CLHiBD12UvB0sQ5X+82C+18EvyAovVFFARLz6HAQd65GVbA==" saltValue="ILSsVw81SgYDM2wq8ANn2A==" spinCount="100000" sheet="1" formatCells="0" formatColumns="0" formatRows="0" insertColumns="0" insertRows="0" insertHyperlinks="0" deleteColumns="0" deleteRows="0" sort="0" autoFilter="0" pivotTables="0"/>
  <autoFilter ref="B12:U12"/>
  <mergeCells count="42">
    <mergeCell ref="T28:T32"/>
    <mergeCell ref="U28:U32"/>
    <mergeCell ref="I20:I24"/>
    <mergeCell ref="J20:J24"/>
    <mergeCell ref="K20:K24"/>
    <mergeCell ref="V1:V93"/>
    <mergeCell ref="B89:U89"/>
    <mergeCell ref="B90:U90"/>
    <mergeCell ref="R13:R19"/>
    <mergeCell ref="S13:S19"/>
    <mergeCell ref="T13:T19"/>
    <mergeCell ref="U13:U19"/>
    <mergeCell ref="R20:R24"/>
    <mergeCell ref="S20:S24"/>
    <mergeCell ref="T20:T24"/>
    <mergeCell ref="U20:U24"/>
    <mergeCell ref="R28:R32"/>
    <mergeCell ref="S28:S32"/>
    <mergeCell ref="L20:L24"/>
    <mergeCell ref="J13:J19"/>
    <mergeCell ref="K13:K19"/>
    <mergeCell ref="L13:L19"/>
    <mergeCell ref="Q7:R8"/>
    <mergeCell ref="B10:U11"/>
    <mergeCell ref="C13:C24"/>
    <mergeCell ref="D13:D24"/>
    <mergeCell ref="E13:E24"/>
    <mergeCell ref="F13:F24"/>
    <mergeCell ref="G13:G19"/>
    <mergeCell ref="H13:H19"/>
    <mergeCell ref="I13:I19"/>
    <mergeCell ref="B13:B24"/>
    <mergeCell ref="G20:G24"/>
    <mergeCell ref="H20:H24"/>
    <mergeCell ref="B2:C5"/>
    <mergeCell ref="D2:R2"/>
    <mergeCell ref="S2:U2"/>
    <mergeCell ref="D3:R3"/>
    <mergeCell ref="S3:U3"/>
    <mergeCell ref="D4:R5"/>
    <mergeCell ref="S4:U4"/>
    <mergeCell ref="S5:U5"/>
  </mergeCells>
  <conditionalFormatting sqref="T13 T20 T28 T33:T84">
    <cfRule type="cellIs" dxfId="3" priority="1" operator="equal">
      <formula>5</formula>
    </cfRule>
    <cfRule type="cellIs" dxfId="2" priority="2" operator="equal">
      <formula>1</formula>
    </cfRule>
    <cfRule type="cellIs" dxfId="1" priority="3" operator="equal">
      <formula>2</formula>
    </cfRule>
    <cfRule type="cellIs" dxfId="0" priority="4" operator="equal">
      <formula>4</formula>
    </cfRule>
  </conditionalFormatting>
  <pageMargins left="0.70866141732283472" right="0.70866141732283472" top="0.74803149606299213" bottom="0.74803149606299213" header="0.31496062992125984" footer="0.31496062992125984"/>
  <pageSetup scale="1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7">
    <tabColor rgb="FFFF0000"/>
    <pageSetUpPr fitToPage="1"/>
  </sheetPr>
  <dimension ref="A1:AB101"/>
  <sheetViews>
    <sheetView topLeftCell="A16" zoomScale="80" zoomScaleNormal="80" workbookViewId="0">
      <selection activeCell="K12" sqref="K12:O12"/>
    </sheetView>
  </sheetViews>
  <sheetFormatPr baseColWidth="10" defaultColWidth="11.42578125" defaultRowHeight="15" x14ac:dyDescent="0.2"/>
  <cols>
    <col min="1" max="1" width="4" style="7" customWidth="1"/>
    <col min="2" max="2" width="6.7109375" style="7" customWidth="1"/>
    <col min="3" max="3" width="24.85546875" style="6" customWidth="1"/>
    <col min="4" max="4" width="15.140625" style="6" customWidth="1"/>
    <col min="5" max="5" width="12.7109375" style="6" customWidth="1"/>
    <col min="6" max="6" width="15.140625" style="6" customWidth="1"/>
    <col min="7" max="7" width="14" style="6" customWidth="1"/>
    <col min="8" max="8" width="11.42578125" style="6"/>
    <col min="9" max="9" width="12.85546875" style="6" customWidth="1"/>
    <col min="10" max="10" width="15.5703125" style="6" customWidth="1"/>
    <col min="11" max="11" width="14.42578125" style="6" customWidth="1"/>
    <col min="12" max="15" width="15.28515625" style="6" customWidth="1"/>
    <col min="16" max="16" width="6.7109375" style="7" customWidth="1"/>
    <col min="17" max="16384" width="11.42578125" style="7"/>
  </cols>
  <sheetData>
    <row r="1" spans="2:16" s="8" customFormat="1" ht="8.25" customHeight="1" x14ac:dyDescent="0.25">
      <c r="C1" s="9"/>
      <c r="D1" s="9"/>
      <c r="E1" s="9"/>
      <c r="F1" s="9"/>
      <c r="G1" s="9"/>
      <c r="H1" s="9"/>
      <c r="I1" s="9"/>
      <c r="J1" s="9"/>
      <c r="K1" s="9"/>
      <c r="L1" s="9"/>
      <c r="M1" s="9"/>
      <c r="N1" s="9"/>
      <c r="O1" s="9"/>
    </row>
    <row r="2" spans="2:16" s="8" customFormat="1" ht="15.75" customHeight="1" x14ac:dyDescent="0.25">
      <c r="B2" s="191" t="s">
        <v>30</v>
      </c>
      <c r="C2" s="191"/>
      <c r="D2" s="4"/>
      <c r="E2" s="4"/>
      <c r="F2" s="4"/>
      <c r="G2" s="4"/>
      <c r="H2" s="4"/>
      <c r="I2" s="4"/>
      <c r="J2" s="4"/>
      <c r="K2" s="4"/>
      <c r="L2" s="4"/>
      <c r="M2" s="4"/>
      <c r="N2" s="4"/>
      <c r="O2" s="4"/>
      <c r="P2" s="10"/>
    </row>
    <row r="3" spans="2:16" s="8" customFormat="1" ht="15.75" customHeight="1" x14ac:dyDescent="0.25">
      <c r="B3" s="191"/>
      <c r="C3" s="191"/>
      <c r="D3" s="4"/>
      <c r="E3" s="4"/>
      <c r="F3" s="4"/>
      <c r="G3" s="4"/>
      <c r="H3" s="4"/>
      <c r="I3" s="4"/>
      <c r="J3" s="4"/>
      <c r="K3" s="4"/>
      <c r="L3" s="4"/>
      <c r="M3" s="4"/>
      <c r="N3" s="4"/>
      <c r="O3" s="4"/>
      <c r="P3" s="10"/>
    </row>
    <row r="4" spans="2:16" s="8" customFormat="1" ht="15" customHeight="1" x14ac:dyDescent="0.25">
      <c r="B4" s="191"/>
      <c r="C4" s="191"/>
      <c r="D4" s="4"/>
      <c r="E4" s="4"/>
      <c r="F4" s="4"/>
      <c r="G4" s="4"/>
      <c r="H4" s="4"/>
      <c r="I4" s="4"/>
      <c r="J4" s="4"/>
      <c r="K4" s="4"/>
      <c r="L4" s="4"/>
      <c r="M4" s="4"/>
      <c r="N4" s="4"/>
      <c r="O4" s="4"/>
      <c r="P4" s="10"/>
    </row>
    <row r="5" spans="2:16" s="8" customFormat="1" ht="15.75" customHeight="1" x14ac:dyDescent="0.25">
      <c r="B5" s="10"/>
      <c r="C5" s="192"/>
      <c r="D5" s="193"/>
      <c r="E5" s="198" t="s">
        <v>41</v>
      </c>
      <c r="F5" s="145"/>
      <c r="G5" s="145"/>
      <c r="H5" s="145"/>
      <c r="I5" s="145"/>
      <c r="J5" s="145"/>
      <c r="K5" s="145"/>
      <c r="L5" s="146"/>
      <c r="M5" s="199" t="s">
        <v>43</v>
      </c>
      <c r="N5" s="199"/>
      <c r="O5" s="199"/>
      <c r="P5" s="10"/>
    </row>
    <row r="6" spans="2:16" s="8" customFormat="1" ht="15.75" customHeight="1" x14ac:dyDescent="0.25">
      <c r="B6" s="10"/>
      <c r="C6" s="194"/>
      <c r="D6" s="195"/>
      <c r="E6" s="198" t="s">
        <v>42</v>
      </c>
      <c r="F6" s="145"/>
      <c r="G6" s="145"/>
      <c r="H6" s="145"/>
      <c r="I6" s="145"/>
      <c r="J6" s="145"/>
      <c r="K6" s="145"/>
      <c r="L6" s="146"/>
      <c r="M6" s="199" t="s">
        <v>51</v>
      </c>
      <c r="N6" s="199"/>
      <c r="O6" s="199"/>
      <c r="P6" s="10"/>
    </row>
    <row r="7" spans="2:16" s="8" customFormat="1" ht="15.75" customHeight="1" x14ac:dyDescent="0.25">
      <c r="B7" s="10"/>
      <c r="C7" s="194"/>
      <c r="D7" s="195"/>
      <c r="E7" s="200" t="s">
        <v>29</v>
      </c>
      <c r="F7" s="201"/>
      <c r="G7" s="201"/>
      <c r="H7" s="201"/>
      <c r="I7" s="201"/>
      <c r="J7" s="201"/>
      <c r="K7" s="201"/>
      <c r="L7" s="202"/>
      <c r="M7" s="199" t="s">
        <v>52</v>
      </c>
      <c r="N7" s="199"/>
      <c r="O7" s="199"/>
      <c r="P7" s="10"/>
    </row>
    <row r="8" spans="2:16" s="8" customFormat="1" ht="15.75" customHeight="1" x14ac:dyDescent="0.25">
      <c r="B8" s="10"/>
      <c r="C8" s="196"/>
      <c r="D8" s="197"/>
      <c r="E8" s="203"/>
      <c r="F8" s="204"/>
      <c r="G8" s="204"/>
      <c r="H8" s="204"/>
      <c r="I8" s="204"/>
      <c r="J8" s="204"/>
      <c r="K8" s="204"/>
      <c r="L8" s="205"/>
      <c r="M8" s="199" t="s">
        <v>27</v>
      </c>
      <c r="N8" s="199"/>
      <c r="O8" s="199"/>
      <c r="P8" s="10"/>
    </row>
    <row r="9" spans="2:16" s="8" customFormat="1" ht="15.75" customHeight="1" x14ac:dyDescent="0.25">
      <c r="B9" s="10"/>
      <c r="C9" s="207"/>
      <c r="D9" s="207"/>
      <c r="E9" s="207"/>
      <c r="F9" s="207"/>
      <c r="G9" s="207"/>
      <c r="H9" s="207"/>
      <c r="I9" s="207"/>
      <c r="J9" s="207"/>
      <c r="K9" s="207"/>
      <c r="L9" s="207"/>
      <c r="M9" s="207"/>
      <c r="N9" s="207"/>
      <c r="O9" s="207"/>
      <c r="P9" s="10"/>
    </row>
    <row r="10" spans="2:16" s="8" customFormat="1" ht="15.75" customHeight="1" x14ac:dyDescent="0.25">
      <c r="B10" s="10"/>
      <c r="C10" s="208" t="s">
        <v>17</v>
      </c>
      <c r="D10" s="208"/>
      <c r="E10" s="208"/>
      <c r="F10" s="208"/>
      <c r="G10" s="208"/>
      <c r="H10" s="208"/>
      <c r="I10" s="208"/>
      <c r="J10" s="208"/>
      <c r="K10" s="208"/>
      <c r="L10" s="208"/>
      <c r="M10" s="208"/>
      <c r="N10" s="208"/>
      <c r="O10" s="208"/>
      <c r="P10" s="10"/>
    </row>
    <row r="11" spans="2:16" s="8" customFormat="1" ht="15" customHeight="1" x14ac:dyDescent="0.25">
      <c r="B11" s="10"/>
      <c r="C11" s="208"/>
      <c r="D11" s="208"/>
      <c r="E11" s="208"/>
      <c r="F11" s="208"/>
      <c r="G11" s="208"/>
      <c r="H11" s="208"/>
      <c r="I11" s="208"/>
      <c r="J11" s="208"/>
      <c r="K11" s="208"/>
      <c r="L11" s="208"/>
      <c r="M11" s="208"/>
      <c r="N11" s="208"/>
      <c r="O11" s="208"/>
      <c r="P11" s="10"/>
    </row>
    <row r="12" spans="2:16" s="8" customFormat="1" ht="30" customHeight="1" x14ac:dyDescent="0.25">
      <c r="B12" s="10"/>
      <c r="C12" s="209" t="s">
        <v>9</v>
      </c>
      <c r="D12" s="209"/>
      <c r="E12" s="210" t="s">
        <v>80</v>
      </c>
      <c r="F12" s="210"/>
      <c r="G12" s="210"/>
      <c r="H12" s="210"/>
      <c r="I12" s="209" t="s">
        <v>0</v>
      </c>
      <c r="J12" s="209"/>
      <c r="K12" s="211" t="s">
        <v>108</v>
      </c>
      <c r="L12" s="211"/>
      <c r="M12" s="211"/>
      <c r="N12" s="211"/>
      <c r="O12" s="211"/>
      <c r="P12" s="10"/>
    </row>
    <row r="13" spans="2:16" s="8" customFormat="1" x14ac:dyDescent="0.25">
      <c r="B13" s="10"/>
      <c r="C13" s="212" t="s">
        <v>28</v>
      </c>
      <c r="D13" s="212"/>
      <c r="E13" s="213" t="s">
        <v>89</v>
      </c>
      <c r="F13" s="214"/>
      <c r="G13" s="214"/>
      <c r="H13" s="214"/>
      <c r="I13" s="214"/>
      <c r="J13" s="214"/>
      <c r="K13" s="214"/>
      <c r="L13" s="214"/>
      <c r="M13" s="214"/>
      <c r="N13" s="214"/>
      <c r="O13" s="214"/>
      <c r="P13" s="10"/>
    </row>
    <row r="14" spans="2:16" s="8" customFormat="1" x14ac:dyDescent="0.25">
      <c r="B14" s="10"/>
      <c r="C14" s="212" t="s">
        <v>18</v>
      </c>
      <c r="D14" s="212"/>
      <c r="E14" s="213" t="s">
        <v>115</v>
      </c>
      <c r="F14" s="213"/>
      <c r="G14" s="213"/>
      <c r="H14" s="213"/>
      <c r="I14" s="213"/>
      <c r="J14" s="213"/>
      <c r="K14" s="213"/>
      <c r="L14" s="213"/>
      <c r="M14" s="213"/>
      <c r="N14" s="213"/>
      <c r="O14" s="213"/>
      <c r="P14" s="10"/>
    </row>
    <row r="15" spans="2:16" s="8" customFormat="1" x14ac:dyDescent="0.25">
      <c r="B15" s="10"/>
      <c r="C15" s="215"/>
      <c r="D15" s="216"/>
      <c r="E15" s="216"/>
      <c r="F15" s="216"/>
      <c r="G15" s="216"/>
      <c r="H15" s="216"/>
      <c r="I15" s="216"/>
      <c r="J15" s="216"/>
      <c r="K15" s="216"/>
      <c r="L15" s="216"/>
      <c r="M15" s="216"/>
      <c r="N15" s="216"/>
      <c r="O15" s="217"/>
      <c r="P15" s="10"/>
    </row>
    <row r="16" spans="2:16" s="8" customFormat="1" x14ac:dyDescent="0.25">
      <c r="B16" s="10"/>
      <c r="C16" s="206" t="s">
        <v>1</v>
      </c>
      <c r="D16" s="206"/>
      <c r="E16" s="206"/>
      <c r="F16" s="206"/>
      <c r="G16" s="206"/>
      <c r="H16" s="206"/>
      <c r="I16" s="206"/>
      <c r="J16" s="206"/>
      <c r="K16" s="206"/>
      <c r="L16" s="206"/>
      <c r="M16" s="206"/>
      <c r="N16" s="206"/>
      <c r="O16" s="206"/>
      <c r="P16" s="10"/>
    </row>
    <row r="17" spans="2:16" s="8" customFormat="1" ht="36" customHeight="1" x14ac:dyDescent="0.25">
      <c r="B17" s="10"/>
      <c r="C17" s="212" t="s">
        <v>66</v>
      </c>
      <c r="D17" s="212"/>
      <c r="E17" s="230">
        <v>1</v>
      </c>
      <c r="F17" s="231"/>
      <c r="G17" s="232"/>
      <c r="H17" s="212" t="s">
        <v>36</v>
      </c>
      <c r="I17" s="212"/>
      <c r="J17" s="233" t="s">
        <v>64</v>
      </c>
      <c r="K17" s="234"/>
      <c r="L17" s="212" t="s">
        <v>25</v>
      </c>
      <c r="M17" s="212"/>
      <c r="N17" s="235">
        <v>0.92</v>
      </c>
      <c r="O17" s="235"/>
      <c r="P17" s="218"/>
    </row>
    <row r="18" spans="2:16" s="8" customFormat="1" ht="15.75" customHeight="1" x14ac:dyDescent="0.25">
      <c r="B18" s="10"/>
      <c r="C18" s="212" t="s">
        <v>2</v>
      </c>
      <c r="D18" s="212"/>
      <c r="E18" s="212" t="s">
        <v>21</v>
      </c>
      <c r="F18" s="212"/>
      <c r="G18" s="219" t="s">
        <v>116</v>
      </c>
      <c r="H18" s="220"/>
      <c r="I18" s="220"/>
      <c r="J18" s="220"/>
      <c r="K18" s="221"/>
      <c r="L18" s="222" t="s">
        <v>62</v>
      </c>
      <c r="M18" s="223"/>
      <c r="N18" s="226" t="s">
        <v>107</v>
      </c>
      <c r="O18" s="227"/>
      <c r="P18" s="218"/>
    </row>
    <row r="19" spans="2:16" s="8" customFormat="1" ht="15.75" customHeight="1" x14ac:dyDescent="0.25">
      <c r="B19" s="10"/>
      <c r="C19" s="212"/>
      <c r="D19" s="212"/>
      <c r="E19" s="212" t="s">
        <v>22</v>
      </c>
      <c r="F19" s="212"/>
      <c r="G19" s="219" t="s">
        <v>117</v>
      </c>
      <c r="H19" s="220"/>
      <c r="I19" s="220"/>
      <c r="J19" s="220"/>
      <c r="K19" s="221"/>
      <c r="L19" s="224"/>
      <c r="M19" s="225"/>
      <c r="N19" s="228"/>
      <c r="O19" s="229"/>
      <c r="P19" s="10"/>
    </row>
    <row r="20" spans="2:16" s="8" customFormat="1" ht="15.75" customHeight="1" x14ac:dyDescent="0.25">
      <c r="B20" s="10"/>
      <c r="C20" s="222" t="s">
        <v>53</v>
      </c>
      <c r="D20" s="223"/>
      <c r="E20" s="238" t="s">
        <v>67</v>
      </c>
      <c r="F20" s="239"/>
      <c r="G20" s="240"/>
      <c r="H20" s="247" t="s">
        <v>59</v>
      </c>
      <c r="I20" s="248"/>
      <c r="J20" s="238" t="s">
        <v>74</v>
      </c>
      <c r="K20" s="240"/>
      <c r="L20" s="253" t="s">
        <v>54</v>
      </c>
      <c r="M20" s="254"/>
      <c r="N20" s="254"/>
      <c r="O20" s="255"/>
      <c r="P20" s="10"/>
    </row>
    <row r="21" spans="2:16" s="8" customFormat="1" ht="15.75" customHeight="1" x14ac:dyDescent="0.25">
      <c r="B21" s="10"/>
      <c r="C21" s="236"/>
      <c r="D21" s="237"/>
      <c r="E21" s="241"/>
      <c r="F21" s="242"/>
      <c r="G21" s="243"/>
      <c r="H21" s="249"/>
      <c r="I21" s="250"/>
      <c r="J21" s="241"/>
      <c r="K21" s="243"/>
      <c r="L21" s="24" t="s">
        <v>55</v>
      </c>
      <c r="M21" s="24" t="s">
        <v>56</v>
      </c>
      <c r="N21" s="24" t="s">
        <v>57</v>
      </c>
      <c r="O21" s="24" t="s">
        <v>58</v>
      </c>
      <c r="P21" s="10"/>
    </row>
    <row r="22" spans="2:16" s="8" customFormat="1" ht="15.75" customHeight="1" x14ac:dyDescent="0.25">
      <c r="B22" s="10"/>
      <c r="C22" s="224"/>
      <c r="D22" s="225"/>
      <c r="E22" s="244"/>
      <c r="F22" s="245"/>
      <c r="G22" s="246"/>
      <c r="H22" s="251"/>
      <c r="I22" s="252"/>
      <c r="J22" s="244"/>
      <c r="K22" s="246"/>
      <c r="L22" s="28" t="s">
        <v>113</v>
      </c>
      <c r="M22" s="29" t="s">
        <v>118</v>
      </c>
      <c r="N22" s="30" t="s">
        <v>119</v>
      </c>
      <c r="O22" s="31" t="s">
        <v>120</v>
      </c>
      <c r="P22" s="10"/>
    </row>
    <row r="23" spans="2:16" s="8" customFormat="1" ht="26.25" customHeight="1" x14ac:dyDescent="0.25">
      <c r="B23" s="10"/>
      <c r="C23" s="212" t="s">
        <v>75</v>
      </c>
      <c r="D23" s="212"/>
      <c r="E23" s="257" t="s">
        <v>121</v>
      </c>
      <c r="F23" s="257"/>
      <c r="G23" s="257"/>
      <c r="H23" s="264" t="s">
        <v>3</v>
      </c>
      <c r="I23" s="248"/>
      <c r="J23" s="256" t="s">
        <v>11</v>
      </c>
      <c r="K23" s="256"/>
      <c r="L23" s="212" t="s">
        <v>14</v>
      </c>
      <c r="M23" s="212"/>
      <c r="N23" s="256" t="s">
        <v>11</v>
      </c>
      <c r="O23" s="256"/>
      <c r="P23" s="10"/>
    </row>
    <row r="24" spans="2:16" s="8" customFormat="1" ht="26.25" customHeight="1" x14ac:dyDescent="0.25">
      <c r="B24" s="10"/>
      <c r="C24" s="212" t="s">
        <v>76</v>
      </c>
      <c r="D24" s="212"/>
      <c r="E24" s="257" t="s">
        <v>121</v>
      </c>
      <c r="F24" s="257"/>
      <c r="G24" s="257"/>
      <c r="H24" s="265"/>
      <c r="I24" s="252"/>
      <c r="J24" s="256"/>
      <c r="K24" s="256"/>
      <c r="L24" s="212"/>
      <c r="M24" s="212"/>
      <c r="N24" s="256"/>
      <c r="O24" s="256"/>
      <c r="P24" s="10"/>
    </row>
    <row r="25" spans="2:16" s="8" customFormat="1" ht="15.75" customHeight="1" x14ac:dyDescent="0.25">
      <c r="B25" s="10"/>
      <c r="C25" s="21"/>
      <c r="D25" s="21"/>
      <c r="E25" s="26"/>
      <c r="F25" s="26"/>
      <c r="G25" s="21"/>
      <c r="H25" s="21"/>
      <c r="I25" s="21"/>
      <c r="J25" s="26"/>
      <c r="K25" s="26"/>
      <c r="L25" s="21"/>
      <c r="M25" s="21"/>
      <c r="N25" s="26"/>
      <c r="O25" s="26"/>
      <c r="P25" s="10"/>
    </row>
    <row r="26" spans="2:16" s="8" customFormat="1" ht="15" customHeight="1" x14ac:dyDescent="0.25">
      <c r="B26" s="10"/>
      <c r="C26" s="258" t="s">
        <v>130</v>
      </c>
      <c r="D26" s="206"/>
      <c r="E26" s="206"/>
      <c r="F26" s="206"/>
      <c r="G26" s="206"/>
      <c r="H26" s="206"/>
      <c r="I26" s="206"/>
      <c r="J26" s="259"/>
      <c r="K26" s="259"/>
      <c r="L26" s="259"/>
      <c r="M26" s="259"/>
      <c r="N26" s="259"/>
      <c r="O26" s="259"/>
      <c r="P26" s="10"/>
    </row>
    <row r="27" spans="2:16" s="8" customFormat="1" ht="15" customHeight="1" x14ac:dyDescent="0.25">
      <c r="B27" s="10"/>
      <c r="C27" s="216"/>
      <c r="D27" s="216"/>
      <c r="E27" s="216"/>
      <c r="F27" s="216"/>
      <c r="G27" s="216"/>
      <c r="H27" s="216"/>
      <c r="I27" s="217"/>
      <c r="J27" s="260" t="s">
        <v>20</v>
      </c>
      <c r="K27" s="261"/>
      <c r="L27" s="261"/>
      <c r="M27" s="261"/>
      <c r="N27" s="261"/>
      <c r="O27" s="261"/>
      <c r="P27" s="218"/>
    </row>
    <row r="28" spans="2:16" s="8" customFormat="1" x14ac:dyDescent="0.25">
      <c r="B28" s="10"/>
      <c r="C28" s="216"/>
      <c r="D28" s="216"/>
      <c r="E28" s="216"/>
      <c r="F28" s="216"/>
      <c r="G28" s="216"/>
      <c r="H28" s="216"/>
      <c r="I28" s="217"/>
      <c r="J28" s="268"/>
      <c r="K28" s="263"/>
      <c r="L28" s="263"/>
      <c r="M28" s="263"/>
      <c r="N28" s="263"/>
      <c r="O28" s="263"/>
      <c r="P28" s="218"/>
    </row>
    <row r="29" spans="2:16" s="8" customFormat="1" x14ac:dyDescent="0.25">
      <c r="B29" s="10"/>
      <c r="C29" s="216"/>
      <c r="D29" s="216"/>
      <c r="E29" s="216"/>
      <c r="F29" s="216"/>
      <c r="G29" s="216"/>
      <c r="H29" s="216"/>
      <c r="I29" s="217"/>
      <c r="J29" s="269"/>
      <c r="K29" s="270"/>
      <c r="L29" s="270"/>
      <c r="M29" s="270"/>
      <c r="N29" s="270"/>
      <c r="O29" s="270"/>
      <c r="P29" s="10"/>
    </row>
    <row r="30" spans="2:16" s="8" customFormat="1" x14ac:dyDescent="0.25">
      <c r="B30" s="10"/>
      <c r="C30" s="216"/>
      <c r="D30" s="216"/>
      <c r="E30" s="216"/>
      <c r="F30" s="216"/>
      <c r="G30" s="216"/>
      <c r="H30" s="216"/>
      <c r="I30" s="217"/>
      <c r="J30" s="269"/>
      <c r="K30" s="270"/>
      <c r="L30" s="270"/>
      <c r="M30" s="270"/>
      <c r="N30" s="270"/>
      <c r="O30" s="270"/>
      <c r="P30" s="10"/>
    </row>
    <row r="31" spans="2:16" s="8" customFormat="1" x14ac:dyDescent="0.25">
      <c r="B31" s="10"/>
      <c r="C31" s="216"/>
      <c r="D31" s="216"/>
      <c r="E31" s="216"/>
      <c r="F31" s="216"/>
      <c r="G31" s="216"/>
      <c r="H31" s="216"/>
      <c r="I31" s="217"/>
      <c r="J31" s="269"/>
      <c r="K31" s="270"/>
      <c r="L31" s="270"/>
      <c r="M31" s="270"/>
      <c r="N31" s="270"/>
      <c r="O31" s="270"/>
      <c r="P31" s="10"/>
    </row>
    <row r="32" spans="2:16" s="8" customFormat="1" x14ac:dyDescent="0.25">
      <c r="B32" s="10"/>
      <c r="C32" s="216"/>
      <c r="D32" s="216"/>
      <c r="E32" s="216"/>
      <c r="F32" s="216"/>
      <c r="G32" s="216"/>
      <c r="H32" s="216"/>
      <c r="I32" s="217"/>
      <c r="J32" s="269"/>
      <c r="K32" s="270"/>
      <c r="L32" s="270"/>
      <c r="M32" s="270"/>
      <c r="N32" s="270"/>
      <c r="O32" s="270"/>
      <c r="P32" s="10"/>
    </row>
    <row r="33" spans="2:16" s="8" customFormat="1" x14ac:dyDescent="0.25">
      <c r="B33" s="10"/>
      <c r="C33" s="216"/>
      <c r="D33" s="216"/>
      <c r="E33" s="216"/>
      <c r="F33" s="216"/>
      <c r="G33" s="216"/>
      <c r="H33" s="216"/>
      <c r="I33" s="217"/>
      <c r="J33" s="269"/>
      <c r="K33" s="270"/>
      <c r="L33" s="270"/>
      <c r="M33" s="270"/>
      <c r="N33" s="270"/>
      <c r="O33" s="270"/>
      <c r="P33" s="10"/>
    </row>
    <row r="34" spans="2:16" s="8" customFormat="1" x14ac:dyDescent="0.25">
      <c r="B34" s="10"/>
      <c r="C34" s="216"/>
      <c r="D34" s="216"/>
      <c r="E34" s="216"/>
      <c r="F34" s="216"/>
      <c r="G34" s="216"/>
      <c r="H34" s="216"/>
      <c r="I34" s="217"/>
      <c r="J34" s="269"/>
      <c r="K34" s="270"/>
      <c r="L34" s="270"/>
      <c r="M34" s="270"/>
      <c r="N34" s="270"/>
      <c r="O34" s="270"/>
      <c r="P34" s="10"/>
    </row>
    <row r="35" spans="2:16" s="8" customFormat="1" x14ac:dyDescent="0.25">
      <c r="B35" s="10"/>
      <c r="C35" s="216"/>
      <c r="D35" s="216"/>
      <c r="E35" s="216"/>
      <c r="F35" s="216"/>
      <c r="G35" s="216"/>
      <c r="H35" s="216"/>
      <c r="I35" s="217"/>
      <c r="J35" s="269"/>
      <c r="K35" s="270"/>
      <c r="L35" s="270"/>
      <c r="M35" s="270"/>
      <c r="N35" s="270"/>
      <c r="O35" s="270"/>
      <c r="P35" s="10"/>
    </row>
    <row r="36" spans="2:16" s="8" customFormat="1" x14ac:dyDescent="0.25">
      <c r="B36" s="10"/>
      <c r="C36" s="216"/>
      <c r="D36" s="216"/>
      <c r="E36" s="216"/>
      <c r="F36" s="216"/>
      <c r="G36" s="216"/>
      <c r="H36" s="216"/>
      <c r="I36" s="217"/>
      <c r="J36" s="271"/>
      <c r="K36" s="272"/>
      <c r="L36" s="272"/>
      <c r="M36" s="272"/>
      <c r="N36" s="272"/>
      <c r="O36" s="272"/>
      <c r="P36" s="10"/>
    </row>
    <row r="37" spans="2:16" s="8" customFormat="1" ht="15.75" customHeight="1" x14ac:dyDescent="0.25">
      <c r="B37" s="10"/>
      <c r="C37" s="216"/>
      <c r="D37" s="216"/>
      <c r="E37" s="216"/>
      <c r="F37" s="216"/>
      <c r="G37" s="216"/>
      <c r="H37" s="216"/>
      <c r="I37" s="217"/>
      <c r="J37" s="273" t="s">
        <v>31</v>
      </c>
      <c r="K37" s="274"/>
      <c r="L37" s="274"/>
      <c r="M37" s="274"/>
      <c r="N37" s="274"/>
      <c r="O37" s="274"/>
      <c r="P37" s="10"/>
    </row>
    <row r="38" spans="2:16" s="8" customFormat="1" x14ac:dyDescent="0.25">
      <c r="B38" s="10"/>
      <c r="C38" s="216"/>
      <c r="D38" s="216"/>
      <c r="E38" s="216"/>
      <c r="F38" s="216"/>
      <c r="G38" s="216"/>
      <c r="H38" s="216"/>
      <c r="I38" s="217"/>
      <c r="J38" s="268"/>
      <c r="K38" s="263"/>
      <c r="L38" s="263"/>
      <c r="M38" s="263"/>
      <c r="N38" s="263"/>
      <c r="O38" s="263"/>
      <c r="P38" s="10"/>
    </row>
    <row r="39" spans="2:16" s="8" customFormat="1" x14ac:dyDescent="0.25">
      <c r="B39" s="10"/>
      <c r="C39" s="216"/>
      <c r="D39" s="216"/>
      <c r="E39" s="216"/>
      <c r="F39" s="216"/>
      <c r="G39" s="216"/>
      <c r="H39" s="216"/>
      <c r="I39" s="217"/>
      <c r="J39" s="269"/>
      <c r="K39" s="270"/>
      <c r="L39" s="270"/>
      <c r="M39" s="270"/>
      <c r="N39" s="270"/>
      <c r="O39" s="270"/>
      <c r="P39" s="10"/>
    </row>
    <row r="40" spans="2:16" s="8" customFormat="1" x14ac:dyDescent="0.25">
      <c r="B40" s="10"/>
      <c r="C40" s="216"/>
      <c r="D40" s="216"/>
      <c r="E40" s="216"/>
      <c r="F40" s="216"/>
      <c r="G40" s="216"/>
      <c r="H40" s="216"/>
      <c r="I40" s="217"/>
      <c r="J40" s="269"/>
      <c r="K40" s="270"/>
      <c r="L40" s="270"/>
      <c r="M40" s="270"/>
      <c r="N40" s="270"/>
      <c r="O40" s="270"/>
      <c r="P40" s="10"/>
    </row>
    <row r="41" spans="2:16" s="8" customFormat="1" x14ac:dyDescent="0.25">
      <c r="B41" s="10"/>
      <c r="C41" s="216"/>
      <c r="D41" s="216"/>
      <c r="E41" s="216"/>
      <c r="F41" s="216"/>
      <c r="G41" s="216"/>
      <c r="H41" s="216"/>
      <c r="I41" s="217"/>
      <c r="J41" s="269"/>
      <c r="K41" s="270"/>
      <c r="L41" s="270"/>
      <c r="M41" s="270"/>
      <c r="N41" s="270"/>
      <c r="O41" s="270"/>
      <c r="P41" s="10"/>
    </row>
    <row r="42" spans="2:16" s="8" customFormat="1" x14ac:dyDescent="0.25">
      <c r="B42" s="10"/>
      <c r="C42" s="216"/>
      <c r="D42" s="216"/>
      <c r="E42" s="216"/>
      <c r="F42" s="216"/>
      <c r="G42" s="216"/>
      <c r="H42" s="216"/>
      <c r="I42" s="217"/>
      <c r="J42" s="269"/>
      <c r="K42" s="270"/>
      <c r="L42" s="270"/>
      <c r="M42" s="270"/>
      <c r="N42" s="270"/>
      <c r="O42" s="270"/>
      <c r="P42" s="10"/>
    </row>
    <row r="43" spans="2:16" s="8" customFormat="1" x14ac:dyDescent="0.25">
      <c r="B43" s="10"/>
      <c r="C43" s="216"/>
      <c r="D43" s="216"/>
      <c r="E43" s="216"/>
      <c r="F43" s="216"/>
      <c r="G43" s="216"/>
      <c r="H43" s="216"/>
      <c r="I43" s="217"/>
      <c r="J43" s="271"/>
      <c r="K43" s="272"/>
      <c r="L43" s="272"/>
      <c r="M43" s="272"/>
      <c r="N43" s="272"/>
      <c r="O43" s="272"/>
      <c r="P43" s="10"/>
    </row>
    <row r="44" spans="2:16" s="8" customFormat="1" ht="15.75" customHeight="1" x14ac:dyDescent="0.25">
      <c r="B44" s="10"/>
      <c r="C44" s="216"/>
      <c r="D44" s="216"/>
      <c r="E44" s="216"/>
      <c r="F44" s="216"/>
      <c r="G44" s="216"/>
      <c r="H44" s="216"/>
      <c r="I44" s="217"/>
      <c r="J44" s="273" t="s">
        <v>5</v>
      </c>
      <c r="K44" s="274"/>
      <c r="L44" s="274"/>
      <c r="M44" s="274"/>
      <c r="N44" s="274"/>
      <c r="O44" s="274"/>
      <c r="P44" s="10"/>
    </row>
    <row r="45" spans="2:16" s="8" customFormat="1" ht="15.75" customHeight="1" x14ac:dyDescent="0.25">
      <c r="B45" s="10"/>
      <c r="C45" s="216"/>
      <c r="D45" s="216"/>
      <c r="E45" s="216"/>
      <c r="F45" s="216"/>
      <c r="G45" s="216"/>
      <c r="H45" s="216"/>
      <c r="I45" s="217"/>
      <c r="J45" s="275" t="str">
        <f>E14</f>
        <v>Jefe de la Oficina Asesora de Comunicaciones</v>
      </c>
      <c r="K45" s="276"/>
      <c r="L45" s="276"/>
      <c r="M45" s="276"/>
      <c r="N45" s="276"/>
      <c r="O45" s="276"/>
      <c r="P45" s="10"/>
    </row>
    <row r="46" spans="2:16" s="8" customFormat="1" ht="16.5" customHeight="1" x14ac:dyDescent="0.25">
      <c r="B46" s="10"/>
      <c r="C46" s="216"/>
      <c r="D46" s="216"/>
      <c r="E46" s="216"/>
      <c r="F46" s="216"/>
      <c r="G46" s="216"/>
      <c r="H46" s="216"/>
      <c r="I46" s="217"/>
      <c r="J46" s="262"/>
      <c r="K46" s="263"/>
      <c r="L46" s="263"/>
      <c r="M46" s="263"/>
      <c r="N46" s="263"/>
      <c r="O46" s="263"/>
      <c r="P46" s="10"/>
    </row>
    <row r="47" spans="2:16" s="8" customFormat="1" ht="16.5" customHeight="1" x14ac:dyDescent="0.25">
      <c r="B47" s="10"/>
      <c r="C47" s="5"/>
      <c r="D47" s="5"/>
      <c r="E47" s="5"/>
      <c r="F47" s="5"/>
      <c r="G47" s="5"/>
      <c r="H47" s="5"/>
      <c r="I47" s="5"/>
      <c r="J47" s="5"/>
      <c r="K47" s="5"/>
      <c r="L47" s="5"/>
      <c r="M47" s="5"/>
      <c r="N47" s="5"/>
      <c r="O47" s="5"/>
      <c r="P47" s="10"/>
    </row>
    <row r="48" spans="2:16" s="12" customFormat="1" ht="15" customHeight="1" x14ac:dyDescent="0.25">
      <c r="B48" s="11"/>
      <c r="C48" s="277" t="s">
        <v>7</v>
      </c>
      <c r="D48" s="278"/>
      <c r="E48" s="278"/>
      <c r="F48" s="278"/>
      <c r="G48" s="278"/>
      <c r="H48" s="278"/>
      <c r="I48" s="278"/>
      <c r="J48" s="278"/>
      <c r="K48" s="278"/>
      <c r="L48" s="278"/>
      <c r="M48" s="278"/>
      <c r="N48" s="278"/>
      <c r="O48" s="279"/>
      <c r="P48" s="11"/>
    </row>
    <row r="49" spans="1:28" s="12" customFormat="1" x14ac:dyDescent="0.25">
      <c r="B49" s="11"/>
      <c r="C49" s="25" t="s">
        <v>6</v>
      </c>
      <c r="D49" s="24" t="str">
        <f ca="1">IF(J23="MENSUAL","ENERO",IF(J23="TRIMESTRAL","MARZO",IF(J23="SEMESTRAL","JUNIO",IF(J23="ANUAL",YEAR(TODAY()),""))))</f>
        <v>MARZO</v>
      </c>
      <c r="E49" s="24" t="str">
        <f>IF(J23="MENSUAL","FEBRERO",IF(J23="TRIMESTRAL","JUNIO",IF(J23="SEMESTRAL","DICIEMBRE","")))</f>
        <v>JUNIO</v>
      </c>
      <c r="F49" s="24" t="str">
        <f>IF(J23="MENSUAL","MARZO",IF(J23="TRIMESTRAL","SEPTIEMBRE",""))</f>
        <v>SEPTIEMBRE</v>
      </c>
      <c r="G49" s="24" t="str">
        <f>IF(J23="MENSUAL","ABRIL",IF(J23="TRIMESTRAL","DICIEMBRE",""))</f>
        <v>DICIEMBRE</v>
      </c>
      <c r="H49" s="24" t="str">
        <f>IF(J23="MENSUAL","MAYO","")</f>
        <v/>
      </c>
      <c r="I49" s="24" t="str">
        <f>IF(J23="MENSUAL","JUNIO","")</f>
        <v/>
      </c>
      <c r="J49" s="24" t="str">
        <f>IF(J23="MENSUAL","JULIO","")</f>
        <v/>
      </c>
      <c r="K49" s="24" t="str">
        <f>IF(J23="MENSUAL","AGOSTO","")</f>
        <v/>
      </c>
      <c r="L49" s="24" t="str">
        <f>IF(J23="MENSUAL","SEPTIEMBRE","")</f>
        <v/>
      </c>
      <c r="M49" s="24" t="str">
        <f>IF(J23="MENSUAL","OCTUBRE","")</f>
        <v/>
      </c>
      <c r="N49" s="24" t="str">
        <f>IF(J23="MENSUAL","NOVIEMBRE","")</f>
        <v/>
      </c>
      <c r="O49" s="24" t="str">
        <f>IF(J23="MENSUAL","DICIEMBRE","")</f>
        <v/>
      </c>
      <c r="P49" s="11"/>
    </row>
    <row r="50" spans="1:28" s="12" customFormat="1" ht="45" x14ac:dyDescent="0.25">
      <c r="B50" s="11"/>
      <c r="C50" s="27" t="str">
        <f>G18</f>
        <v>Total de solicitudes atendidas oportunamente *100</v>
      </c>
      <c r="D50" s="24">
        <v>605</v>
      </c>
      <c r="E50" s="24">
        <v>1500</v>
      </c>
      <c r="F50" s="24">
        <v>1579</v>
      </c>
      <c r="G50" s="24">
        <v>1511</v>
      </c>
      <c r="H50" s="24"/>
      <c r="I50" s="24"/>
      <c r="J50" s="24"/>
      <c r="K50" s="24"/>
      <c r="L50" s="24"/>
      <c r="M50" s="24"/>
      <c r="N50" s="24"/>
      <c r="O50" s="24"/>
      <c r="P50" s="11"/>
    </row>
    <row r="51" spans="1:28" s="12" customFormat="1" ht="18" customHeight="1" x14ac:dyDescent="0.25">
      <c r="B51" s="11"/>
      <c r="C51" s="27" t="str">
        <f>G19</f>
        <v xml:space="preserve">Total de solicitudes </v>
      </c>
      <c r="D51" s="24">
        <v>624</v>
      </c>
      <c r="E51" s="24">
        <v>1564</v>
      </c>
      <c r="F51" s="24">
        <v>1645</v>
      </c>
      <c r="G51" s="24">
        <v>1636</v>
      </c>
      <c r="H51" s="24"/>
      <c r="I51" s="24"/>
      <c r="J51" s="24"/>
      <c r="K51" s="24"/>
      <c r="L51" s="24"/>
      <c r="M51" s="24"/>
      <c r="N51" s="24"/>
      <c r="O51" s="24"/>
      <c r="P51" s="13"/>
    </row>
    <row r="52" spans="1:28" s="12" customFormat="1" x14ac:dyDescent="0.25">
      <c r="B52" s="11"/>
      <c r="C52" s="2" t="s">
        <v>8</v>
      </c>
      <c r="D52" s="22">
        <f>IFERROR(IF($E$17=1,D50/D51,IF($E$17=2,D50,"")),"")</f>
        <v>0.96955128205128205</v>
      </c>
      <c r="E52" s="22">
        <f t="shared" ref="E52:O52" si="0">IFERROR(IF($E$17=1,E50/E51,IF($E$17=2,E50,"")),"")</f>
        <v>0.95907928388746799</v>
      </c>
      <c r="F52" s="22">
        <f t="shared" si="0"/>
        <v>0.95987841945288754</v>
      </c>
      <c r="G52" s="22">
        <f t="shared" si="0"/>
        <v>0.92359413202933982</v>
      </c>
      <c r="H52" s="22" t="str">
        <f t="shared" si="0"/>
        <v/>
      </c>
      <c r="I52" s="22" t="str">
        <f t="shared" si="0"/>
        <v/>
      </c>
      <c r="J52" s="22" t="str">
        <f t="shared" si="0"/>
        <v/>
      </c>
      <c r="K52" s="22" t="str">
        <f t="shared" si="0"/>
        <v/>
      </c>
      <c r="L52" s="22" t="str">
        <f t="shared" si="0"/>
        <v/>
      </c>
      <c r="M52" s="22" t="str">
        <f t="shared" si="0"/>
        <v/>
      </c>
      <c r="N52" s="22" t="str">
        <f t="shared" si="0"/>
        <v/>
      </c>
      <c r="O52" s="22" t="str">
        <f t="shared" si="0"/>
        <v/>
      </c>
      <c r="P52" s="11"/>
    </row>
    <row r="53" spans="1:28" s="12" customFormat="1" x14ac:dyDescent="0.25">
      <c r="B53" s="11"/>
      <c r="C53" s="3" t="s">
        <v>19</v>
      </c>
      <c r="D53" s="22">
        <f>IF(AND(N23="ANUAL",J23="MENSUAL"),N17/12,IF(AND(N23="ANUAL",J23="TRIMESTRAL"),N17/4,IF(AND(N23="ANUAL",J23="SEMESTRAL"),N17/2,IF(AND(N23="ANUAL",J23="ANUAL"),N17,IF(AND(N23="SEMESTRAL",J23="MENSUAL"),N17/6,IF(AND(N23="SEMESTRAL",J23="TRIMESTRAL"),N17/2,IF(AND(N23="SEMESTRAL",J23="SEMESTRAL"),N17,IF(AND(N23="SEMESTRAL",J23="ANUAL"),"REVISAR FRECUENCIAS",IF(AND(N23="TRIMESTRAL",J23="MENSUAL"),N17/3,IF(AND(N23="TRIMESTRAL",J23="TRIMESTRAL"),N17,IF(AND(N23="TRIMESTRAL",J23="SEMESTRAL"),"REVISAR FRECUENCIAS",IF(AND(N23="TRIMESTRAL",J23="ANUAL"),"REVISAR FRECUENCIAS",IF(AND(N23="MENSUAL",J23="MENSUAL"),N17,IF(AND(N23="MENSUAL",J23="TRIMESTRAL"),"REVISAR FRECUENCIAS",IF(AND(N23="MENSUAL",J23="SEMESTRAL"),"REVISAR FRECUENCIAS",IF(AND(N23="MENSUAL",J23="ANUAL"),"REVISAR FRECUENCIAS",""))))))))))))))))</f>
        <v>0.92</v>
      </c>
      <c r="E53" s="22">
        <f>IF(AND(N23="ANUAL",J23="MENSUAL"),N17/12+D53,IF(AND(N23="ANUAL",J23="TRIMESTRAL"),N17/4+D53,IF(AND(N23="ANUAL",J23="SEMESTRAL"),N17/2+D53,IF(AND(N23="SEMESTRAL",J23="MENSUAL"),N17/6+D53,IF(AND(N23="SEMESTRAL",J23="TRIMESTRAL"),N17/2+D53,IF(AND(N23="SEMESTRAL",J23="SEMESTRAL"),N17,IF(AND(N23="TRIMESTRAL",J23="MENSUAL"),N17/3+D53,IF(AND(N23="TRIMESTRAL",J23="TRIMESTRAL"),N17,IF(AND(N23="MENSUAL",J23="MENSUAL"),N17,"")))))))))</f>
        <v>0.92</v>
      </c>
      <c r="F53" s="22">
        <f>IF(AND(N23="ANUAL",J23="MENSUAL"),N17/12+E53,IF(AND(N23="ANUAL",J23="TRIMESTRAL"),N17/4+E53,IF(AND(N23="SEMESTRAL",J23="MENSUAL"),N17/6+E53,IF(AND(N23="SEMESTRAL",J23="TRIMESTRAL"),N17/2,IF(AND(N23="TRIMESTRAL",J23="MENSUAL"),N17/3+E53,IF(AND(N23="TRIMESTRAL",J23="TRIMESTRAL"),N17,IF(AND(N23="MENSUAL",J23="MENSUAL"),N17,"")))))))</f>
        <v>0.92</v>
      </c>
      <c r="G53" s="22">
        <v>0.92</v>
      </c>
      <c r="H53" s="22" t="str">
        <f>IF(AND($N$23="ANUAL",$J$23="MENSUAL"),$N$17/12+G53,IF(AND(N23="SEMESTRAL",J23="MENSUAL"),N17/6+G53,IF(AND(N23="TRIMESTRAL",J23="MENSUAL"),N17/3+G53,IF(AND(N23="MENSUAL",J23="MENSUAL"),N17,""))))</f>
        <v/>
      </c>
      <c r="I53" s="22" t="str">
        <f>IF(AND($N$23="ANUAL",$J$23="MENSUAL"),$N$17/12+H53,IF(AND(N23="SEMESTRAL",J23="MENSUAL"),N17/6+H53,IF(AND(N23="TRIMESTRAL",J23="MENSUAL"),N17/3+H53,IF(AND(N23="MENSUAL",J23="MENSUAL"),N17,""))))</f>
        <v/>
      </c>
      <c r="J53" s="22" t="str">
        <f>IF(AND($N$23="ANUAL",$J$23="MENSUAL"),$N$17/12+I53,IF(AND(N23="SEMESTRAL",J23="MENSUAL"),N17/6,IF(AND(N23="TRIMESTRAL",J23="MENSUAL"),N17/3,IF(AND(N23="MENSUAL",J23="MENSUAL"),N17,""))))</f>
        <v/>
      </c>
      <c r="K53" s="22" t="str">
        <f>IF(AND($N$23="ANUAL",$J$23="MENSUAL"),$N$17/12+J53,IF(AND(N23="SEMESTRAL",J23="MENSUAL"),N17/6+J53,IF(AND(N23="TRIMESTRAL",J23="MENSUAL"),N17/3+J53,IF(AND(N23="MENSUAL",J23="MENSUAL"),N17,""))))</f>
        <v/>
      </c>
      <c r="L53" s="22" t="str">
        <f>IF(AND($N$23="ANUAL",$J$23="MENSUAL"),$N$17/12+K53,IF(AND(N23="SEMESTRAL",J23="MENSUAL"),N17/6+K53,IF(AND(N23="TRIMESTRAL",J23="MENSUAL"),N17/3+K53,IF(AND(N23="MENSUAL",J23="MENSUAL"),N17,""))))</f>
        <v/>
      </c>
      <c r="M53" s="22" t="str">
        <f>IF(AND($N$23="ANUAL",$J$23="MENSUAL"),$N$17/12+L53,IF(AND(N23="SEMESTRAL",J23="MENSUAL"),N17/6+L53,IF(AND(N23="TRIMESTRAL",J23="MENSUAL"),N17/3,IF(AND(N23="MENSUAL",J23="MENSUAL"),N17,""))))</f>
        <v/>
      </c>
      <c r="N53" s="22" t="str">
        <f>IF(AND($N$23="ANUAL",$J$23="MENSUAL"),$N$17/12+M53,IF(AND(N23="SEMESTRAL",J23="MENSUAL"),N17/6+M53,IF(AND(N23="TRIMESTRAL",J23="MENSUAL"),N17/3+M53,IF(AND(N23="MENSUAL",J23="MENSUAL"),N17,""))))</f>
        <v/>
      </c>
      <c r="O53" s="22" t="str">
        <f>IF(AND($N$23="ANUAL",$J$23="MENSUAL"),$N$17/12+N53,IF(AND(N23="SEMESTRAL",J23="MENSUAL"),N17/6+N53,IF(AND(N23="TRIMESTRAL",J23="MENSUAL"),N17/3+N53,IF(AND(N23="MENSUAL",J23="MENSUAL"),N17,""))))</f>
        <v/>
      </c>
      <c r="P53" s="11"/>
    </row>
    <row r="54" spans="1:28" s="12" customFormat="1" x14ac:dyDescent="0.25">
      <c r="B54" s="11"/>
      <c r="C54" s="5"/>
      <c r="D54" s="5"/>
      <c r="E54" s="5"/>
      <c r="F54" s="5"/>
      <c r="G54" s="5"/>
      <c r="H54" s="5"/>
      <c r="I54" s="5"/>
      <c r="J54" s="5"/>
      <c r="K54" s="5"/>
      <c r="L54" s="5"/>
      <c r="M54" s="5"/>
      <c r="N54" s="5"/>
      <c r="O54" s="5"/>
      <c r="P54" s="11"/>
    </row>
    <row r="55" spans="1:28" s="14" customFormat="1" x14ac:dyDescent="0.2">
      <c r="A55" s="15"/>
      <c r="B55" s="1"/>
      <c r="C55" s="280" t="s">
        <v>59</v>
      </c>
      <c r="D55" s="280"/>
      <c r="E55" s="280"/>
      <c r="F55" s="280"/>
      <c r="G55" s="280"/>
      <c r="H55" s="280"/>
      <c r="I55" s="280"/>
      <c r="J55" s="280"/>
      <c r="K55" s="280"/>
      <c r="L55" s="280"/>
      <c r="M55" s="280"/>
      <c r="N55" s="280"/>
      <c r="O55" s="280"/>
      <c r="P55" s="1"/>
      <c r="Q55" s="15"/>
      <c r="R55" s="15"/>
      <c r="S55" s="15"/>
      <c r="T55" s="15"/>
      <c r="U55" s="15"/>
      <c r="V55" s="15"/>
      <c r="W55" s="15"/>
      <c r="X55" s="15"/>
      <c r="Y55" s="15"/>
      <c r="Z55" s="15"/>
      <c r="AA55" s="15"/>
      <c r="AB55" s="15"/>
    </row>
    <row r="56" spans="1:28" s="14" customFormat="1" x14ac:dyDescent="0.2">
      <c r="A56" s="15"/>
      <c r="B56" s="1"/>
      <c r="C56" s="281" t="s">
        <v>61</v>
      </c>
      <c r="D56" s="281"/>
      <c r="E56" s="281"/>
      <c r="F56" s="281"/>
      <c r="G56" s="281" t="s">
        <v>60</v>
      </c>
      <c r="H56" s="281"/>
      <c r="I56" s="281"/>
      <c r="J56" s="281"/>
      <c r="K56" s="281" t="s">
        <v>109</v>
      </c>
      <c r="L56" s="281"/>
      <c r="M56" s="281"/>
      <c r="N56" s="281"/>
      <c r="O56" s="281"/>
      <c r="P56" s="1"/>
      <c r="Q56" s="15"/>
      <c r="R56" s="15"/>
      <c r="S56" s="15"/>
      <c r="T56" s="15"/>
      <c r="U56" s="15"/>
      <c r="V56" s="15"/>
      <c r="W56" s="15"/>
      <c r="X56" s="15"/>
      <c r="Y56" s="15"/>
      <c r="Z56" s="15"/>
      <c r="AA56" s="15"/>
      <c r="AB56" s="15"/>
    </row>
    <row r="57" spans="1:28" s="14" customFormat="1" x14ac:dyDescent="0.2">
      <c r="A57" s="15"/>
      <c r="B57" s="1"/>
      <c r="C57" s="266"/>
      <c r="D57" s="266"/>
      <c r="E57" s="266"/>
      <c r="F57" s="266"/>
      <c r="G57" s="267"/>
      <c r="H57" s="267"/>
      <c r="I57" s="267"/>
      <c r="J57" s="267"/>
      <c r="K57" s="266"/>
      <c r="L57" s="266"/>
      <c r="M57" s="266"/>
      <c r="N57" s="266"/>
      <c r="O57" s="266"/>
      <c r="P57" s="1"/>
      <c r="Q57" s="15"/>
      <c r="R57" s="15"/>
      <c r="S57" s="15"/>
      <c r="T57" s="15"/>
      <c r="U57" s="15"/>
      <c r="V57" s="15"/>
      <c r="W57" s="15"/>
      <c r="X57" s="15"/>
      <c r="Y57" s="15"/>
      <c r="Z57" s="15"/>
      <c r="AA57" s="15"/>
      <c r="AB57" s="15"/>
    </row>
    <row r="58" spans="1:28" s="14" customFormat="1" x14ac:dyDescent="0.2">
      <c r="A58" s="15"/>
      <c r="B58" s="1"/>
      <c r="C58" s="266"/>
      <c r="D58" s="266"/>
      <c r="E58" s="266"/>
      <c r="F58" s="266"/>
      <c r="G58" s="267"/>
      <c r="H58" s="267"/>
      <c r="I58" s="267"/>
      <c r="J58" s="267"/>
      <c r="K58" s="266"/>
      <c r="L58" s="266"/>
      <c r="M58" s="266"/>
      <c r="N58" s="266"/>
      <c r="O58" s="266"/>
      <c r="P58" s="1"/>
      <c r="Q58" s="15"/>
      <c r="R58" s="15"/>
      <c r="S58" s="15"/>
      <c r="T58" s="15"/>
      <c r="U58" s="15"/>
      <c r="V58" s="15"/>
      <c r="W58" s="15"/>
      <c r="X58" s="15"/>
      <c r="Y58" s="15"/>
      <c r="Z58" s="15"/>
      <c r="AA58" s="15"/>
      <c r="AB58" s="15"/>
    </row>
    <row r="59" spans="1:28" s="14" customFormat="1" x14ac:dyDescent="0.2">
      <c r="A59" s="15"/>
      <c r="B59" s="1"/>
      <c r="C59" s="266"/>
      <c r="D59" s="266"/>
      <c r="E59" s="266"/>
      <c r="F59" s="266"/>
      <c r="G59" s="267"/>
      <c r="H59" s="267"/>
      <c r="I59" s="267"/>
      <c r="J59" s="267"/>
      <c r="K59" s="266"/>
      <c r="L59" s="266"/>
      <c r="M59" s="266"/>
      <c r="N59" s="266"/>
      <c r="O59" s="266"/>
      <c r="P59" s="1"/>
      <c r="Q59" s="15"/>
      <c r="R59" s="15"/>
      <c r="S59" s="15"/>
      <c r="T59" s="15"/>
      <c r="U59" s="15"/>
      <c r="V59" s="15"/>
      <c r="W59" s="15"/>
      <c r="X59" s="15"/>
      <c r="Y59" s="15"/>
      <c r="Z59" s="15"/>
      <c r="AA59" s="15"/>
      <c r="AB59" s="15"/>
    </row>
    <row r="60" spans="1:28" s="14" customFormat="1" x14ac:dyDescent="0.2">
      <c r="A60" s="15"/>
      <c r="B60" s="1"/>
      <c r="C60" s="266"/>
      <c r="D60" s="266"/>
      <c r="E60" s="266"/>
      <c r="F60" s="266"/>
      <c r="G60" s="266"/>
      <c r="H60" s="266"/>
      <c r="I60" s="266"/>
      <c r="J60" s="266"/>
      <c r="K60" s="266"/>
      <c r="L60" s="266"/>
      <c r="M60" s="266"/>
      <c r="N60" s="266"/>
      <c r="O60" s="266"/>
      <c r="P60" s="1"/>
      <c r="Q60" s="15"/>
      <c r="R60" s="15"/>
      <c r="S60" s="15"/>
      <c r="T60" s="15"/>
      <c r="U60" s="15"/>
      <c r="V60" s="15"/>
      <c r="W60" s="15"/>
      <c r="X60" s="15"/>
      <c r="Y60" s="15"/>
      <c r="Z60" s="15"/>
      <c r="AA60" s="15"/>
      <c r="AB60" s="15"/>
    </row>
    <row r="61" spans="1:28" s="14" customFormat="1" x14ac:dyDescent="0.2">
      <c r="A61" s="15"/>
      <c r="B61" s="1"/>
      <c r="C61" s="266"/>
      <c r="D61" s="266"/>
      <c r="E61" s="266"/>
      <c r="F61" s="266"/>
      <c r="G61" s="266"/>
      <c r="H61" s="266"/>
      <c r="I61" s="266"/>
      <c r="J61" s="266"/>
      <c r="K61" s="266"/>
      <c r="L61" s="266"/>
      <c r="M61" s="266"/>
      <c r="N61" s="266"/>
      <c r="O61" s="266"/>
      <c r="P61" s="1"/>
      <c r="Q61" s="15"/>
      <c r="R61" s="15"/>
      <c r="S61" s="15"/>
      <c r="T61" s="15"/>
      <c r="U61" s="15"/>
      <c r="V61" s="15"/>
      <c r="W61" s="15"/>
      <c r="X61" s="15"/>
      <c r="Y61" s="15"/>
      <c r="Z61" s="15"/>
      <c r="AA61" s="15"/>
      <c r="AB61" s="15"/>
    </row>
    <row r="62" spans="1:28" s="14" customFormat="1" x14ac:dyDescent="0.2">
      <c r="A62" s="15"/>
      <c r="B62" s="1"/>
      <c r="C62" s="266"/>
      <c r="D62" s="266"/>
      <c r="E62" s="266"/>
      <c r="F62" s="266"/>
      <c r="G62" s="266"/>
      <c r="H62" s="266"/>
      <c r="I62" s="266"/>
      <c r="J62" s="266"/>
      <c r="K62" s="266"/>
      <c r="L62" s="266"/>
      <c r="M62" s="266"/>
      <c r="N62" s="266"/>
      <c r="O62" s="266"/>
      <c r="P62" s="1"/>
      <c r="Q62" s="15"/>
      <c r="R62" s="15"/>
      <c r="S62" s="15"/>
      <c r="T62" s="15"/>
      <c r="U62" s="15"/>
      <c r="V62" s="15"/>
      <c r="W62" s="15"/>
      <c r="X62" s="15"/>
      <c r="Y62" s="15"/>
      <c r="Z62" s="15"/>
      <c r="AA62" s="15"/>
      <c r="AB62" s="15"/>
    </row>
    <row r="63" spans="1:28" s="14" customFormat="1" x14ac:dyDescent="0.2">
      <c r="A63" s="15"/>
      <c r="B63" s="1"/>
      <c r="C63" s="282"/>
      <c r="D63" s="282"/>
      <c r="E63" s="282"/>
      <c r="F63" s="282"/>
      <c r="G63" s="282"/>
      <c r="H63" s="282"/>
      <c r="I63" s="282"/>
      <c r="J63" s="282"/>
      <c r="K63" s="282"/>
      <c r="L63" s="282"/>
      <c r="M63" s="282"/>
      <c r="N63" s="282"/>
      <c r="O63" s="282"/>
      <c r="P63" s="1"/>
      <c r="Q63" s="15"/>
      <c r="R63" s="15"/>
      <c r="S63" s="15"/>
      <c r="T63" s="15"/>
      <c r="U63" s="15"/>
      <c r="V63" s="15"/>
      <c r="W63" s="15"/>
      <c r="X63" s="15"/>
      <c r="Y63" s="15"/>
      <c r="Z63" s="15"/>
      <c r="AA63" s="15"/>
      <c r="AB63" s="15"/>
    </row>
    <row r="64" spans="1:28" s="14" customFormat="1" x14ac:dyDescent="0.2">
      <c r="A64" s="15"/>
      <c r="B64" s="1"/>
      <c r="C64" s="23"/>
      <c r="D64" s="16"/>
      <c r="E64" s="16"/>
      <c r="F64" s="16"/>
      <c r="G64" s="16"/>
      <c r="H64" s="16"/>
      <c r="I64" s="16"/>
      <c r="J64" s="16"/>
      <c r="K64" s="16"/>
      <c r="L64" s="16"/>
      <c r="M64" s="16"/>
      <c r="N64" s="16"/>
      <c r="O64" s="16"/>
      <c r="P64" s="1"/>
      <c r="Q64" s="15"/>
      <c r="R64" s="15"/>
      <c r="S64" s="15"/>
      <c r="T64" s="15"/>
      <c r="U64" s="15"/>
      <c r="V64" s="15"/>
      <c r="W64" s="15"/>
      <c r="X64" s="15"/>
      <c r="Y64" s="15"/>
      <c r="Z64" s="15"/>
      <c r="AA64" s="15"/>
      <c r="AB64" s="15"/>
    </row>
    <row r="65" spans="1:28" s="14" customFormat="1" x14ac:dyDescent="0.2">
      <c r="A65" s="15"/>
      <c r="B65" s="1"/>
      <c r="C65" s="23"/>
      <c r="D65" s="16"/>
      <c r="E65" s="16"/>
      <c r="F65" s="16"/>
      <c r="G65" s="16"/>
      <c r="H65" s="16"/>
      <c r="I65" s="16"/>
      <c r="J65" s="16"/>
      <c r="K65" s="16"/>
      <c r="L65" s="16"/>
      <c r="M65" s="16"/>
      <c r="N65" s="16"/>
      <c r="O65" s="16"/>
      <c r="P65" s="1"/>
      <c r="Q65" s="15"/>
      <c r="R65" s="15"/>
      <c r="S65" s="15"/>
      <c r="T65" s="15"/>
      <c r="U65" s="15"/>
      <c r="V65" s="15"/>
      <c r="W65" s="15"/>
      <c r="X65" s="15"/>
      <c r="Y65" s="15"/>
      <c r="Z65" s="15"/>
      <c r="AA65" s="15"/>
      <c r="AB65" s="15"/>
    </row>
    <row r="66" spans="1:28" s="14" customFormat="1" x14ac:dyDescent="0.2">
      <c r="A66" s="15"/>
      <c r="B66" s="1"/>
      <c r="C66" s="23"/>
      <c r="D66" s="16"/>
      <c r="E66" s="16"/>
      <c r="F66" s="16"/>
      <c r="G66" s="16"/>
      <c r="H66" s="16"/>
      <c r="I66" s="16"/>
      <c r="J66" s="16"/>
      <c r="K66" s="16"/>
      <c r="L66" s="16"/>
      <c r="M66" s="16"/>
      <c r="N66" s="16"/>
      <c r="O66" s="16"/>
      <c r="P66" s="1"/>
      <c r="Q66" s="15"/>
      <c r="R66" s="15"/>
      <c r="S66" s="15"/>
      <c r="T66" s="15"/>
      <c r="U66" s="15"/>
      <c r="V66" s="15"/>
      <c r="W66" s="15"/>
      <c r="X66" s="15"/>
      <c r="Y66" s="15"/>
      <c r="Z66" s="15"/>
      <c r="AA66" s="15"/>
      <c r="AB66" s="15"/>
    </row>
    <row r="69" spans="1:28" s="18" customFormat="1" x14ac:dyDescent="0.2">
      <c r="C69" s="17"/>
      <c r="D69" s="17"/>
      <c r="E69" s="17"/>
      <c r="F69" s="17"/>
      <c r="G69" s="17"/>
      <c r="H69" s="17"/>
      <c r="I69" s="17"/>
      <c r="J69" s="17"/>
      <c r="K69" s="17"/>
      <c r="L69" s="17"/>
      <c r="M69" s="17"/>
      <c r="N69" s="17"/>
      <c r="O69" s="17"/>
    </row>
    <row r="70" spans="1:28" s="18" customFormat="1" x14ac:dyDescent="0.2">
      <c r="C70" s="17"/>
      <c r="D70" s="17"/>
      <c r="E70" s="17"/>
      <c r="F70" s="17"/>
      <c r="G70" s="17"/>
      <c r="H70" s="17"/>
      <c r="I70" s="17"/>
      <c r="J70" s="17"/>
      <c r="K70" s="17"/>
      <c r="L70" s="17"/>
      <c r="M70" s="17"/>
      <c r="N70" s="17"/>
      <c r="O70" s="17"/>
    </row>
    <row r="71" spans="1:28" s="18" customFormat="1" x14ac:dyDescent="0.2">
      <c r="C71" s="17"/>
      <c r="D71" s="17"/>
      <c r="E71" s="17"/>
      <c r="F71" s="17"/>
      <c r="G71" s="17"/>
      <c r="H71" s="17"/>
      <c r="I71" s="17"/>
      <c r="J71" s="17"/>
      <c r="K71" s="17"/>
      <c r="L71" s="17"/>
      <c r="M71" s="17"/>
      <c r="N71" s="17"/>
      <c r="O71" s="17"/>
    </row>
    <row r="72" spans="1:28" s="18" customFormat="1" x14ac:dyDescent="0.2">
      <c r="C72" s="17"/>
      <c r="D72" s="17"/>
      <c r="E72" s="17"/>
      <c r="F72" s="17"/>
      <c r="G72" s="17"/>
      <c r="H72" s="17"/>
      <c r="I72" s="17"/>
      <c r="J72" s="17"/>
      <c r="K72" s="17"/>
      <c r="L72" s="17"/>
      <c r="M72" s="17"/>
      <c r="N72" s="17"/>
      <c r="O72" s="17"/>
    </row>
    <row r="73" spans="1:28" s="18" customFormat="1" x14ac:dyDescent="0.2">
      <c r="C73" s="17"/>
      <c r="D73" s="17"/>
      <c r="E73" s="17"/>
      <c r="F73" s="17"/>
      <c r="G73" s="17"/>
      <c r="H73" s="17"/>
      <c r="I73" s="17"/>
      <c r="J73" s="17"/>
      <c r="K73" s="17"/>
      <c r="L73" s="17"/>
      <c r="M73" s="17"/>
      <c r="N73" s="17"/>
      <c r="O73" s="17"/>
    </row>
    <row r="74" spans="1:28" s="18" customFormat="1" x14ac:dyDescent="0.2">
      <c r="C74" s="17"/>
      <c r="D74" s="17"/>
      <c r="E74" s="17"/>
      <c r="F74" s="17"/>
      <c r="G74" s="17"/>
      <c r="H74" s="17"/>
      <c r="I74" s="17"/>
      <c r="J74" s="17"/>
      <c r="K74" s="17"/>
      <c r="L74" s="17"/>
      <c r="M74" s="17"/>
      <c r="N74" s="17"/>
      <c r="O74" s="17"/>
    </row>
    <row r="75" spans="1:28" s="18" customFormat="1" x14ac:dyDescent="0.2">
      <c r="C75" s="17"/>
      <c r="D75" s="17"/>
      <c r="E75" s="17"/>
      <c r="F75" s="17"/>
      <c r="G75" s="19" t="s">
        <v>80</v>
      </c>
      <c r="H75" s="20"/>
      <c r="I75" s="20"/>
      <c r="J75" s="19" t="s">
        <v>63</v>
      </c>
      <c r="K75" s="17"/>
      <c r="L75" s="17"/>
      <c r="M75" s="17"/>
      <c r="N75" s="17"/>
      <c r="O75" s="17"/>
    </row>
    <row r="76" spans="1:28" s="18" customFormat="1" x14ac:dyDescent="0.2">
      <c r="C76" s="17"/>
      <c r="D76" s="17"/>
      <c r="E76" s="17"/>
      <c r="F76" s="17"/>
      <c r="G76" s="19" t="s">
        <v>81</v>
      </c>
      <c r="H76" s="20"/>
      <c r="I76" s="20"/>
      <c r="J76" s="19" t="s">
        <v>64</v>
      </c>
      <c r="K76" s="17"/>
      <c r="L76" s="17"/>
      <c r="M76" s="17"/>
      <c r="N76" s="17"/>
      <c r="O76" s="17"/>
    </row>
    <row r="77" spans="1:28" s="18" customFormat="1" x14ac:dyDescent="0.2">
      <c r="C77" s="17"/>
      <c r="D77" s="17"/>
      <c r="E77" s="17"/>
      <c r="F77" s="17"/>
      <c r="G77" s="19" t="s">
        <v>82</v>
      </c>
      <c r="H77" s="20"/>
      <c r="I77" s="20"/>
      <c r="J77" s="19" t="s">
        <v>65</v>
      </c>
      <c r="K77" s="17"/>
      <c r="L77" s="17"/>
      <c r="M77" s="17"/>
      <c r="N77" s="17"/>
      <c r="O77" s="17"/>
    </row>
    <row r="78" spans="1:28" s="18" customFormat="1" x14ac:dyDescent="0.2">
      <c r="C78" s="17"/>
      <c r="D78" s="17"/>
      <c r="E78" s="17"/>
      <c r="F78" s="17"/>
      <c r="G78" s="19" t="s">
        <v>83</v>
      </c>
      <c r="H78" s="20"/>
      <c r="I78" s="20"/>
      <c r="J78" s="19" t="s">
        <v>67</v>
      </c>
      <c r="K78" s="17"/>
      <c r="L78" s="17"/>
      <c r="M78" s="17"/>
      <c r="N78" s="17"/>
      <c r="O78" s="17"/>
    </row>
    <row r="79" spans="1:28" s="18" customFormat="1" x14ac:dyDescent="0.2">
      <c r="C79" s="17"/>
      <c r="D79" s="17"/>
      <c r="E79" s="17"/>
      <c r="F79" s="17"/>
      <c r="G79" s="19" t="s">
        <v>84</v>
      </c>
      <c r="H79" s="20"/>
      <c r="I79" s="20"/>
      <c r="J79" s="19" t="s">
        <v>68</v>
      </c>
      <c r="K79" s="17"/>
      <c r="L79" s="17"/>
      <c r="M79" s="17"/>
      <c r="N79" s="17"/>
      <c r="O79" s="17"/>
    </row>
    <row r="80" spans="1:28" s="18" customFormat="1" x14ac:dyDescent="0.2">
      <c r="C80" s="17"/>
      <c r="D80" s="17"/>
      <c r="E80" s="17"/>
      <c r="F80" s="17"/>
      <c r="G80" s="19" t="s">
        <v>85</v>
      </c>
      <c r="H80" s="20"/>
      <c r="I80" s="20"/>
      <c r="J80" s="19" t="s">
        <v>69</v>
      </c>
      <c r="K80" s="17"/>
      <c r="L80" s="17"/>
      <c r="M80" s="17"/>
      <c r="N80" s="17"/>
      <c r="O80" s="17"/>
    </row>
    <row r="81" spans="3:15" s="18" customFormat="1" x14ac:dyDescent="0.2">
      <c r="C81" s="17"/>
      <c r="D81" s="17"/>
      <c r="E81" s="17"/>
      <c r="F81" s="17"/>
      <c r="G81" s="19" t="s">
        <v>86</v>
      </c>
      <c r="H81" s="20"/>
      <c r="I81" s="20"/>
      <c r="J81" s="19" t="s">
        <v>70</v>
      </c>
      <c r="K81" s="17"/>
      <c r="L81" s="17"/>
      <c r="M81" s="17"/>
      <c r="N81" s="17"/>
      <c r="O81" s="17"/>
    </row>
    <row r="82" spans="3:15" s="18" customFormat="1" x14ac:dyDescent="0.2">
      <c r="C82" s="17"/>
      <c r="D82" s="17"/>
      <c r="E82" s="17"/>
      <c r="F82" s="17"/>
      <c r="G82" s="19" t="s">
        <v>87</v>
      </c>
      <c r="H82" s="20"/>
      <c r="I82" s="20"/>
      <c r="J82" s="19" t="s">
        <v>71</v>
      </c>
      <c r="K82" s="17"/>
      <c r="L82" s="17"/>
      <c r="M82" s="17"/>
      <c r="N82" s="17"/>
      <c r="O82" s="17"/>
    </row>
    <row r="83" spans="3:15" s="18" customFormat="1" x14ac:dyDescent="0.2">
      <c r="C83" s="17"/>
      <c r="D83" s="17"/>
      <c r="E83" s="17"/>
      <c r="F83" s="17"/>
      <c r="G83" s="19" t="s">
        <v>88</v>
      </c>
      <c r="H83" s="20"/>
      <c r="I83" s="20"/>
      <c r="J83" s="19" t="s">
        <v>72</v>
      </c>
      <c r="K83" s="17"/>
      <c r="L83" s="17"/>
      <c r="M83" s="17"/>
      <c r="N83" s="17"/>
      <c r="O83" s="17"/>
    </row>
    <row r="84" spans="3:15" s="18" customFormat="1" x14ac:dyDescent="0.2">
      <c r="C84" s="17"/>
      <c r="D84" s="17"/>
      <c r="E84" s="17"/>
      <c r="F84" s="17"/>
      <c r="G84" s="19" t="s">
        <v>89</v>
      </c>
      <c r="H84" s="20"/>
      <c r="I84" s="20"/>
      <c r="J84" s="19" t="s">
        <v>73</v>
      </c>
      <c r="K84" s="17"/>
      <c r="L84" s="17"/>
      <c r="M84" s="17"/>
      <c r="N84" s="17"/>
      <c r="O84" s="17"/>
    </row>
    <row r="85" spans="3:15" s="18" customFormat="1" x14ac:dyDescent="0.2">
      <c r="C85" s="17"/>
      <c r="D85" s="17"/>
      <c r="E85" s="17"/>
      <c r="F85" s="17"/>
      <c r="G85" s="19" t="s">
        <v>90</v>
      </c>
      <c r="H85" s="20"/>
      <c r="I85" s="20"/>
      <c r="J85" s="19" t="s">
        <v>78</v>
      </c>
      <c r="K85" s="17"/>
      <c r="L85" s="17"/>
      <c r="M85" s="17"/>
      <c r="N85" s="17"/>
      <c r="O85" s="17"/>
    </row>
    <row r="86" spans="3:15" s="18" customFormat="1" x14ac:dyDescent="0.2">
      <c r="C86" s="17"/>
      <c r="D86" s="17"/>
      <c r="E86" s="17"/>
      <c r="F86" s="17"/>
      <c r="G86" s="19" t="s">
        <v>91</v>
      </c>
      <c r="H86" s="20"/>
      <c r="I86" s="20"/>
      <c r="J86" s="19" t="s">
        <v>74</v>
      </c>
      <c r="K86" s="17"/>
      <c r="L86" s="17"/>
      <c r="M86" s="17"/>
      <c r="N86" s="17"/>
      <c r="O86" s="17"/>
    </row>
    <row r="87" spans="3:15" x14ac:dyDescent="0.2">
      <c r="G87" s="19" t="s">
        <v>92</v>
      </c>
      <c r="H87" s="20"/>
      <c r="I87" s="20"/>
      <c r="J87" s="20"/>
      <c r="K87" s="17"/>
      <c r="L87" s="17"/>
    </row>
    <row r="88" spans="3:15" x14ac:dyDescent="0.2">
      <c r="G88" s="19" t="s">
        <v>93</v>
      </c>
      <c r="H88" s="20"/>
      <c r="I88" s="20"/>
      <c r="J88" s="20"/>
      <c r="K88" s="17"/>
      <c r="L88" s="17"/>
    </row>
    <row r="89" spans="3:15" x14ac:dyDescent="0.2">
      <c r="G89" s="19" t="s">
        <v>94</v>
      </c>
      <c r="H89" s="20"/>
      <c r="I89" s="20"/>
      <c r="J89" s="20"/>
      <c r="K89" s="17"/>
      <c r="L89" s="17"/>
    </row>
    <row r="90" spans="3:15" x14ac:dyDescent="0.2">
      <c r="G90" s="19" t="s">
        <v>95</v>
      </c>
      <c r="H90" s="20"/>
      <c r="I90" s="20"/>
      <c r="J90" s="20"/>
      <c r="K90" s="17"/>
      <c r="L90" s="17"/>
    </row>
    <row r="91" spans="3:15" x14ac:dyDescent="0.2">
      <c r="G91" s="19" t="s">
        <v>96</v>
      </c>
      <c r="H91" s="20"/>
      <c r="I91" s="20"/>
      <c r="J91" s="20"/>
      <c r="K91" s="17"/>
      <c r="L91" s="17"/>
    </row>
    <row r="92" spans="3:15" x14ac:dyDescent="0.2">
      <c r="G92" s="19" t="s">
        <v>97</v>
      </c>
      <c r="H92" s="20"/>
      <c r="I92" s="20"/>
      <c r="J92" s="20"/>
      <c r="K92" s="17"/>
      <c r="L92" s="17"/>
    </row>
    <row r="93" spans="3:15" x14ac:dyDescent="0.2">
      <c r="G93" s="19" t="s">
        <v>98</v>
      </c>
      <c r="H93" s="20"/>
      <c r="I93" s="20"/>
      <c r="J93" s="20"/>
      <c r="K93" s="17"/>
      <c r="L93" s="17"/>
    </row>
    <row r="94" spans="3:15" x14ac:dyDescent="0.2">
      <c r="G94" s="19" t="s">
        <v>99</v>
      </c>
      <c r="H94" s="20"/>
      <c r="I94" s="20"/>
      <c r="J94" s="20"/>
      <c r="K94" s="17"/>
      <c r="L94" s="17"/>
    </row>
    <row r="95" spans="3:15" x14ac:dyDescent="0.2">
      <c r="G95" s="19" t="s">
        <v>100</v>
      </c>
      <c r="H95" s="20"/>
      <c r="I95" s="20"/>
      <c r="J95" s="20"/>
      <c r="K95" s="17"/>
      <c r="L95" s="17"/>
    </row>
    <row r="96" spans="3:15" x14ac:dyDescent="0.2">
      <c r="G96" s="19" t="s">
        <v>101</v>
      </c>
      <c r="H96" s="20"/>
      <c r="I96" s="20"/>
      <c r="J96" s="20"/>
      <c r="K96" s="17"/>
      <c r="L96" s="17"/>
    </row>
    <row r="97" spans="7:10" x14ac:dyDescent="0.2">
      <c r="G97" s="19" t="s">
        <v>102</v>
      </c>
      <c r="H97" s="20"/>
      <c r="I97" s="20"/>
      <c r="J97" s="20"/>
    </row>
    <row r="98" spans="7:10" x14ac:dyDescent="0.2">
      <c r="G98" s="19" t="s">
        <v>103</v>
      </c>
      <c r="H98" s="20"/>
      <c r="I98" s="20"/>
      <c r="J98" s="20"/>
    </row>
    <row r="99" spans="7:10" x14ac:dyDescent="0.2">
      <c r="G99" s="19" t="s">
        <v>104</v>
      </c>
      <c r="H99" s="20"/>
      <c r="I99" s="20"/>
      <c r="J99" s="20"/>
    </row>
    <row r="100" spans="7:10" x14ac:dyDescent="0.2">
      <c r="G100" s="19" t="s">
        <v>105</v>
      </c>
      <c r="H100" s="20"/>
      <c r="I100" s="20"/>
      <c r="J100" s="20"/>
    </row>
    <row r="101" spans="7:10" x14ac:dyDescent="0.2">
      <c r="G101" s="19" t="s">
        <v>106</v>
      </c>
      <c r="H101" s="20"/>
      <c r="I101" s="20"/>
      <c r="J101" s="20"/>
    </row>
  </sheetData>
  <mergeCells count="84">
    <mergeCell ref="C62:F62"/>
    <mergeCell ref="G62:J62"/>
    <mergeCell ref="K62:O62"/>
    <mergeCell ref="C63:F63"/>
    <mergeCell ref="G63:J63"/>
    <mergeCell ref="K63:O63"/>
    <mergeCell ref="C60:F60"/>
    <mergeCell ref="G60:J60"/>
    <mergeCell ref="K60:O60"/>
    <mergeCell ref="C61:F61"/>
    <mergeCell ref="G61:J61"/>
    <mergeCell ref="K61:O61"/>
    <mergeCell ref="C58:F58"/>
    <mergeCell ref="G58:J58"/>
    <mergeCell ref="K58:O58"/>
    <mergeCell ref="C59:F59"/>
    <mergeCell ref="G59:J59"/>
    <mergeCell ref="K59:O59"/>
    <mergeCell ref="C57:F57"/>
    <mergeCell ref="G57:J57"/>
    <mergeCell ref="K57:O57"/>
    <mergeCell ref="P27:P28"/>
    <mergeCell ref="J28:O36"/>
    <mergeCell ref="J37:O37"/>
    <mergeCell ref="J38:O43"/>
    <mergeCell ref="J44:O44"/>
    <mergeCell ref="J45:O45"/>
    <mergeCell ref="C48:O48"/>
    <mergeCell ref="C55:O55"/>
    <mergeCell ref="C56:F56"/>
    <mergeCell ref="G56:J56"/>
    <mergeCell ref="K56:O56"/>
    <mergeCell ref="N23:O24"/>
    <mergeCell ref="C24:D24"/>
    <mergeCell ref="E24:G24"/>
    <mergeCell ref="C26:O26"/>
    <mergeCell ref="C27:I46"/>
    <mergeCell ref="J27:O27"/>
    <mergeCell ref="J46:O46"/>
    <mergeCell ref="C23:D23"/>
    <mergeCell ref="E23:G23"/>
    <mergeCell ref="H23:I24"/>
    <mergeCell ref="J23:K24"/>
    <mergeCell ref="L23:M24"/>
    <mergeCell ref="C20:D22"/>
    <mergeCell ref="E20:G22"/>
    <mergeCell ref="H20:I22"/>
    <mergeCell ref="J20:K22"/>
    <mergeCell ref="L20:O20"/>
    <mergeCell ref="P17:P18"/>
    <mergeCell ref="C18:D19"/>
    <mergeCell ref="E18:F18"/>
    <mergeCell ref="G18:K18"/>
    <mergeCell ref="L18:M19"/>
    <mergeCell ref="N18:O19"/>
    <mergeCell ref="E19:F19"/>
    <mergeCell ref="G19:K19"/>
    <mergeCell ref="C17:D17"/>
    <mergeCell ref="E17:G17"/>
    <mergeCell ref="H17:I17"/>
    <mergeCell ref="J17:K17"/>
    <mergeCell ref="L17:M17"/>
    <mergeCell ref="N17:O17"/>
    <mergeCell ref="C16:O16"/>
    <mergeCell ref="C9:O9"/>
    <mergeCell ref="C10:O11"/>
    <mergeCell ref="C12:D12"/>
    <mergeCell ref="E12:H12"/>
    <mergeCell ref="I12:J12"/>
    <mergeCell ref="K12:O12"/>
    <mergeCell ref="C13:D13"/>
    <mergeCell ref="E13:O13"/>
    <mergeCell ref="C14:D14"/>
    <mergeCell ref="E14:O14"/>
    <mergeCell ref="C15:O15"/>
    <mergeCell ref="B2:C4"/>
    <mergeCell ref="C5:D8"/>
    <mergeCell ref="E5:L5"/>
    <mergeCell ref="M5:O5"/>
    <mergeCell ref="E6:L6"/>
    <mergeCell ref="M6:O6"/>
    <mergeCell ref="E7:L8"/>
    <mergeCell ref="M7:O7"/>
    <mergeCell ref="M8:O8"/>
  </mergeCells>
  <dataValidations count="5">
    <dataValidation type="list" allowBlank="1" showInputMessage="1" showErrorMessage="1" sqref="E20:G22">
      <formula1>$J$78:$J$79</formula1>
    </dataValidation>
    <dataValidation type="list" allowBlank="1" showInputMessage="1" showErrorMessage="1" sqref="J20:K22">
      <formula1>$J$80:$J$86</formula1>
    </dataValidation>
    <dataValidation type="list" allowBlank="1" showInputMessage="1" showErrorMessage="1" sqref="J17:K17">
      <formula1>$J$75:$J$77</formula1>
    </dataValidation>
    <dataValidation type="list" allowBlank="1" showInputMessage="1" showErrorMessage="1" sqref="E12:H12">
      <formula1>$G$75:$G$78</formula1>
    </dataValidation>
    <dataValidation type="list" allowBlank="1" showInputMessage="1" showErrorMessage="1" sqref="E13:O13">
      <formula1>$G$79:$G$101</formula1>
    </dataValidation>
  </dataValidations>
  <hyperlinks>
    <hyperlink ref="B2:C4" location="'MATRIZ DE INDICADORES'!A1" display="    REGRESAR"/>
  </hyperlinks>
  <pageMargins left="0.7" right="0.7" top="0.75" bottom="0.75" header="0.3" footer="0.3"/>
  <pageSetup paperSize="5" scale="7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57825" r:id="rId4" name="Option Button 1">
              <controlPr defaultSize="0" autoFill="0" autoLine="0" autoPict="0" macro="[3]!PORCENTAJE">
                <anchor moveWithCells="1">
                  <from>
                    <xdr:col>5</xdr:col>
                    <xdr:colOff>28575</xdr:colOff>
                    <xdr:row>16</xdr:row>
                    <xdr:rowOff>142875</xdr:rowOff>
                  </from>
                  <to>
                    <xdr:col>5</xdr:col>
                    <xdr:colOff>895350</xdr:colOff>
                    <xdr:row>16</xdr:row>
                    <xdr:rowOff>333375</xdr:rowOff>
                  </to>
                </anchor>
              </controlPr>
            </control>
          </mc:Choice>
        </mc:AlternateContent>
        <mc:AlternateContent xmlns:mc="http://schemas.openxmlformats.org/markup-compatibility/2006">
          <mc:Choice Requires="x14">
            <control shapeId="1357826" r:id="rId5" name="Option Button 2">
              <controlPr defaultSize="0" autoFill="0" autoLine="0" autoPict="0" macro="[3]!RELATIVO">
                <anchor moveWithCells="1">
                  <from>
                    <xdr:col>4</xdr:col>
                    <xdr:colOff>171450</xdr:colOff>
                    <xdr:row>16</xdr:row>
                    <xdr:rowOff>123825</xdr:rowOff>
                  </from>
                  <to>
                    <xdr:col>5</xdr:col>
                    <xdr:colOff>47625</xdr:colOff>
                    <xdr:row>16</xdr:row>
                    <xdr:rowOff>333375</xdr:rowOff>
                  </to>
                </anchor>
              </controlPr>
            </control>
          </mc:Choice>
        </mc:AlternateContent>
        <mc:AlternateContent xmlns:mc="http://schemas.openxmlformats.org/markup-compatibility/2006">
          <mc:Choice Requires="x14">
            <control shapeId="1357827" r:id="rId6" name="Option Button 3">
              <controlPr defaultSize="0" autoFill="0" autoLine="0" autoPict="0" macro="[3]!RELATIVO">
                <anchor moveWithCells="1">
                  <from>
                    <xdr:col>5</xdr:col>
                    <xdr:colOff>895350</xdr:colOff>
                    <xdr:row>16</xdr:row>
                    <xdr:rowOff>123825</xdr:rowOff>
                  </from>
                  <to>
                    <xdr:col>7</xdr:col>
                    <xdr:colOff>104775</xdr:colOff>
                    <xdr:row>16</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'C:\Users\KYLINARES\Documents\COMUNICACIONES\[ESGr027_2021.xlsm]ITEM'!#REF!</xm:f>
          </x14:formula1>
          <xm:sqref>J23 N23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8">
    <tabColor rgb="FFFF0000"/>
    <pageSetUpPr fitToPage="1"/>
  </sheetPr>
  <dimension ref="A1:AB94"/>
  <sheetViews>
    <sheetView topLeftCell="A16" zoomScale="80" zoomScaleNormal="80" workbookViewId="0">
      <selection activeCell="J23" sqref="J23:K24"/>
    </sheetView>
  </sheetViews>
  <sheetFormatPr baseColWidth="10" defaultColWidth="11.42578125" defaultRowHeight="15" x14ac:dyDescent="0.2"/>
  <cols>
    <col min="1" max="1" width="4" style="7" customWidth="1"/>
    <col min="2" max="2" width="6.7109375" style="7" customWidth="1"/>
    <col min="3" max="3" width="24.85546875" style="6" customWidth="1"/>
    <col min="4" max="4" width="15.140625" style="6" customWidth="1"/>
    <col min="5" max="5" width="12.7109375" style="6" customWidth="1"/>
    <col min="6" max="6" width="15.140625" style="6" customWidth="1"/>
    <col min="7" max="7" width="14" style="6" customWidth="1"/>
    <col min="8" max="8" width="11.42578125" style="6"/>
    <col min="9" max="9" width="12.85546875" style="6" customWidth="1"/>
    <col min="10" max="10" width="15.5703125" style="6" customWidth="1"/>
    <col min="11" max="11" width="14.42578125" style="6" customWidth="1"/>
    <col min="12" max="15" width="15.28515625" style="6" customWidth="1"/>
    <col min="16" max="16" width="6.7109375" style="7" customWidth="1"/>
    <col min="17" max="16384" width="11.42578125" style="7"/>
  </cols>
  <sheetData>
    <row r="1" spans="2:16" s="8" customFormat="1" ht="8.25" customHeight="1" x14ac:dyDescent="0.25">
      <c r="C1" s="9"/>
      <c r="D1" s="9"/>
      <c r="E1" s="9"/>
      <c r="F1" s="9"/>
      <c r="G1" s="9"/>
      <c r="H1" s="9"/>
      <c r="I1" s="9"/>
      <c r="J1" s="9"/>
      <c r="K1" s="9"/>
      <c r="L1" s="9"/>
      <c r="M1" s="9"/>
      <c r="N1" s="9"/>
      <c r="O1" s="9"/>
    </row>
    <row r="2" spans="2:16" s="8" customFormat="1" ht="15.75" customHeight="1" x14ac:dyDescent="0.25">
      <c r="B2" s="191" t="s">
        <v>30</v>
      </c>
      <c r="C2" s="191"/>
      <c r="D2" s="4"/>
      <c r="E2" s="4"/>
      <c r="F2" s="4"/>
      <c r="G2" s="4"/>
      <c r="H2" s="4"/>
      <c r="I2" s="4"/>
      <c r="J2" s="4"/>
      <c r="K2" s="4"/>
      <c r="L2" s="4"/>
      <c r="M2" s="4"/>
      <c r="N2" s="4"/>
      <c r="O2" s="4"/>
      <c r="P2" s="10"/>
    </row>
    <row r="3" spans="2:16" s="8" customFormat="1" ht="15.75" customHeight="1" x14ac:dyDescent="0.25">
      <c r="B3" s="191"/>
      <c r="C3" s="191"/>
      <c r="D3" s="4"/>
      <c r="E3" s="4"/>
      <c r="F3" s="4"/>
      <c r="G3" s="4"/>
      <c r="H3" s="4"/>
      <c r="I3" s="4"/>
      <c r="J3" s="4"/>
      <c r="K3" s="4"/>
      <c r="L3" s="4"/>
      <c r="M3" s="4"/>
      <c r="N3" s="4"/>
      <c r="O3" s="4"/>
      <c r="P3" s="10"/>
    </row>
    <row r="4" spans="2:16" s="8" customFormat="1" ht="15" customHeight="1" x14ac:dyDescent="0.25">
      <c r="B4" s="191"/>
      <c r="C4" s="191"/>
      <c r="D4" s="4"/>
      <c r="E4" s="4"/>
      <c r="F4" s="4"/>
      <c r="G4" s="4"/>
      <c r="H4" s="4"/>
      <c r="I4" s="4"/>
      <c r="J4" s="4"/>
      <c r="K4" s="4"/>
      <c r="L4" s="4"/>
      <c r="M4" s="4"/>
      <c r="N4" s="4"/>
      <c r="O4" s="4"/>
      <c r="P4" s="10"/>
    </row>
    <row r="5" spans="2:16" s="8" customFormat="1" ht="15.75" customHeight="1" x14ac:dyDescent="0.25">
      <c r="B5" s="10"/>
      <c r="C5" s="192"/>
      <c r="D5" s="193"/>
      <c r="E5" s="198" t="s">
        <v>41</v>
      </c>
      <c r="F5" s="145"/>
      <c r="G5" s="145"/>
      <c r="H5" s="145"/>
      <c r="I5" s="145"/>
      <c r="J5" s="145"/>
      <c r="K5" s="145"/>
      <c r="L5" s="146"/>
      <c r="M5" s="199" t="s">
        <v>43</v>
      </c>
      <c r="N5" s="199"/>
      <c r="O5" s="199"/>
      <c r="P5" s="10"/>
    </row>
    <row r="6" spans="2:16" s="8" customFormat="1" ht="15.75" customHeight="1" x14ac:dyDescent="0.25">
      <c r="B6" s="10"/>
      <c r="C6" s="194"/>
      <c r="D6" s="195"/>
      <c r="E6" s="198" t="s">
        <v>42</v>
      </c>
      <c r="F6" s="145"/>
      <c r="G6" s="145"/>
      <c r="H6" s="145"/>
      <c r="I6" s="145"/>
      <c r="J6" s="145"/>
      <c r="K6" s="145"/>
      <c r="L6" s="146"/>
      <c r="M6" s="199" t="s">
        <v>51</v>
      </c>
      <c r="N6" s="199"/>
      <c r="O6" s="199"/>
      <c r="P6" s="10"/>
    </row>
    <row r="7" spans="2:16" s="8" customFormat="1" ht="15.75" customHeight="1" x14ac:dyDescent="0.25">
      <c r="B7" s="10"/>
      <c r="C7" s="194"/>
      <c r="D7" s="195"/>
      <c r="E7" s="200" t="s">
        <v>29</v>
      </c>
      <c r="F7" s="201"/>
      <c r="G7" s="201"/>
      <c r="H7" s="201"/>
      <c r="I7" s="201"/>
      <c r="J7" s="201"/>
      <c r="K7" s="201"/>
      <c r="L7" s="202"/>
      <c r="M7" s="199" t="s">
        <v>52</v>
      </c>
      <c r="N7" s="199"/>
      <c r="O7" s="199"/>
      <c r="P7" s="10"/>
    </row>
    <row r="8" spans="2:16" s="8" customFormat="1" ht="15.75" customHeight="1" x14ac:dyDescent="0.25">
      <c r="B8" s="10"/>
      <c r="C8" s="196"/>
      <c r="D8" s="197"/>
      <c r="E8" s="203"/>
      <c r="F8" s="204"/>
      <c r="G8" s="204"/>
      <c r="H8" s="204"/>
      <c r="I8" s="204"/>
      <c r="J8" s="204"/>
      <c r="K8" s="204"/>
      <c r="L8" s="205"/>
      <c r="M8" s="199" t="s">
        <v>27</v>
      </c>
      <c r="N8" s="199"/>
      <c r="O8" s="199"/>
      <c r="P8" s="10"/>
    </row>
    <row r="9" spans="2:16" s="8" customFormat="1" ht="15.75" customHeight="1" x14ac:dyDescent="0.25">
      <c r="B9" s="10"/>
      <c r="C9" s="207"/>
      <c r="D9" s="207"/>
      <c r="E9" s="207"/>
      <c r="F9" s="207"/>
      <c r="G9" s="207"/>
      <c r="H9" s="207"/>
      <c r="I9" s="207"/>
      <c r="J9" s="207"/>
      <c r="K9" s="207"/>
      <c r="L9" s="207"/>
      <c r="M9" s="207"/>
      <c r="N9" s="207"/>
      <c r="O9" s="207"/>
      <c r="P9" s="10"/>
    </row>
    <row r="10" spans="2:16" s="8" customFormat="1" ht="15.75" customHeight="1" x14ac:dyDescent="0.25">
      <c r="B10" s="10"/>
      <c r="C10" s="208" t="s">
        <v>17</v>
      </c>
      <c r="D10" s="208"/>
      <c r="E10" s="208"/>
      <c r="F10" s="208"/>
      <c r="G10" s="208"/>
      <c r="H10" s="208"/>
      <c r="I10" s="208"/>
      <c r="J10" s="208"/>
      <c r="K10" s="208"/>
      <c r="L10" s="208"/>
      <c r="M10" s="208"/>
      <c r="N10" s="208"/>
      <c r="O10" s="208"/>
      <c r="P10" s="10"/>
    </row>
    <row r="11" spans="2:16" s="8" customFormat="1" ht="15" customHeight="1" x14ac:dyDescent="0.25">
      <c r="B11" s="10"/>
      <c r="C11" s="208"/>
      <c r="D11" s="208"/>
      <c r="E11" s="208"/>
      <c r="F11" s="208"/>
      <c r="G11" s="208"/>
      <c r="H11" s="208"/>
      <c r="I11" s="208"/>
      <c r="J11" s="208"/>
      <c r="K11" s="208"/>
      <c r="L11" s="208"/>
      <c r="M11" s="208"/>
      <c r="N11" s="208"/>
      <c r="O11" s="208"/>
      <c r="P11" s="10"/>
    </row>
    <row r="12" spans="2:16" s="8" customFormat="1" ht="30" customHeight="1" x14ac:dyDescent="0.25">
      <c r="B12" s="10"/>
      <c r="C12" s="209" t="s">
        <v>9</v>
      </c>
      <c r="D12" s="209"/>
      <c r="E12" s="210" t="s">
        <v>80</v>
      </c>
      <c r="F12" s="210"/>
      <c r="G12" s="210"/>
      <c r="H12" s="210"/>
      <c r="I12" s="209" t="s">
        <v>0</v>
      </c>
      <c r="J12" s="209"/>
      <c r="K12" s="211" t="s">
        <v>114</v>
      </c>
      <c r="L12" s="211"/>
      <c r="M12" s="211"/>
      <c r="N12" s="211"/>
      <c r="O12" s="211"/>
      <c r="P12" s="10"/>
    </row>
    <row r="13" spans="2:16" s="8" customFormat="1" x14ac:dyDescent="0.25">
      <c r="B13" s="10"/>
      <c r="C13" s="212" t="s">
        <v>28</v>
      </c>
      <c r="D13" s="212"/>
      <c r="E13" s="213" t="s">
        <v>89</v>
      </c>
      <c r="F13" s="214"/>
      <c r="G13" s="214"/>
      <c r="H13" s="214"/>
      <c r="I13" s="214"/>
      <c r="J13" s="214"/>
      <c r="K13" s="214"/>
      <c r="L13" s="214"/>
      <c r="M13" s="214"/>
      <c r="N13" s="214"/>
      <c r="O13" s="214"/>
      <c r="P13" s="10"/>
    </row>
    <row r="14" spans="2:16" s="8" customFormat="1" x14ac:dyDescent="0.25">
      <c r="B14" s="10"/>
      <c r="C14" s="212" t="s">
        <v>18</v>
      </c>
      <c r="D14" s="212"/>
      <c r="E14" s="213" t="s">
        <v>115</v>
      </c>
      <c r="F14" s="213"/>
      <c r="G14" s="213"/>
      <c r="H14" s="213"/>
      <c r="I14" s="213"/>
      <c r="J14" s="213"/>
      <c r="K14" s="213"/>
      <c r="L14" s="213"/>
      <c r="M14" s="213"/>
      <c r="N14" s="213"/>
      <c r="O14" s="213"/>
      <c r="P14" s="10"/>
    </row>
    <row r="15" spans="2:16" s="8" customFormat="1" x14ac:dyDescent="0.25">
      <c r="B15" s="10"/>
      <c r="C15" s="215"/>
      <c r="D15" s="216"/>
      <c r="E15" s="216"/>
      <c r="F15" s="216"/>
      <c r="G15" s="216"/>
      <c r="H15" s="216"/>
      <c r="I15" s="216"/>
      <c r="J15" s="216"/>
      <c r="K15" s="216"/>
      <c r="L15" s="216"/>
      <c r="M15" s="216"/>
      <c r="N15" s="216"/>
      <c r="O15" s="217"/>
      <c r="P15" s="10"/>
    </row>
    <row r="16" spans="2:16" s="8" customFormat="1" x14ac:dyDescent="0.25">
      <c r="B16" s="10"/>
      <c r="C16" s="206" t="s">
        <v>1</v>
      </c>
      <c r="D16" s="206"/>
      <c r="E16" s="206"/>
      <c r="F16" s="206"/>
      <c r="G16" s="206"/>
      <c r="H16" s="206"/>
      <c r="I16" s="206"/>
      <c r="J16" s="206"/>
      <c r="K16" s="206"/>
      <c r="L16" s="206"/>
      <c r="M16" s="206"/>
      <c r="N16" s="206"/>
      <c r="O16" s="206"/>
      <c r="P16" s="10"/>
    </row>
    <row r="17" spans="2:16" s="8" customFormat="1" ht="36" customHeight="1" x14ac:dyDescent="0.25">
      <c r="B17" s="10"/>
      <c r="C17" s="212" t="s">
        <v>66</v>
      </c>
      <c r="D17" s="212"/>
      <c r="E17" s="230">
        <v>1</v>
      </c>
      <c r="F17" s="231"/>
      <c r="G17" s="232"/>
      <c r="H17" s="212" t="s">
        <v>36</v>
      </c>
      <c r="I17" s="212"/>
      <c r="J17" s="233" t="s">
        <v>132</v>
      </c>
      <c r="K17" s="234"/>
      <c r="L17" s="212" t="s">
        <v>25</v>
      </c>
      <c r="M17" s="212"/>
      <c r="N17" s="235">
        <v>0.2</v>
      </c>
      <c r="O17" s="235"/>
      <c r="P17" s="218"/>
    </row>
    <row r="18" spans="2:16" s="8" customFormat="1" ht="29.25" customHeight="1" x14ac:dyDescent="0.25">
      <c r="B18" s="10"/>
      <c r="C18" s="212" t="s">
        <v>2</v>
      </c>
      <c r="D18" s="212"/>
      <c r="E18" s="212" t="s">
        <v>21</v>
      </c>
      <c r="F18" s="212"/>
      <c r="G18" s="233" t="s">
        <v>122</v>
      </c>
      <c r="H18" s="283"/>
      <c r="I18" s="283"/>
      <c r="J18" s="283"/>
      <c r="K18" s="234"/>
      <c r="L18" s="222" t="s">
        <v>62</v>
      </c>
      <c r="M18" s="223"/>
      <c r="N18" s="226" t="s">
        <v>107</v>
      </c>
      <c r="O18" s="227"/>
      <c r="P18" s="218"/>
    </row>
    <row r="19" spans="2:16" s="8" customFormat="1" ht="15.75" customHeight="1" x14ac:dyDescent="0.25">
      <c r="B19" s="10"/>
      <c r="C19" s="212"/>
      <c r="D19" s="212"/>
      <c r="E19" s="212" t="s">
        <v>22</v>
      </c>
      <c r="F19" s="212"/>
      <c r="G19" s="219" t="s">
        <v>123</v>
      </c>
      <c r="H19" s="220"/>
      <c r="I19" s="220"/>
      <c r="J19" s="220"/>
      <c r="K19" s="221"/>
      <c r="L19" s="224"/>
      <c r="M19" s="225"/>
      <c r="N19" s="228"/>
      <c r="O19" s="229"/>
      <c r="P19" s="10"/>
    </row>
    <row r="20" spans="2:16" s="8" customFormat="1" ht="15.75" customHeight="1" x14ac:dyDescent="0.25">
      <c r="B20" s="10"/>
      <c r="C20" s="222" t="s">
        <v>53</v>
      </c>
      <c r="D20" s="223"/>
      <c r="E20" s="238" t="s">
        <v>67</v>
      </c>
      <c r="F20" s="239"/>
      <c r="G20" s="240"/>
      <c r="H20" s="247" t="s">
        <v>59</v>
      </c>
      <c r="I20" s="248"/>
      <c r="J20" s="284" t="s">
        <v>133</v>
      </c>
      <c r="K20" s="285"/>
      <c r="L20" s="253" t="s">
        <v>54</v>
      </c>
      <c r="M20" s="254"/>
      <c r="N20" s="254"/>
      <c r="O20" s="255"/>
      <c r="P20" s="10"/>
    </row>
    <row r="21" spans="2:16" s="8" customFormat="1" ht="15.75" customHeight="1" x14ac:dyDescent="0.25">
      <c r="B21" s="10"/>
      <c r="C21" s="236"/>
      <c r="D21" s="237"/>
      <c r="E21" s="241"/>
      <c r="F21" s="242"/>
      <c r="G21" s="243"/>
      <c r="H21" s="249"/>
      <c r="I21" s="250"/>
      <c r="J21" s="286"/>
      <c r="K21" s="287"/>
      <c r="L21" s="24" t="s">
        <v>55</v>
      </c>
      <c r="M21" s="24" t="s">
        <v>56</v>
      </c>
      <c r="N21" s="24" t="s">
        <v>57</v>
      </c>
      <c r="O21" s="24" t="s">
        <v>58</v>
      </c>
      <c r="P21" s="10"/>
    </row>
    <row r="22" spans="2:16" s="8" customFormat="1" ht="15.75" customHeight="1" x14ac:dyDescent="0.25">
      <c r="B22" s="10"/>
      <c r="C22" s="224"/>
      <c r="D22" s="225"/>
      <c r="E22" s="244"/>
      <c r="F22" s="245"/>
      <c r="G22" s="246"/>
      <c r="H22" s="251"/>
      <c r="I22" s="252"/>
      <c r="J22" s="288"/>
      <c r="K22" s="289"/>
      <c r="L22" s="28" t="s">
        <v>124</v>
      </c>
      <c r="M22" s="29" t="s">
        <v>125</v>
      </c>
      <c r="N22" s="30" t="s">
        <v>126</v>
      </c>
      <c r="O22" s="31" t="s">
        <v>127</v>
      </c>
      <c r="P22" s="10"/>
    </row>
    <row r="23" spans="2:16" s="8" customFormat="1" ht="26.25" customHeight="1" x14ac:dyDescent="0.25">
      <c r="B23" s="10"/>
      <c r="C23" s="212" t="s">
        <v>75</v>
      </c>
      <c r="D23" s="212"/>
      <c r="E23" s="257" t="s">
        <v>128</v>
      </c>
      <c r="F23" s="257"/>
      <c r="G23" s="257"/>
      <c r="H23" s="264" t="s">
        <v>3</v>
      </c>
      <c r="I23" s="248"/>
      <c r="J23" s="256" t="s">
        <v>12</v>
      </c>
      <c r="K23" s="256"/>
      <c r="L23" s="212" t="s">
        <v>14</v>
      </c>
      <c r="M23" s="212"/>
      <c r="N23" s="256" t="s">
        <v>13</v>
      </c>
      <c r="O23" s="256"/>
      <c r="P23" s="10"/>
    </row>
    <row r="24" spans="2:16" s="8" customFormat="1" ht="26.25" customHeight="1" x14ac:dyDescent="0.25">
      <c r="B24" s="10"/>
      <c r="C24" s="212" t="s">
        <v>76</v>
      </c>
      <c r="D24" s="212"/>
      <c r="E24" s="257" t="s">
        <v>128</v>
      </c>
      <c r="F24" s="257"/>
      <c r="G24" s="257"/>
      <c r="H24" s="265"/>
      <c r="I24" s="252"/>
      <c r="J24" s="256"/>
      <c r="K24" s="256"/>
      <c r="L24" s="212"/>
      <c r="M24" s="212"/>
      <c r="N24" s="256"/>
      <c r="O24" s="256"/>
      <c r="P24" s="10"/>
    </row>
    <row r="25" spans="2:16" s="8" customFormat="1" ht="15.75" customHeight="1" x14ac:dyDescent="0.25">
      <c r="B25" s="10"/>
      <c r="C25" s="21"/>
      <c r="D25" s="21"/>
      <c r="E25" s="26"/>
      <c r="F25" s="26"/>
      <c r="G25" s="21"/>
      <c r="H25" s="21"/>
      <c r="I25" s="21"/>
      <c r="J25" s="26"/>
      <c r="K25" s="26"/>
      <c r="L25" s="21"/>
      <c r="M25" s="21"/>
      <c r="N25" s="26"/>
      <c r="O25" s="26"/>
      <c r="P25" s="10"/>
    </row>
    <row r="26" spans="2:16" s="8" customFormat="1" ht="15" customHeight="1" x14ac:dyDescent="0.25">
      <c r="B26" s="10"/>
      <c r="C26" s="206" t="s">
        <v>4</v>
      </c>
      <c r="D26" s="206"/>
      <c r="E26" s="206"/>
      <c r="F26" s="206"/>
      <c r="G26" s="206"/>
      <c r="H26" s="206"/>
      <c r="I26" s="206"/>
      <c r="J26" s="259"/>
      <c r="K26" s="259"/>
      <c r="L26" s="259"/>
      <c r="M26" s="259"/>
      <c r="N26" s="259"/>
      <c r="O26" s="259"/>
      <c r="P26" s="10"/>
    </row>
    <row r="27" spans="2:16" s="8" customFormat="1" ht="15" customHeight="1" x14ac:dyDescent="0.25">
      <c r="B27" s="10"/>
      <c r="C27" s="216"/>
      <c r="D27" s="216"/>
      <c r="E27" s="216"/>
      <c r="F27" s="216"/>
      <c r="G27" s="216"/>
      <c r="H27" s="216"/>
      <c r="I27" s="217"/>
      <c r="J27" s="260" t="s">
        <v>20</v>
      </c>
      <c r="K27" s="261"/>
      <c r="L27" s="261"/>
      <c r="M27" s="261"/>
      <c r="N27" s="261"/>
      <c r="O27" s="261"/>
      <c r="P27" s="218"/>
    </row>
    <row r="28" spans="2:16" s="8" customFormat="1" x14ac:dyDescent="0.25">
      <c r="B28" s="10"/>
      <c r="C28" s="216"/>
      <c r="D28" s="216"/>
      <c r="E28" s="216"/>
      <c r="F28" s="216"/>
      <c r="G28" s="216"/>
      <c r="H28" s="216"/>
      <c r="I28" s="217"/>
      <c r="J28" s="292"/>
      <c r="K28" s="292"/>
      <c r="L28" s="292"/>
      <c r="M28" s="292"/>
      <c r="N28" s="292"/>
      <c r="O28" s="293"/>
      <c r="P28" s="218"/>
    </row>
    <row r="29" spans="2:16" s="8" customFormat="1" x14ac:dyDescent="0.25">
      <c r="B29" s="10"/>
      <c r="C29" s="216"/>
      <c r="D29" s="216"/>
      <c r="E29" s="216"/>
      <c r="F29" s="216"/>
      <c r="G29" s="216"/>
      <c r="H29" s="216"/>
      <c r="I29" s="217"/>
      <c r="J29" s="292"/>
      <c r="K29" s="292"/>
      <c r="L29" s="292"/>
      <c r="M29" s="292"/>
      <c r="N29" s="292"/>
      <c r="O29" s="293"/>
      <c r="P29" s="218"/>
    </row>
    <row r="30" spans="2:16" s="8" customFormat="1" x14ac:dyDescent="0.25">
      <c r="B30" s="10"/>
      <c r="C30" s="216"/>
      <c r="D30" s="216"/>
      <c r="E30" s="216"/>
      <c r="F30" s="216"/>
      <c r="G30" s="216"/>
      <c r="H30" s="216"/>
      <c r="I30" s="217"/>
      <c r="J30" s="292"/>
      <c r="K30" s="292"/>
      <c r="L30" s="292"/>
      <c r="M30" s="292"/>
      <c r="N30" s="292"/>
      <c r="O30" s="293"/>
      <c r="P30" s="218"/>
    </row>
    <row r="31" spans="2:16" s="8" customFormat="1" x14ac:dyDescent="0.25">
      <c r="B31" s="10"/>
      <c r="C31" s="216"/>
      <c r="D31" s="216"/>
      <c r="E31" s="216"/>
      <c r="F31" s="216"/>
      <c r="G31" s="216"/>
      <c r="H31" s="216"/>
      <c r="I31" s="217"/>
      <c r="J31" s="292"/>
      <c r="K31" s="292"/>
      <c r="L31" s="292"/>
      <c r="M31" s="292"/>
      <c r="N31" s="292"/>
      <c r="O31" s="293"/>
      <c r="P31" s="218"/>
    </row>
    <row r="32" spans="2:16" s="8" customFormat="1" x14ac:dyDescent="0.25">
      <c r="B32" s="10"/>
      <c r="C32" s="216"/>
      <c r="D32" s="216"/>
      <c r="E32" s="216"/>
      <c r="F32" s="216"/>
      <c r="G32" s="216"/>
      <c r="H32" s="216"/>
      <c r="I32" s="217"/>
      <c r="J32" s="292"/>
      <c r="K32" s="292"/>
      <c r="L32" s="292"/>
      <c r="M32" s="292"/>
      <c r="N32" s="292"/>
      <c r="O32" s="293"/>
      <c r="P32" s="218"/>
    </row>
    <row r="33" spans="2:16" s="8" customFormat="1" x14ac:dyDescent="0.25">
      <c r="B33" s="10"/>
      <c r="C33" s="216"/>
      <c r="D33" s="216"/>
      <c r="E33" s="216"/>
      <c r="F33" s="216"/>
      <c r="G33" s="216"/>
      <c r="H33" s="216"/>
      <c r="I33" s="217"/>
      <c r="J33" s="292"/>
      <c r="K33" s="292"/>
      <c r="L33" s="292"/>
      <c r="M33" s="292"/>
      <c r="N33" s="292"/>
      <c r="O33" s="293"/>
      <c r="P33" s="218"/>
    </row>
    <row r="34" spans="2:16" s="8" customFormat="1" x14ac:dyDescent="0.25">
      <c r="B34" s="10"/>
      <c r="C34" s="216"/>
      <c r="D34" s="216"/>
      <c r="E34" s="216"/>
      <c r="F34" s="216"/>
      <c r="G34" s="216"/>
      <c r="H34" s="216"/>
      <c r="I34" s="217"/>
      <c r="J34" s="292"/>
      <c r="K34" s="292"/>
      <c r="L34" s="292"/>
      <c r="M34" s="292"/>
      <c r="N34" s="292"/>
      <c r="O34" s="293"/>
      <c r="P34" s="218"/>
    </row>
    <row r="35" spans="2:16" s="8" customFormat="1" ht="15.75" customHeight="1" x14ac:dyDescent="0.25">
      <c r="B35" s="10"/>
      <c r="C35" s="216"/>
      <c r="D35" s="216"/>
      <c r="E35" s="216"/>
      <c r="F35" s="216"/>
      <c r="G35" s="216"/>
      <c r="H35" s="216"/>
      <c r="I35" s="217"/>
      <c r="J35" s="273" t="s">
        <v>31</v>
      </c>
      <c r="K35" s="274"/>
      <c r="L35" s="274"/>
      <c r="M35" s="274"/>
      <c r="N35" s="274"/>
      <c r="O35" s="294"/>
      <c r="P35" s="10"/>
    </row>
    <row r="36" spans="2:16" s="8" customFormat="1" x14ac:dyDescent="0.25">
      <c r="B36" s="10"/>
      <c r="C36" s="216"/>
      <c r="D36" s="216"/>
      <c r="E36" s="216"/>
      <c r="F36" s="216"/>
      <c r="G36" s="216"/>
      <c r="H36" s="216"/>
      <c r="I36" s="217"/>
      <c r="J36" s="292"/>
      <c r="K36" s="292"/>
      <c r="L36" s="292"/>
      <c r="M36" s="292"/>
      <c r="N36" s="292"/>
      <c r="O36" s="293"/>
      <c r="P36" s="10"/>
    </row>
    <row r="37" spans="2:16" s="8" customFormat="1" x14ac:dyDescent="0.25">
      <c r="B37" s="10"/>
      <c r="C37" s="216"/>
      <c r="D37" s="216"/>
      <c r="E37" s="216"/>
      <c r="F37" s="216"/>
      <c r="G37" s="216"/>
      <c r="H37" s="216"/>
      <c r="I37" s="217"/>
      <c r="J37" s="292"/>
      <c r="K37" s="292"/>
      <c r="L37" s="292"/>
      <c r="M37" s="292"/>
      <c r="N37" s="292"/>
      <c r="O37" s="293"/>
      <c r="P37" s="10"/>
    </row>
    <row r="38" spans="2:16" s="8" customFormat="1" x14ac:dyDescent="0.25">
      <c r="B38" s="10"/>
      <c r="C38" s="216"/>
      <c r="D38" s="216"/>
      <c r="E38" s="216"/>
      <c r="F38" s="216"/>
      <c r="G38" s="216"/>
      <c r="H38" s="216"/>
      <c r="I38" s="217"/>
      <c r="J38" s="292"/>
      <c r="K38" s="292"/>
      <c r="L38" s="292"/>
      <c r="M38" s="292"/>
      <c r="N38" s="292"/>
      <c r="O38" s="293"/>
      <c r="P38" s="10"/>
    </row>
    <row r="39" spans="2:16" s="8" customFormat="1" x14ac:dyDescent="0.25">
      <c r="B39" s="10"/>
      <c r="C39" s="216"/>
      <c r="D39" s="216"/>
      <c r="E39" s="216"/>
      <c r="F39" s="216"/>
      <c r="G39" s="216"/>
      <c r="H39" s="216"/>
      <c r="I39" s="217"/>
      <c r="J39" s="292"/>
      <c r="K39" s="292"/>
      <c r="L39" s="292"/>
      <c r="M39" s="292"/>
      <c r="N39" s="292"/>
      <c r="O39" s="293"/>
      <c r="P39" s="10"/>
    </row>
    <row r="40" spans="2:16" s="8" customFormat="1" ht="15.75" customHeight="1" x14ac:dyDescent="0.25">
      <c r="B40" s="10"/>
      <c r="C40" s="216"/>
      <c r="D40" s="216"/>
      <c r="E40" s="216"/>
      <c r="F40" s="216"/>
      <c r="G40" s="216"/>
      <c r="H40" s="216"/>
      <c r="I40" s="217"/>
      <c r="J40" s="273" t="s">
        <v>5</v>
      </c>
      <c r="K40" s="274"/>
      <c r="L40" s="274"/>
      <c r="M40" s="274"/>
      <c r="N40" s="274"/>
      <c r="O40" s="274"/>
      <c r="P40" s="10"/>
    </row>
    <row r="41" spans="2:16" s="8" customFormat="1" ht="15.75" customHeight="1" x14ac:dyDescent="0.25">
      <c r="B41" s="10"/>
      <c r="C41" s="216"/>
      <c r="D41" s="216"/>
      <c r="E41" s="216"/>
      <c r="F41" s="216"/>
      <c r="G41" s="216"/>
      <c r="H41" s="216"/>
      <c r="I41" s="217"/>
      <c r="J41" s="275" t="str">
        <f>E14</f>
        <v>Jefe de la Oficina Asesora de Comunicaciones</v>
      </c>
      <c r="K41" s="276"/>
      <c r="L41" s="276"/>
      <c r="M41" s="276"/>
      <c r="N41" s="276"/>
      <c r="O41" s="276"/>
      <c r="P41" s="10"/>
    </row>
    <row r="42" spans="2:16" s="8" customFormat="1" ht="16.5" customHeight="1" x14ac:dyDescent="0.25">
      <c r="B42" s="10"/>
      <c r="C42" s="216"/>
      <c r="D42" s="216"/>
      <c r="E42" s="216"/>
      <c r="F42" s="216"/>
      <c r="G42" s="216"/>
      <c r="H42" s="216"/>
      <c r="I42" s="217"/>
      <c r="J42" s="262"/>
      <c r="K42" s="263"/>
      <c r="L42" s="263"/>
      <c r="M42" s="263"/>
      <c r="N42" s="263"/>
      <c r="O42" s="263"/>
      <c r="P42" s="10"/>
    </row>
    <row r="43" spans="2:16" s="8" customFormat="1" ht="16.5" customHeight="1" x14ac:dyDescent="0.25">
      <c r="B43" s="10"/>
      <c r="C43" s="5"/>
      <c r="D43" s="5"/>
      <c r="E43" s="5"/>
      <c r="F43" s="5"/>
      <c r="G43" s="5"/>
      <c r="H43" s="5"/>
      <c r="I43" s="5"/>
      <c r="J43" s="5"/>
      <c r="K43" s="5"/>
      <c r="L43" s="5"/>
      <c r="M43" s="5"/>
      <c r="N43" s="5"/>
      <c r="O43" s="5"/>
      <c r="P43" s="10"/>
    </row>
    <row r="44" spans="2:16" s="12" customFormat="1" ht="15" customHeight="1" x14ac:dyDescent="0.25">
      <c r="B44" s="11"/>
      <c r="C44" s="277" t="s">
        <v>7</v>
      </c>
      <c r="D44" s="278"/>
      <c r="E44" s="278"/>
      <c r="F44" s="278"/>
      <c r="G44" s="278"/>
      <c r="H44" s="278"/>
      <c r="I44" s="278"/>
      <c r="J44" s="278"/>
      <c r="K44" s="278"/>
      <c r="L44" s="278"/>
      <c r="M44" s="278"/>
      <c r="N44" s="278"/>
      <c r="O44" s="279"/>
      <c r="P44" s="11"/>
    </row>
    <row r="45" spans="2:16" s="12" customFormat="1" x14ac:dyDescent="0.25">
      <c r="B45" s="11"/>
      <c r="C45" s="25" t="s">
        <v>6</v>
      </c>
      <c r="D45" s="24" t="str">
        <f ca="1">IF(J23="MENSUAL","ENERO",IF(J23="TRIMESTRAL","MARZO",IF(J23="SEMESTRAL","JUNIO",IF(J23="ANUAL",YEAR(TODAY()),""))))</f>
        <v>JUNIO</v>
      </c>
      <c r="E45" s="24" t="str">
        <f>IF(J23="MENSUAL","FEBRERO",IF(J23="TRIMESTRAL","JUNIO",IF(J23="SEMESTRAL","DICIEMBRE","")))</f>
        <v>DICIEMBRE</v>
      </c>
      <c r="F45" s="24" t="str">
        <f>IF(J23="MENSUAL","MARZO",IF(J23="TRIMESTRAL","SEPTIEMBRE",""))</f>
        <v/>
      </c>
      <c r="G45" s="24" t="str">
        <f>IF(J23="MENSUAL","ABRIL",IF(J23="TRIMESTRAL","DICIEMBRE",""))</f>
        <v/>
      </c>
      <c r="H45" s="24" t="str">
        <f>IF(J23="MENSUAL","MAYO","")</f>
        <v/>
      </c>
      <c r="I45" s="24" t="str">
        <f>IF(J23="MENSUAL","JUNIO","")</f>
        <v/>
      </c>
      <c r="J45" s="24" t="str">
        <f>IF(J23="MENSUAL","JULIO","")</f>
        <v/>
      </c>
      <c r="K45" s="24" t="str">
        <f>IF(J23="MENSUAL","AGOSTO","")</f>
        <v/>
      </c>
      <c r="L45" s="24" t="str">
        <f>IF(J23="MENSUAL","SEPTIEMBRE","")</f>
        <v/>
      </c>
      <c r="M45" s="24" t="str">
        <f>IF(J23="MENSUAL","OCTUBRE","")</f>
        <v/>
      </c>
      <c r="N45" s="24" t="str">
        <f>IF(J23="MENSUAL","NOVIEMBRE","")</f>
        <v/>
      </c>
      <c r="O45" s="24" t="str">
        <f>IF(J23="MENSUAL","DICIEMBRE","")</f>
        <v/>
      </c>
      <c r="P45" s="11"/>
    </row>
    <row r="46" spans="2:16" s="12" customFormat="1" ht="60" x14ac:dyDescent="0.25">
      <c r="B46" s="11"/>
      <c r="C46" s="27" t="str">
        <f>G18</f>
        <v>Número de usuarios actuales - Número de usuarios de la vigencia anterior * 100</v>
      </c>
      <c r="D46" s="32">
        <f>(58632-52204)</f>
        <v>6428</v>
      </c>
      <c r="E46" s="32">
        <f>D46+4195+1269+232+484</f>
        <v>12608</v>
      </c>
      <c r="F46" s="24"/>
      <c r="G46" s="24"/>
      <c r="H46" s="24"/>
      <c r="I46" s="24"/>
      <c r="J46" s="24"/>
      <c r="K46" s="24"/>
      <c r="L46" s="24"/>
      <c r="M46" s="24"/>
      <c r="N46" s="24"/>
      <c r="O46" s="24"/>
      <c r="P46" s="11"/>
    </row>
    <row r="47" spans="2:16" s="12" customFormat="1" ht="30" customHeight="1" x14ac:dyDescent="0.25">
      <c r="B47" s="11"/>
      <c r="C47" s="27" t="str">
        <f>G19</f>
        <v>Número de usuarios de la vigencia anterior</v>
      </c>
      <c r="D47" s="32">
        <v>52204</v>
      </c>
      <c r="E47" s="32">
        <v>52204</v>
      </c>
      <c r="F47" s="24"/>
      <c r="G47" s="24"/>
      <c r="H47" s="24"/>
      <c r="I47" s="24"/>
      <c r="J47" s="24"/>
      <c r="K47" s="24"/>
      <c r="L47" s="24"/>
      <c r="M47" s="24"/>
      <c r="N47" s="24"/>
      <c r="O47" s="24"/>
      <c r="P47" s="13"/>
    </row>
    <row r="48" spans="2:16" s="12" customFormat="1" x14ac:dyDescent="0.25">
      <c r="B48" s="11"/>
      <c r="C48" s="2" t="s">
        <v>8</v>
      </c>
      <c r="D48" s="22">
        <f>IFERROR(IF($E$17=1,D46/D47,IF($E$17=K492,D46,"")),"")</f>
        <v>0.12313232702474906</v>
      </c>
      <c r="E48" s="22">
        <f t="shared" ref="E48:O48" si="0">IFERROR(IF($E$17=1,E46/E47,IF($E$17=2,E46,"")),"")</f>
        <v>0.24151406022527008</v>
      </c>
      <c r="F48" s="22" t="str">
        <f t="shared" si="0"/>
        <v/>
      </c>
      <c r="G48" s="22" t="str">
        <f t="shared" si="0"/>
        <v/>
      </c>
      <c r="H48" s="22" t="str">
        <f t="shared" si="0"/>
        <v/>
      </c>
      <c r="I48" s="22" t="str">
        <f t="shared" si="0"/>
        <v/>
      </c>
      <c r="J48" s="22" t="str">
        <f t="shared" si="0"/>
        <v/>
      </c>
      <c r="K48" s="22" t="str">
        <f t="shared" si="0"/>
        <v/>
      </c>
      <c r="L48" s="22" t="str">
        <f t="shared" si="0"/>
        <v/>
      </c>
      <c r="M48" s="22" t="str">
        <f t="shared" si="0"/>
        <v/>
      </c>
      <c r="N48" s="22" t="str">
        <f t="shared" si="0"/>
        <v/>
      </c>
      <c r="O48" s="22" t="str">
        <f t="shared" si="0"/>
        <v/>
      </c>
      <c r="P48" s="11"/>
    </row>
    <row r="49" spans="1:28" s="12" customFormat="1" x14ac:dyDescent="0.25">
      <c r="B49" s="11"/>
      <c r="C49" s="3" t="s">
        <v>19</v>
      </c>
      <c r="D49" s="22">
        <f>IF(AND(N23="ANUAL",J23="MENSUAL"),N17/12,IF(AND(N23="ANUAL",J23="TRIMESTRAL"),N17/4,IF(AND(N23="ANUAL",J23="SEMESTRAL"),N17/2,IF(AND(N23="ANUAL",J23="ANUAL"),N17,IF(AND(N23="SEMESTRAL",J23="MENSUAL"),N17/6,IF(AND(N23="SEMESTRAL",J23="TRIMESTRAL"),N17/2,IF(AND(N23="SEMESTRAL",J23="SEMESTRAL"),N17,IF(AND(N23="SEMESTRAL",J23="ANUAL"),"REVISAR FRECUENCIAS",IF(AND(N23="TRIMESTRAL",J23="MENSUAL"),N17/3,IF(AND(N23="TRIMESTRAL",J23="TRIMESTRAL"),N17,IF(AND(N23="TRIMESTRAL",J23="SEMESTRAL"),"REVISAR FRECUENCIAS",IF(AND(N23="TRIMESTRAL",J23="ANUAL"),"REVISAR FRECUENCIAS",IF(AND(N23="MENSUAL",J23="MENSUAL"),N17,IF(AND(N23="MENSUAL",J23="TRIMESTRAL"),"REVISAR FRECUENCIAS",IF(AND(N23="MENSUAL",J23="SEMESTRAL"),"REVISAR FRECUENCIAS",IF(AND(N23="MENSUAL",J23="ANUAL"),"REVISAR FRECUENCIAS",""))))))))))))))))</f>
        <v>0.1</v>
      </c>
      <c r="E49" s="22">
        <f>IF(AND(N23="ANUAL",J23="MENSUAL"),N17/12+D49,IF(AND(N23="ANUAL",J23="TRIMESTRAL"),N17/4+D49,IF(AND(N23="ANUAL",J23="SEMESTRAL"),N17/2+D49,IF(AND(N23="SEMESTRAL",J23="MENSUAL"),N17/6+D49,IF(AND(N23="SEMESTRAL",J23="TRIMESTRAL"),N17/2+D49,IF(AND(N23="SEMESTRAL",J23="SEMESTRAL"),N17,IF(AND(N23="TRIMESTRAL",J23="MENSUAL"),N17/3+D49,IF(AND(N23="TRIMESTRAL",J23="TRIMESTRAL"),N17,IF(AND(N23="MENSUAL",J23="MENSUAL"),N17,"")))))))))</f>
        <v>0.2</v>
      </c>
      <c r="F49" s="22" t="str">
        <f>IF(AND(N23="ANUAL",J23="MENSUAL"),N17/12+E49,IF(AND(N23="ANUAL",J23="TRIMESTRAL"),N17/4+E49,IF(AND(N23="SEMESTRAL",J23="MENSUAL"),N17/6+E49,IF(AND(N23="SEMESTRAL",J23="TRIMESTRAL"),N17/2,IF(AND(N23="TRIMESTRAL",J23="MENSUAL"),N17/3+E49,IF(AND(N23="TRIMESTRAL",J23="TRIMESTRAL"),N17,IF(AND(N23="MENSUAL",J23="MENSUAL"),N17,"")))))))</f>
        <v/>
      </c>
      <c r="G49" s="22" t="str">
        <f>IF(AND(N23="ANUAL",J23="MENSUAL"),N17/12+F49,IF(AND(N23="ANUAL",J23="TRIMESTRAL"),N17/4+F49,IF(AND(N23="SEMESTRAL",J23="MENSUAL"),N17/6+F49,IF(AND(N23="SEMESTRAL",J23="TRIMESTRAL"),N17/2+F49,IF(AND(N23="TRIMESTRAL",J23="MENSUAL"),N17/3,IF(AND(N23="TRIMESTRAL",J23="TRIMESTRAL"),N17,IF(AND(N23="MENSUAL",J23="MENSUAL"),N17,"")))))))</f>
        <v/>
      </c>
      <c r="H49" s="22" t="str">
        <f>IF(AND($N$23="ANUAL",$J$23="MENSUAL"),$N$17/12+G49,IF(AND(N23="SEMESTRAL",J23="MENSUAL"),N17/6+G49,IF(AND(N23="TRIMESTRAL",J23="MENSUAL"),N17/3+G49,IF(AND(N23="MENSUAL",J23="MENSUAL"),N17,""))))</f>
        <v/>
      </c>
      <c r="I49" s="22" t="str">
        <f>IF(AND($N$23="ANUAL",$J$23="MENSUAL"),$N$17/12+H49,IF(AND(N23="SEMESTRAL",J23="MENSUAL"),N17/6+H49,IF(AND(N23="TRIMESTRAL",J23="MENSUAL"),N17/3+H49,IF(AND(N23="MENSUAL",J23="MENSUAL"),N17,""))))</f>
        <v/>
      </c>
      <c r="J49" s="22" t="str">
        <f>IF(AND($N$23="ANUAL",$J$23="MENSUAL"),$N$17/12+I49,IF(AND(N23="SEMESTRAL",J23="MENSUAL"),N17/6,IF(AND(N23="TRIMESTRAL",J23="MENSUAL"),N17/3,IF(AND(N23="MENSUAL",J23="MENSUAL"),N17,""))))</f>
        <v/>
      </c>
      <c r="K49" s="22" t="str">
        <f>IF(AND($N$23="ANUAL",$J$23="MENSUAL"),$N$17/12+J49,IF(AND(N23="SEMESTRAL",J23="MENSUAL"),N17/6+J49,IF(AND(N23="TRIMESTRAL",J23="MENSUAL"),N17/3+J49,IF(AND(N23="MENSUAL",J23="MENSUAL"),N17,""))))</f>
        <v/>
      </c>
      <c r="L49" s="22" t="str">
        <f>IF(AND($N$23="ANUAL",$J$23="MENSUAL"),$N$17/12+K49,IF(AND(N23="SEMESTRAL",J23="MENSUAL"),N17/6+K49,IF(AND(N23="TRIMESTRAL",J23="MENSUAL"),N17/3+K49,IF(AND(N23="MENSUAL",J23="MENSUAL"),N17,""))))</f>
        <v/>
      </c>
      <c r="M49" s="22" t="str">
        <f>IF(AND($N$23="ANUAL",$J$23="MENSUAL"),$N$17/12+L49,IF(AND(N23="SEMESTRAL",J23="MENSUAL"),N17/6+L49,IF(AND(N23="TRIMESTRAL",J23="MENSUAL"),N17/3,IF(AND(N23="MENSUAL",J23="MENSUAL"),N17,""))))</f>
        <v/>
      </c>
      <c r="N49" s="22" t="str">
        <f>IF(AND($N$23="ANUAL",$J$23="MENSUAL"),$N$17/12+M49,IF(AND(N23="SEMESTRAL",J23="MENSUAL"),N17/6+M49,IF(AND(N23="TRIMESTRAL",J23="MENSUAL"),N17/3+M49,IF(AND(N23="MENSUAL",J23="MENSUAL"),N17,""))))</f>
        <v/>
      </c>
      <c r="O49" s="22" t="str">
        <f>IF(AND($N$23="ANUAL",$J$23="MENSUAL"),$N$17/12+N49,IF(AND(N23="SEMESTRAL",J23="MENSUAL"),N17/6+N49,IF(AND(N23="TRIMESTRAL",J23="MENSUAL"),N17/3+N49,IF(AND(N23="MENSUAL",J23="MENSUAL"),N17,""))))</f>
        <v/>
      </c>
      <c r="P49" s="11"/>
    </row>
    <row r="50" spans="1:28" s="12" customFormat="1" x14ac:dyDescent="0.25">
      <c r="B50" s="11"/>
      <c r="C50" s="5"/>
      <c r="D50" s="5"/>
      <c r="E50" s="5"/>
      <c r="F50" s="5"/>
      <c r="G50" s="5"/>
      <c r="H50" s="5"/>
      <c r="I50" s="5"/>
      <c r="J50" s="5"/>
      <c r="K50" s="5"/>
      <c r="L50" s="5"/>
      <c r="M50" s="5"/>
      <c r="N50" s="5"/>
      <c r="O50" s="5"/>
      <c r="P50" s="11"/>
    </row>
    <row r="51" spans="1:28" s="14" customFormat="1" x14ac:dyDescent="0.2">
      <c r="A51" s="15"/>
      <c r="B51" s="1"/>
      <c r="C51" s="280" t="s">
        <v>59</v>
      </c>
      <c r="D51" s="280"/>
      <c r="E51" s="280"/>
      <c r="F51" s="280"/>
      <c r="G51" s="280"/>
      <c r="H51" s="280"/>
      <c r="I51" s="280"/>
      <c r="J51" s="280"/>
      <c r="K51" s="280"/>
      <c r="L51" s="280"/>
      <c r="M51" s="280"/>
      <c r="N51" s="280"/>
      <c r="O51" s="280"/>
      <c r="P51" s="1"/>
      <c r="Q51" s="15"/>
      <c r="R51" s="15"/>
      <c r="S51" s="15"/>
      <c r="T51" s="15"/>
      <c r="U51" s="15"/>
      <c r="V51" s="15"/>
      <c r="W51" s="15"/>
      <c r="X51" s="15"/>
      <c r="Y51" s="15"/>
      <c r="Z51" s="15"/>
      <c r="AA51" s="15"/>
      <c r="AB51" s="15"/>
    </row>
    <row r="52" spans="1:28" s="14" customFormat="1" x14ac:dyDescent="0.2">
      <c r="A52" s="15"/>
      <c r="B52" s="1"/>
      <c r="C52" s="281" t="s">
        <v>61</v>
      </c>
      <c r="D52" s="281"/>
      <c r="E52" s="281"/>
      <c r="F52" s="281"/>
      <c r="G52" s="281" t="s">
        <v>60</v>
      </c>
      <c r="H52" s="281"/>
      <c r="I52" s="281"/>
      <c r="J52" s="281"/>
      <c r="K52" s="281" t="s">
        <v>109</v>
      </c>
      <c r="L52" s="281"/>
      <c r="M52" s="281"/>
      <c r="N52" s="281"/>
      <c r="O52" s="281"/>
      <c r="P52" s="1"/>
      <c r="Q52" s="15"/>
      <c r="R52" s="15"/>
      <c r="S52" s="15"/>
      <c r="T52" s="15"/>
      <c r="U52" s="15"/>
      <c r="V52" s="15"/>
      <c r="W52" s="15"/>
      <c r="X52" s="15"/>
      <c r="Y52" s="15"/>
      <c r="Z52" s="15"/>
      <c r="AA52" s="15"/>
      <c r="AB52" s="15"/>
    </row>
    <row r="53" spans="1:28" s="14" customFormat="1" x14ac:dyDescent="0.2">
      <c r="A53" s="15"/>
      <c r="B53" s="1"/>
      <c r="C53" s="266"/>
      <c r="D53" s="266"/>
      <c r="E53" s="266"/>
      <c r="F53" s="266"/>
      <c r="G53" s="290"/>
      <c r="H53" s="290"/>
      <c r="I53" s="290"/>
      <c r="J53" s="290"/>
      <c r="K53" s="291"/>
      <c r="L53" s="291"/>
      <c r="M53" s="291"/>
      <c r="N53" s="291"/>
      <c r="O53" s="291"/>
      <c r="P53" s="1"/>
      <c r="Q53" s="15"/>
      <c r="R53" s="15"/>
      <c r="S53" s="15"/>
      <c r="T53" s="15"/>
      <c r="U53" s="15"/>
      <c r="V53" s="15"/>
      <c r="W53" s="15"/>
      <c r="X53" s="15"/>
      <c r="Y53" s="15"/>
      <c r="Z53" s="15"/>
      <c r="AA53" s="15"/>
      <c r="AB53" s="15"/>
    </row>
    <row r="54" spans="1:28" s="14" customFormat="1" x14ac:dyDescent="0.2">
      <c r="A54" s="15"/>
      <c r="B54" s="1"/>
      <c r="C54" s="266"/>
      <c r="D54" s="266"/>
      <c r="E54" s="266"/>
      <c r="F54" s="266"/>
      <c r="G54" s="290"/>
      <c r="H54" s="290"/>
      <c r="I54" s="290"/>
      <c r="J54" s="290"/>
      <c r="K54" s="291"/>
      <c r="L54" s="291"/>
      <c r="M54" s="291"/>
      <c r="N54" s="291"/>
      <c r="O54" s="291"/>
      <c r="P54" s="1"/>
      <c r="Q54" s="15"/>
      <c r="R54" s="15"/>
      <c r="S54" s="15"/>
      <c r="T54" s="15"/>
      <c r="U54" s="15"/>
      <c r="V54" s="15"/>
      <c r="W54" s="15"/>
      <c r="X54" s="15"/>
      <c r="Y54" s="15"/>
      <c r="Z54" s="15"/>
      <c r="AA54" s="15"/>
      <c r="AB54" s="15"/>
    </row>
    <row r="55" spans="1:28" s="14" customFormat="1" x14ac:dyDescent="0.2">
      <c r="A55" s="15"/>
      <c r="B55" s="1"/>
      <c r="C55" s="266"/>
      <c r="D55" s="266"/>
      <c r="E55" s="266"/>
      <c r="F55" s="266"/>
      <c r="G55" s="290"/>
      <c r="H55" s="290"/>
      <c r="I55" s="290"/>
      <c r="J55" s="290"/>
      <c r="K55" s="291"/>
      <c r="L55" s="291"/>
      <c r="M55" s="291"/>
      <c r="N55" s="291"/>
      <c r="O55" s="291"/>
      <c r="P55" s="1"/>
      <c r="Q55" s="15"/>
      <c r="R55" s="15"/>
      <c r="S55" s="15"/>
      <c r="T55" s="15"/>
      <c r="U55" s="15"/>
      <c r="V55" s="15"/>
      <c r="W55" s="15"/>
      <c r="X55" s="15"/>
      <c r="Y55" s="15"/>
      <c r="Z55" s="15"/>
      <c r="AA55" s="15"/>
      <c r="AB55" s="15"/>
    </row>
    <row r="56" spans="1:28" s="14" customFormat="1" x14ac:dyDescent="0.2">
      <c r="A56" s="15"/>
      <c r="B56" s="1"/>
      <c r="C56" s="266"/>
      <c r="D56" s="266"/>
      <c r="E56" s="266"/>
      <c r="F56" s="266"/>
      <c r="G56" s="290"/>
      <c r="H56" s="266"/>
      <c r="I56" s="266"/>
      <c r="J56" s="266"/>
      <c r="K56" s="291"/>
      <c r="L56" s="291"/>
      <c r="M56" s="291"/>
      <c r="N56" s="291"/>
      <c r="O56" s="291"/>
      <c r="P56" s="1"/>
      <c r="Q56" s="15"/>
      <c r="R56" s="15"/>
      <c r="S56" s="15"/>
      <c r="T56" s="15"/>
      <c r="U56" s="15"/>
      <c r="V56" s="15"/>
      <c r="W56" s="15"/>
      <c r="X56" s="15"/>
      <c r="Y56" s="15"/>
      <c r="Z56" s="15"/>
      <c r="AA56" s="15"/>
      <c r="AB56" s="15"/>
    </row>
    <row r="57" spans="1:28" s="14" customFormat="1" x14ac:dyDescent="0.2">
      <c r="A57" s="15"/>
      <c r="B57" s="1"/>
      <c r="C57" s="23"/>
      <c r="D57" s="16"/>
      <c r="E57" s="16"/>
      <c r="F57" s="16"/>
      <c r="G57" s="16"/>
      <c r="H57" s="16"/>
      <c r="I57" s="16"/>
      <c r="J57" s="16"/>
      <c r="K57" s="16"/>
      <c r="L57" s="16"/>
      <c r="M57" s="16"/>
      <c r="N57" s="16"/>
      <c r="O57" s="16"/>
      <c r="P57" s="1"/>
      <c r="Q57" s="15"/>
      <c r="R57" s="15"/>
      <c r="S57" s="15"/>
      <c r="T57" s="15"/>
      <c r="U57" s="15"/>
      <c r="V57" s="15"/>
      <c r="W57" s="15"/>
      <c r="X57" s="15"/>
      <c r="Y57" s="15"/>
      <c r="Z57" s="15"/>
      <c r="AA57" s="15"/>
      <c r="AB57" s="15"/>
    </row>
    <row r="58" spans="1:28" s="14" customFormat="1" x14ac:dyDescent="0.2">
      <c r="A58" s="15"/>
      <c r="B58" s="1"/>
      <c r="C58" s="23"/>
      <c r="D58" s="16"/>
      <c r="E58" s="16"/>
      <c r="F58" s="16"/>
      <c r="G58" s="16"/>
      <c r="H58" s="16"/>
      <c r="I58" s="16"/>
      <c r="J58" s="16"/>
      <c r="K58" s="16"/>
      <c r="L58" s="16"/>
      <c r="M58" s="16"/>
      <c r="N58" s="16"/>
      <c r="O58" s="16"/>
      <c r="P58" s="1"/>
      <c r="Q58" s="15"/>
      <c r="R58" s="15"/>
      <c r="S58" s="15"/>
      <c r="T58" s="15"/>
      <c r="U58" s="15"/>
      <c r="V58" s="15"/>
      <c r="W58" s="15"/>
      <c r="X58" s="15"/>
      <c r="Y58" s="15"/>
      <c r="Z58" s="15"/>
      <c r="AA58" s="15"/>
      <c r="AB58" s="15"/>
    </row>
    <row r="59" spans="1:28" s="14" customFormat="1" x14ac:dyDescent="0.2">
      <c r="A59" s="15"/>
      <c r="B59" s="1"/>
      <c r="C59" s="23"/>
      <c r="D59" s="16"/>
      <c r="E59" s="16"/>
      <c r="F59" s="16"/>
      <c r="G59" s="16"/>
      <c r="H59" s="16"/>
      <c r="I59" s="16"/>
      <c r="J59" s="16"/>
      <c r="K59" s="16"/>
      <c r="L59" s="16"/>
      <c r="M59" s="16"/>
      <c r="N59" s="16"/>
      <c r="O59" s="16"/>
      <c r="P59" s="1"/>
      <c r="Q59" s="15"/>
      <c r="R59" s="15"/>
      <c r="S59" s="15"/>
      <c r="T59" s="15"/>
      <c r="U59" s="15"/>
      <c r="V59" s="15"/>
      <c r="W59" s="15"/>
      <c r="X59" s="15"/>
      <c r="Y59" s="15"/>
      <c r="Z59" s="15"/>
      <c r="AA59" s="15"/>
      <c r="AB59" s="15"/>
    </row>
    <row r="62" spans="1:28" s="18" customFormat="1" x14ac:dyDescent="0.2">
      <c r="C62" s="17"/>
      <c r="D62" s="17"/>
      <c r="E62" s="17"/>
      <c r="F62" s="17"/>
      <c r="G62" s="17"/>
      <c r="H62" s="17"/>
      <c r="I62" s="17"/>
      <c r="J62" s="17"/>
      <c r="K62" s="17"/>
      <c r="L62" s="17"/>
      <c r="M62" s="17"/>
      <c r="N62" s="17"/>
      <c r="O62" s="17"/>
    </row>
    <row r="63" spans="1:28" s="18" customFormat="1" x14ac:dyDescent="0.2">
      <c r="C63" s="17"/>
      <c r="D63" s="17"/>
      <c r="E63" s="17"/>
      <c r="F63" s="17"/>
      <c r="G63" s="17"/>
      <c r="H63" s="17"/>
      <c r="I63" s="17"/>
      <c r="J63" s="17"/>
      <c r="K63" s="17"/>
      <c r="L63" s="17"/>
      <c r="M63" s="17"/>
      <c r="N63" s="17"/>
      <c r="O63" s="17"/>
    </row>
    <row r="64" spans="1:28" s="18" customFormat="1" x14ac:dyDescent="0.2">
      <c r="C64" s="17"/>
      <c r="D64" s="17"/>
      <c r="E64" s="17"/>
      <c r="F64" s="17"/>
      <c r="G64" s="17"/>
      <c r="H64" s="17"/>
      <c r="I64" s="17"/>
      <c r="J64" s="17"/>
      <c r="K64" s="17"/>
      <c r="L64" s="17"/>
      <c r="M64" s="17"/>
      <c r="N64" s="17"/>
      <c r="O64" s="17"/>
    </row>
    <row r="65" spans="3:15" s="18" customFormat="1" x14ac:dyDescent="0.2">
      <c r="C65" s="17"/>
      <c r="D65" s="17"/>
      <c r="E65" s="17"/>
      <c r="F65" s="17"/>
      <c r="G65" s="17"/>
      <c r="H65" s="17"/>
      <c r="I65" s="17"/>
      <c r="J65" s="17"/>
      <c r="K65" s="17"/>
      <c r="L65" s="17"/>
      <c r="M65" s="17"/>
      <c r="N65" s="17"/>
      <c r="O65" s="17"/>
    </row>
    <row r="66" spans="3:15" s="18" customFormat="1" x14ac:dyDescent="0.2">
      <c r="C66" s="17"/>
      <c r="D66" s="17"/>
      <c r="E66" s="17"/>
      <c r="F66" s="17"/>
      <c r="G66" s="17"/>
      <c r="H66" s="17"/>
      <c r="I66" s="17"/>
      <c r="J66" s="17"/>
      <c r="K66" s="17"/>
      <c r="L66" s="17"/>
      <c r="M66" s="17"/>
      <c r="N66" s="17"/>
      <c r="O66" s="17"/>
    </row>
    <row r="67" spans="3:15" s="18" customFormat="1" x14ac:dyDescent="0.2">
      <c r="C67" s="17"/>
      <c r="D67" s="17"/>
      <c r="E67" s="17"/>
      <c r="F67" s="17"/>
      <c r="G67" s="17"/>
      <c r="H67" s="17"/>
      <c r="I67" s="17"/>
      <c r="J67" s="17"/>
      <c r="K67" s="17"/>
      <c r="L67" s="17"/>
      <c r="M67" s="17"/>
      <c r="N67" s="17"/>
      <c r="O67" s="17"/>
    </row>
    <row r="68" spans="3:15" s="18" customFormat="1" x14ac:dyDescent="0.2">
      <c r="C68" s="17"/>
      <c r="D68" s="17"/>
      <c r="E68" s="17"/>
      <c r="F68" s="17"/>
      <c r="G68" s="19" t="s">
        <v>80</v>
      </c>
      <c r="H68" s="20"/>
      <c r="I68" s="20"/>
      <c r="J68" s="19" t="s">
        <v>63</v>
      </c>
      <c r="K68" s="17"/>
      <c r="L68" s="17"/>
      <c r="M68" s="17"/>
      <c r="N68" s="17"/>
      <c r="O68" s="17"/>
    </row>
    <row r="69" spans="3:15" s="18" customFormat="1" x14ac:dyDescent="0.2">
      <c r="C69" s="17"/>
      <c r="D69" s="17"/>
      <c r="E69" s="17"/>
      <c r="F69" s="17"/>
      <c r="G69" s="19" t="s">
        <v>81</v>
      </c>
      <c r="H69" s="20"/>
      <c r="I69" s="20"/>
      <c r="J69" s="19" t="s">
        <v>64</v>
      </c>
      <c r="K69" s="17"/>
      <c r="L69" s="17"/>
      <c r="M69" s="17"/>
      <c r="N69" s="17"/>
      <c r="O69" s="17"/>
    </row>
    <row r="70" spans="3:15" s="18" customFormat="1" x14ac:dyDescent="0.2">
      <c r="C70" s="17"/>
      <c r="D70" s="17"/>
      <c r="E70" s="17"/>
      <c r="F70" s="17"/>
      <c r="G70" s="19" t="s">
        <v>82</v>
      </c>
      <c r="H70" s="20"/>
      <c r="I70" s="20"/>
      <c r="J70" s="19" t="s">
        <v>65</v>
      </c>
      <c r="K70" s="17"/>
      <c r="L70" s="17"/>
      <c r="M70" s="17"/>
      <c r="N70" s="17"/>
      <c r="O70" s="17"/>
    </row>
    <row r="71" spans="3:15" s="18" customFormat="1" x14ac:dyDescent="0.2">
      <c r="C71" s="17"/>
      <c r="D71" s="17"/>
      <c r="E71" s="17"/>
      <c r="F71" s="17"/>
      <c r="G71" s="19" t="s">
        <v>83</v>
      </c>
      <c r="H71" s="20"/>
      <c r="I71" s="20"/>
      <c r="J71" s="19" t="s">
        <v>67</v>
      </c>
      <c r="K71" s="17"/>
      <c r="L71" s="17"/>
      <c r="M71" s="17"/>
      <c r="N71" s="17"/>
      <c r="O71" s="17"/>
    </row>
    <row r="72" spans="3:15" s="18" customFormat="1" x14ac:dyDescent="0.2">
      <c r="C72" s="17"/>
      <c r="D72" s="17"/>
      <c r="E72" s="17"/>
      <c r="F72" s="17"/>
      <c r="G72" s="19" t="s">
        <v>84</v>
      </c>
      <c r="H72" s="20"/>
      <c r="I72" s="20"/>
      <c r="J72" s="19" t="s">
        <v>68</v>
      </c>
      <c r="K72" s="17"/>
      <c r="L72" s="17"/>
      <c r="M72" s="17"/>
      <c r="N72" s="17"/>
      <c r="O72" s="17"/>
    </row>
    <row r="73" spans="3:15" s="18" customFormat="1" x14ac:dyDescent="0.2">
      <c r="C73" s="17"/>
      <c r="D73" s="17"/>
      <c r="E73" s="17"/>
      <c r="F73" s="17"/>
      <c r="G73" s="19" t="s">
        <v>85</v>
      </c>
      <c r="H73" s="20"/>
      <c r="I73" s="20"/>
      <c r="J73" s="19" t="s">
        <v>69</v>
      </c>
      <c r="K73" s="17"/>
      <c r="L73" s="17"/>
      <c r="M73" s="17"/>
      <c r="N73" s="17"/>
      <c r="O73" s="17"/>
    </row>
    <row r="74" spans="3:15" s="18" customFormat="1" x14ac:dyDescent="0.2">
      <c r="C74" s="17"/>
      <c r="D74" s="17"/>
      <c r="E74" s="17"/>
      <c r="F74" s="17"/>
      <c r="G74" s="19" t="s">
        <v>86</v>
      </c>
      <c r="H74" s="20"/>
      <c r="I74" s="20"/>
      <c r="J74" s="19" t="s">
        <v>70</v>
      </c>
      <c r="K74" s="17"/>
      <c r="L74" s="17"/>
      <c r="M74" s="17"/>
      <c r="N74" s="17"/>
      <c r="O74" s="17"/>
    </row>
    <row r="75" spans="3:15" s="18" customFormat="1" x14ac:dyDescent="0.2">
      <c r="C75" s="17"/>
      <c r="D75" s="17"/>
      <c r="E75" s="17"/>
      <c r="F75" s="17"/>
      <c r="G75" s="19" t="s">
        <v>87</v>
      </c>
      <c r="H75" s="20"/>
      <c r="I75" s="20"/>
      <c r="J75" s="19" t="s">
        <v>71</v>
      </c>
      <c r="K75" s="17"/>
      <c r="L75" s="17"/>
      <c r="M75" s="17"/>
      <c r="N75" s="17"/>
      <c r="O75" s="17"/>
    </row>
    <row r="76" spans="3:15" s="18" customFormat="1" x14ac:dyDescent="0.2">
      <c r="C76" s="17"/>
      <c r="D76" s="17"/>
      <c r="E76" s="17"/>
      <c r="F76" s="17"/>
      <c r="G76" s="19" t="s">
        <v>88</v>
      </c>
      <c r="H76" s="20"/>
      <c r="I76" s="20"/>
      <c r="J76" s="19" t="s">
        <v>72</v>
      </c>
      <c r="K76" s="17"/>
      <c r="L76" s="17"/>
      <c r="M76" s="17"/>
      <c r="N76" s="17"/>
      <c r="O76" s="17"/>
    </row>
    <row r="77" spans="3:15" s="18" customFormat="1" x14ac:dyDescent="0.2">
      <c r="C77" s="17"/>
      <c r="D77" s="17"/>
      <c r="E77" s="17"/>
      <c r="F77" s="17"/>
      <c r="G77" s="19" t="s">
        <v>89</v>
      </c>
      <c r="H77" s="20"/>
      <c r="I77" s="20"/>
      <c r="J77" s="19" t="s">
        <v>73</v>
      </c>
      <c r="K77" s="17"/>
      <c r="L77" s="17"/>
      <c r="M77" s="17"/>
      <c r="N77" s="17"/>
      <c r="O77" s="17"/>
    </row>
    <row r="78" spans="3:15" s="18" customFormat="1" x14ac:dyDescent="0.2">
      <c r="C78" s="17"/>
      <c r="D78" s="17"/>
      <c r="E78" s="17"/>
      <c r="F78" s="17"/>
      <c r="G78" s="19" t="s">
        <v>90</v>
      </c>
      <c r="H78" s="20"/>
      <c r="I78" s="20"/>
      <c r="J78" s="19" t="s">
        <v>78</v>
      </c>
      <c r="K78" s="17"/>
      <c r="L78" s="17"/>
      <c r="M78" s="17"/>
      <c r="N78" s="17"/>
      <c r="O78" s="17"/>
    </row>
    <row r="79" spans="3:15" s="18" customFormat="1" x14ac:dyDescent="0.2">
      <c r="C79" s="17"/>
      <c r="D79" s="17"/>
      <c r="E79" s="17"/>
      <c r="F79" s="17"/>
      <c r="G79" s="19" t="s">
        <v>91</v>
      </c>
      <c r="H79" s="20"/>
      <c r="I79" s="20"/>
      <c r="J79" s="19" t="s">
        <v>74</v>
      </c>
      <c r="K79" s="17"/>
      <c r="L79" s="17"/>
      <c r="M79" s="17"/>
      <c r="N79" s="17"/>
      <c r="O79" s="17"/>
    </row>
    <row r="80" spans="3:15" x14ac:dyDescent="0.2">
      <c r="G80" s="19" t="s">
        <v>92</v>
      </c>
      <c r="H80" s="20"/>
      <c r="I80" s="20"/>
      <c r="J80" s="20"/>
      <c r="K80" s="17"/>
      <c r="L80" s="17"/>
    </row>
    <row r="81" spans="1:28" x14ac:dyDescent="0.2">
      <c r="G81" s="19" t="s">
        <v>93</v>
      </c>
      <c r="H81" s="20"/>
      <c r="I81" s="20"/>
      <c r="J81" s="20"/>
      <c r="K81" s="17"/>
      <c r="L81" s="17"/>
    </row>
    <row r="82" spans="1:28" x14ac:dyDescent="0.2">
      <c r="G82" s="19" t="s">
        <v>94</v>
      </c>
      <c r="H82" s="20"/>
      <c r="I82" s="20"/>
      <c r="J82" s="20"/>
      <c r="K82" s="17"/>
      <c r="L82" s="17"/>
    </row>
    <row r="83" spans="1:28" x14ac:dyDescent="0.2">
      <c r="G83" s="19" t="s">
        <v>95</v>
      </c>
      <c r="H83" s="20"/>
      <c r="I83" s="20"/>
      <c r="J83" s="20"/>
      <c r="K83" s="17"/>
      <c r="L83" s="17"/>
    </row>
    <row r="84" spans="1:28" x14ac:dyDescent="0.2">
      <c r="G84" s="19" t="s">
        <v>96</v>
      </c>
      <c r="H84" s="20"/>
      <c r="I84" s="20"/>
      <c r="J84" s="20"/>
      <c r="K84" s="17"/>
      <c r="L84" s="17"/>
    </row>
    <row r="85" spans="1:28" x14ac:dyDescent="0.2">
      <c r="G85" s="19" t="s">
        <v>97</v>
      </c>
      <c r="H85" s="20"/>
      <c r="I85" s="20"/>
      <c r="J85" s="20"/>
      <c r="K85" s="17"/>
      <c r="L85" s="17"/>
    </row>
    <row r="86" spans="1:28" x14ac:dyDescent="0.2">
      <c r="G86" s="19" t="s">
        <v>98</v>
      </c>
      <c r="H86" s="20"/>
      <c r="I86" s="20"/>
      <c r="J86" s="20"/>
      <c r="K86" s="17"/>
      <c r="L86" s="17"/>
    </row>
    <row r="87" spans="1:28" x14ac:dyDescent="0.2">
      <c r="G87" s="19" t="s">
        <v>99</v>
      </c>
      <c r="H87" s="20"/>
      <c r="I87" s="20"/>
      <c r="J87" s="20"/>
      <c r="K87" s="17"/>
      <c r="L87" s="17"/>
    </row>
    <row r="88" spans="1:28" x14ac:dyDescent="0.2">
      <c r="G88" s="19" t="s">
        <v>100</v>
      </c>
      <c r="H88" s="20"/>
      <c r="I88" s="20"/>
      <c r="J88" s="20"/>
      <c r="K88" s="17"/>
      <c r="L88" s="17"/>
    </row>
    <row r="89" spans="1:28" x14ac:dyDescent="0.2">
      <c r="G89" s="19" t="s">
        <v>101</v>
      </c>
      <c r="H89" s="20"/>
      <c r="I89" s="20"/>
      <c r="J89" s="20"/>
      <c r="K89" s="17"/>
      <c r="L89" s="17"/>
    </row>
    <row r="90" spans="1:28" s="6" customFormat="1" x14ac:dyDescent="0.2">
      <c r="A90" s="7"/>
      <c r="B90" s="7"/>
      <c r="G90" s="19" t="s">
        <v>102</v>
      </c>
      <c r="H90" s="20"/>
      <c r="I90" s="20"/>
      <c r="J90" s="20"/>
      <c r="P90" s="7"/>
      <c r="Q90" s="7"/>
      <c r="R90" s="7"/>
      <c r="S90" s="7"/>
      <c r="T90" s="7"/>
      <c r="U90" s="7"/>
      <c r="V90" s="7"/>
      <c r="W90" s="7"/>
      <c r="X90" s="7"/>
      <c r="Y90" s="7"/>
      <c r="Z90" s="7"/>
      <c r="AA90" s="7"/>
      <c r="AB90" s="7"/>
    </row>
    <row r="91" spans="1:28" s="6" customFormat="1" x14ac:dyDescent="0.2">
      <c r="A91" s="7"/>
      <c r="B91" s="7"/>
      <c r="G91" s="19" t="s">
        <v>103</v>
      </c>
      <c r="H91" s="20"/>
      <c r="I91" s="20"/>
      <c r="J91" s="20"/>
      <c r="P91" s="7"/>
      <c r="Q91" s="7"/>
      <c r="R91" s="7"/>
      <c r="S91" s="7"/>
      <c r="T91" s="7"/>
      <c r="U91" s="7"/>
      <c r="V91" s="7"/>
      <c r="W91" s="7"/>
      <c r="X91" s="7"/>
      <c r="Y91" s="7"/>
      <c r="Z91" s="7"/>
      <c r="AA91" s="7"/>
      <c r="AB91" s="7"/>
    </row>
    <row r="92" spans="1:28" s="6" customFormat="1" x14ac:dyDescent="0.2">
      <c r="A92" s="7"/>
      <c r="B92" s="7"/>
      <c r="G92" s="19" t="s">
        <v>104</v>
      </c>
      <c r="H92" s="20"/>
      <c r="I92" s="20"/>
      <c r="J92" s="20"/>
      <c r="P92" s="7"/>
      <c r="Q92" s="7"/>
      <c r="R92" s="7"/>
      <c r="S92" s="7"/>
      <c r="T92" s="7"/>
      <c r="U92" s="7"/>
      <c r="V92" s="7"/>
      <c r="W92" s="7"/>
      <c r="X92" s="7"/>
      <c r="Y92" s="7"/>
      <c r="Z92" s="7"/>
      <c r="AA92" s="7"/>
      <c r="AB92" s="7"/>
    </row>
    <row r="93" spans="1:28" s="6" customFormat="1" x14ac:dyDescent="0.2">
      <c r="A93" s="7"/>
      <c r="B93" s="7"/>
      <c r="G93" s="19" t="s">
        <v>105</v>
      </c>
      <c r="H93" s="20"/>
      <c r="I93" s="20"/>
      <c r="J93" s="20"/>
      <c r="P93" s="7"/>
      <c r="Q93" s="7"/>
      <c r="R93" s="7"/>
      <c r="S93" s="7"/>
      <c r="T93" s="7"/>
      <c r="U93" s="7"/>
      <c r="V93" s="7"/>
      <c r="W93" s="7"/>
      <c r="X93" s="7"/>
      <c r="Y93" s="7"/>
      <c r="Z93" s="7"/>
      <c r="AA93" s="7"/>
      <c r="AB93" s="7"/>
    </row>
    <row r="94" spans="1:28" s="6" customFormat="1" x14ac:dyDescent="0.2">
      <c r="A94" s="7"/>
      <c r="B94" s="7"/>
      <c r="G94" s="19" t="s">
        <v>106</v>
      </c>
      <c r="H94" s="20"/>
      <c r="I94" s="20"/>
      <c r="J94" s="20"/>
      <c r="P94" s="7"/>
      <c r="Q94" s="7"/>
      <c r="R94" s="7"/>
      <c r="S94" s="7"/>
      <c r="T94" s="7"/>
      <c r="U94" s="7"/>
      <c r="V94" s="7"/>
      <c r="W94" s="7"/>
      <c r="X94" s="7"/>
      <c r="Y94" s="7"/>
      <c r="Z94" s="7"/>
      <c r="AA94" s="7"/>
      <c r="AB94" s="7"/>
    </row>
  </sheetData>
  <mergeCells count="75">
    <mergeCell ref="C56:F56"/>
    <mergeCell ref="G56:J56"/>
    <mergeCell ref="K56:O56"/>
    <mergeCell ref="C54:F54"/>
    <mergeCell ref="G54:J54"/>
    <mergeCell ref="K54:O54"/>
    <mergeCell ref="C55:F55"/>
    <mergeCell ref="G55:J55"/>
    <mergeCell ref="K55:O55"/>
    <mergeCell ref="C53:F53"/>
    <mergeCell ref="G53:J53"/>
    <mergeCell ref="K53:O53"/>
    <mergeCell ref="P27:P34"/>
    <mergeCell ref="J28:O34"/>
    <mergeCell ref="J35:O35"/>
    <mergeCell ref="J36:O39"/>
    <mergeCell ref="J40:O40"/>
    <mergeCell ref="J41:O41"/>
    <mergeCell ref="C44:O44"/>
    <mergeCell ref="C51:O51"/>
    <mergeCell ref="C52:F52"/>
    <mergeCell ref="G52:J52"/>
    <mergeCell ref="K52:O52"/>
    <mergeCell ref="N23:O24"/>
    <mergeCell ref="C24:D24"/>
    <mergeCell ref="E24:G24"/>
    <mergeCell ref="C26:O26"/>
    <mergeCell ref="C27:I42"/>
    <mergeCell ref="J27:O27"/>
    <mergeCell ref="J42:O42"/>
    <mergeCell ref="C23:D23"/>
    <mergeCell ref="E23:G23"/>
    <mergeCell ref="H23:I24"/>
    <mergeCell ref="J23:K24"/>
    <mergeCell ref="L23:M24"/>
    <mergeCell ref="C20:D22"/>
    <mergeCell ref="E20:G22"/>
    <mergeCell ref="H20:I22"/>
    <mergeCell ref="J20:K22"/>
    <mergeCell ref="L20:O20"/>
    <mergeCell ref="P17:P18"/>
    <mergeCell ref="C18:D19"/>
    <mergeCell ref="E18:F18"/>
    <mergeCell ref="G18:K18"/>
    <mergeCell ref="L18:M19"/>
    <mergeCell ref="N18:O19"/>
    <mergeCell ref="E19:F19"/>
    <mergeCell ref="G19:K19"/>
    <mergeCell ref="C17:D17"/>
    <mergeCell ref="E17:G17"/>
    <mergeCell ref="H17:I17"/>
    <mergeCell ref="J17:K17"/>
    <mergeCell ref="L17:M17"/>
    <mergeCell ref="N17:O17"/>
    <mergeCell ref="C16:O16"/>
    <mergeCell ref="C9:O9"/>
    <mergeCell ref="C10:O11"/>
    <mergeCell ref="C12:D12"/>
    <mergeCell ref="E12:H12"/>
    <mergeCell ref="I12:J12"/>
    <mergeCell ref="K12:O12"/>
    <mergeCell ref="C13:D13"/>
    <mergeCell ref="E13:O13"/>
    <mergeCell ref="C14:D14"/>
    <mergeCell ref="E14:O14"/>
    <mergeCell ref="C15:O15"/>
    <mergeCell ref="B2:C4"/>
    <mergeCell ref="C5:D8"/>
    <mergeCell ref="E5:L5"/>
    <mergeCell ref="M5:O5"/>
    <mergeCell ref="E6:L6"/>
    <mergeCell ref="M6:O6"/>
    <mergeCell ref="E7:L8"/>
    <mergeCell ref="M7:O7"/>
    <mergeCell ref="M8:O8"/>
  </mergeCells>
  <dataValidations count="5">
    <dataValidation type="list" allowBlank="1" showInputMessage="1" showErrorMessage="1" sqref="E13:O13">
      <formula1>$G$72:$G$94</formula1>
    </dataValidation>
    <dataValidation type="list" allowBlank="1" showInputMessage="1" showErrorMessage="1" sqref="E12:H12">
      <formula1>$G$68:$G$71</formula1>
    </dataValidation>
    <dataValidation type="list" allowBlank="1" showInputMessage="1" showErrorMessage="1" sqref="J17:K17">
      <formula1>$J$68:$J$70</formula1>
    </dataValidation>
    <dataValidation type="list" allowBlank="1" showInputMessage="1" showErrorMessage="1" sqref="J20:K22">
      <formula1>$J$73:$J$79</formula1>
    </dataValidation>
    <dataValidation type="list" allowBlank="1" showInputMessage="1" showErrorMessage="1" sqref="E20:G22">
      <formula1>$J$71:$J$72</formula1>
    </dataValidation>
  </dataValidations>
  <hyperlinks>
    <hyperlink ref="B2:C4" location="'MATRIZ DE INDICADORES'!A1" display="    REGRESAR"/>
  </hyperlinks>
  <pageMargins left="0.7" right="0.7" top="0.75" bottom="0.75" header="0.3" footer="0.3"/>
  <pageSetup paperSize="5" scale="4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58849" r:id="rId4" name="Option Button 1">
              <controlPr defaultSize="0" autoFill="0" autoLine="0" autoPict="0" macro="[3]!PORCENTAJE">
                <anchor moveWithCells="1">
                  <from>
                    <xdr:col>5</xdr:col>
                    <xdr:colOff>28575</xdr:colOff>
                    <xdr:row>16</xdr:row>
                    <xdr:rowOff>142875</xdr:rowOff>
                  </from>
                  <to>
                    <xdr:col>5</xdr:col>
                    <xdr:colOff>895350</xdr:colOff>
                    <xdr:row>16</xdr:row>
                    <xdr:rowOff>333375</xdr:rowOff>
                  </to>
                </anchor>
              </controlPr>
            </control>
          </mc:Choice>
        </mc:AlternateContent>
        <mc:AlternateContent xmlns:mc="http://schemas.openxmlformats.org/markup-compatibility/2006">
          <mc:Choice Requires="x14">
            <control shapeId="1358850" r:id="rId5" name="Option Button 2">
              <controlPr defaultSize="0" autoFill="0" autoLine="0" autoPict="0" macro="[3]!RELATIVO">
                <anchor moveWithCells="1">
                  <from>
                    <xdr:col>4</xdr:col>
                    <xdr:colOff>171450</xdr:colOff>
                    <xdr:row>16</xdr:row>
                    <xdr:rowOff>123825</xdr:rowOff>
                  </from>
                  <to>
                    <xdr:col>5</xdr:col>
                    <xdr:colOff>47625</xdr:colOff>
                    <xdr:row>16</xdr:row>
                    <xdr:rowOff>333375</xdr:rowOff>
                  </to>
                </anchor>
              </controlPr>
            </control>
          </mc:Choice>
        </mc:AlternateContent>
        <mc:AlternateContent xmlns:mc="http://schemas.openxmlformats.org/markup-compatibility/2006">
          <mc:Choice Requires="x14">
            <control shapeId="1358851" r:id="rId6" name="Option Button 3">
              <controlPr defaultSize="0" autoFill="0" autoLine="0" autoPict="0" macro="[3]!RELATIVO">
                <anchor moveWithCells="1">
                  <from>
                    <xdr:col>5</xdr:col>
                    <xdr:colOff>895350</xdr:colOff>
                    <xdr:row>16</xdr:row>
                    <xdr:rowOff>123825</xdr:rowOff>
                  </from>
                  <to>
                    <xdr:col>7</xdr:col>
                    <xdr:colOff>104775</xdr:colOff>
                    <xdr:row>16</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'C:\Users\KYLINARES\Documents\COMUNICACIONES\[ESGr027_2021.xlsm]ITEM'!#REF!</xm:f>
          </x14:formula1>
          <xm:sqref>J23 N23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DE394"/>
    <pageSetUpPr fitToPage="1"/>
  </sheetPr>
  <dimension ref="A1:AB101"/>
  <sheetViews>
    <sheetView topLeftCell="A40" zoomScale="85" zoomScaleNormal="85" workbookViewId="0">
      <selection activeCell="J38" sqref="J38:O43"/>
    </sheetView>
  </sheetViews>
  <sheetFormatPr baseColWidth="10" defaultColWidth="11.42578125" defaultRowHeight="15" x14ac:dyDescent="0.2"/>
  <cols>
    <col min="1" max="1" width="4" style="7" customWidth="1"/>
    <col min="2" max="2" width="6.7109375" style="7" customWidth="1"/>
    <col min="3" max="3" width="24.85546875" style="6" customWidth="1"/>
    <col min="4" max="4" width="15.140625" style="6" customWidth="1"/>
    <col min="5" max="5" width="12.7109375" style="6" customWidth="1"/>
    <col min="6" max="6" width="15.140625" style="6" customWidth="1"/>
    <col min="7" max="7" width="14" style="6" customWidth="1"/>
    <col min="8" max="8" width="11.42578125" style="6"/>
    <col min="9" max="9" width="12.85546875" style="6" customWidth="1"/>
    <col min="10" max="10" width="15.5703125" style="6" customWidth="1"/>
    <col min="11" max="11" width="14.42578125" style="6" customWidth="1"/>
    <col min="12" max="14" width="15.28515625" style="6" customWidth="1"/>
    <col min="15" max="15" width="24.85546875" style="6" customWidth="1"/>
    <col min="16" max="16" width="6.7109375" style="7" customWidth="1"/>
    <col min="17" max="16384" width="11.42578125" style="7"/>
  </cols>
  <sheetData>
    <row r="1" spans="2:16" s="8" customFormat="1" ht="8.25" customHeight="1" x14ac:dyDescent="0.25">
      <c r="C1" s="9"/>
      <c r="D1" s="9"/>
      <c r="E1" s="9"/>
      <c r="F1" s="9"/>
      <c r="G1" s="9"/>
      <c r="H1" s="9"/>
      <c r="I1" s="9"/>
      <c r="J1" s="9"/>
      <c r="K1" s="9"/>
      <c r="L1" s="9"/>
      <c r="M1" s="9"/>
      <c r="N1" s="9"/>
      <c r="O1" s="9"/>
    </row>
    <row r="2" spans="2:16" s="8" customFormat="1" ht="15.75" customHeight="1" x14ac:dyDescent="0.25">
      <c r="B2" s="191" t="s">
        <v>30</v>
      </c>
      <c r="C2" s="191"/>
      <c r="D2" s="4"/>
      <c r="E2" s="4"/>
      <c r="F2" s="4"/>
      <c r="G2" s="4"/>
      <c r="H2" s="4"/>
      <c r="I2" s="4"/>
      <c r="J2" s="4"/>
      <c r="K2" s="4"/>
      <c r="L2" s="4"/>
      <c r="M2" s="4"/>
      <c r="N2" s="4"/>
      <c r="O2" s="4"/>
      <c r="P2" s="10"/>
    </row>
    <row r="3" spans="2:16" s="8" customFormat="1" ht="15.75" customHeight="1" x14ac:dyDescent="0.25">
      <c r="B3" s="191"/>
      <c r="C3" s="191"/>
      <c r="D3" s="4"/>
      <c r="E3" s="4"/>
      <c r="F3" s="4"/>
      <c r="G3" s="4"/>
      <c r="H3" s="4"/>
      <c r="I3" s="4"/>
      <c r="J3" s="4"/>
      <c r="K3" s="4"/>
      <c r="L3" s="4"/>
      <c r="M3" s="4"/>
      <c r="N3" s="4"/>
      <c r="O3" s="4"/>
      <c r="P3" s="10"/>
    </row>
    <row r="4" spans="2:16" s="8" customFormat="1" ht="15" customHeight="1" x14ac:dyDescent="0.25">
      <c r="B4" s="191"/>
      <c r="C4" s="191"/>
      <c r="D4" s="4"/>
      <c r="E4" s="4"/>
      <c r="F4" s="4"/>
      <c r="G4" s="4"/>
      <c r="H4" s="4"/>
      <c r="I4" s="4"/>
      <c r="J4" s="4"/>
      <c r="K4" s="4"/>
      <c r="L4" s="4"/>
      <c r="M4" s="4"/>
      <c r="N4" s="4"/>
      <c r="O4" s="4"/>
      <c r="P4" s="10"/>
    </row>
    <row r="5" spans="2:16" s="8" customFormat="1" ht="15.75" customHeight="1" x14ac:dyDescent="0.25">
      <c r="B5" s="10"/>
      <c r="C5" s="192"/>
      <c r="D5" s="193"/>
      <c r="E5" s="198" t="s">
        <v>41</v>
      </c>
      <c r="F5" s="145"/>
      <c r="G5" s="145"/>
      <c r="H5" s="145"/>
      <c r="I5" s="145"/>
      <c r="J5" s="145"/>
      <c r="K5" s="145"/>
      <c r="L5" s="146"/>
      <c r="M5" s="145" t="s">
        <v>43</v>
      </c>
      <c r="N5" s="145"/>
      <c r="O5" s="146"/>
      <c r="P5" s="10"/>
    </row>
    <row r="6" spans="2:16" s="8" customFormat="1" ht="15.75" customHeight="1" x14ac:dyDescent="0.25">
      <c r="B6" s="10"/>
      <c r="C6" s="194"/>
      <c r="D6" s="195"/>
      <c r="E6" s="198" t="s">
        <v>158</v>
      </c>
      <c r="F6" s="145"/>
      <c r="G6" s="145"/>
      <c r="H6" s="145"/>
      <c r="I6" s="145"/>
      <c r="J6" s="145"/>
      <c r="K6" s="145"/>
      <c r="L6" s="146"/>
      <c r="M6" s="145" t="s">
        <v>159</v>
      </c>
      <c r="N6" s="145"/>
      <c r="O6" s="146"/>
      <c r="P6" s="10"/>
    </row>
    <row r="7" spans="2:16" s="8" customFormat="1" ht="15.75" customHeight="1" x14ac:dyDescent="0.25">
      <c r="B7" s="10"/>
      <c r="C7" s="194"/>
      <c r="D7" s="195"/>
      <c r="E7" s="200" t="s">
        <v>29</v>
      </c>
      <c r="F7" s="201"/>
      <c r="G7" s="201"/>
      <c r="H7" s="201"/>
      <c r="I7" s="201"/>
      <c r="J7" s="201"/>
      <c r="K7" s="201"/>
      <c r="L7" s="202"/>
      <c r="M7" s="145" t="s">
        <v>160</v>
      </c>
      <c r="N7" s="145"/>
      <c r="O7" s="146"/>
      <c r="P7" s="10"/>
    </row>
    <row r="8" spans="2:16" s="8" customFormat="1" ht="15.75" customHeight="1" x14ac:dyDescent="0.25">
      <c r="B8" s="10"/>
      <c r="C8" s="196"/>
      <c r="D8" s="197"/>
      <c r="E8" s="203"/>
      <c r="F8" s="204"/>
      <c r="G8" s="204"/>
      <c r="H8" s="204"/>
      <c r="I8" s="204"/>
      <c r="J8" s="204"/>
      <c r="K8" s="204"/>
      <c r="L8" s="205"/>
      <c r="M8" s="145" t="s">
        <v>161</v>
      </c>
      <c r="N8" s="145"/>
      <c r="O8" s="146"/>
      <c r="P8" s="10"/>
    </row>
    <row r="9" spans="2:16" s="8" customFormat="1" ht="15.75" customHeight="1" x14ac:dyDescent="0.25">
      <c r="B9" s="10"/>
      <c r="C9" s="207"/>
      <c r="D9" s="207"/>
      <c r="E9" s="207"/>
      <c r="F9" s="207"/>
      <c r="G9" s="207"/>
      <c r="H9" s="207"/>
      <c r="I9" s="207"/>
      <c r="J9" s="207"/>
      <c r="K9" s="207"/>
      <c r="L9" s="207"/>
      <c r="M9" s="207"/>
      <c r="N9" s="207"/>
      <c r="O9" s="207"/>
      <c r="P9" s="10"/>
    </row>
    <row r="10" spans="2:16" s="8" customFormat="1" ht="15.75" customHeight="1" x14ac:dyDescent="0.25">
      <c r="B10" s="10"/>
      <c r="C10" s="208" t="s">
        <v>17</v>
      </c>
      <c r="D10" s="208"/>
      <c r="E10" s="208"/>
      <c r="F10" s="208"/>
      <c r="G10" s="208"/>
      <c r="H10" s="208"/>
      <c r="I10" s="208"/>
      <c r="J10" s="208"/>
      <c r="K10" s="208"/>
      <c r="L10" s="208"/>
      <c r="M10" s="208"/>
      <c r="N10" s="208"/>
      <c r="O10" s="208"/>
      <c r="P10" s="10"/>
    </row>
    <row r="11" spans="2:16" s="8" customFormat="1" ht="15" customHeight="1" x14ac:dyDescent="0.25">
      <c r="B11" s="10"/>
      <c r="C11" s="208"/>
      <c r="D11" s="208"/>
      <c r="E11" s="208"/>
      <c r="F11" s="208"/>
      <c r="G11" s="208"/>
      <c r="H11" s="208"/>
      <c r="I11" s="208"/>
      <c r="J11" s="208"/>
      <c r="K11" s="208"/>
      <c r="L11" s="208"/>
      <c r="M11" s="208"/>
      <c r="N11" s="208"/>
      <c r="O11" s="208"/>
      <c r="P11" s="10"/>
    </row>
    <row r="12" spans="2:16" s="8" customFormat="1" ht="30" customHeight="1" x14ac:dyDescent="0.25">
      <c r="B12" s="10"/>
      <c r="C12" s="209" t="s">
        <v>9</v>
      </c>
      <c r="D12" s="209"/>
      <c r="E12" s="210" t="s">
        <v>80</v>
      </c>
      <c r="F12" s="210"/>
      <c r="G12" s="210"/>
      <c r="H12" s="210"/>
      <c r="I12" s="209" t="s">
        <v>0</v>
      </c>
      <c r="J12" s="209"/>
      <c r="K12" s="211" t="s">
        <v>134</v>
      </c>
      <c r="L12" s="211"/>
      <c r="M12" s="211"/>
      <c r="N12" s="211"/>
      <c r="O12" s="211"/>
      <c r="P12" s="10"/>
    </row>
    <row r="13" spans="2:16" s="8" customFormat="1" x14ac:dyDescent="0.25">
      <c r="B13" s="10"/>
      <c r="C13" s="212" t="s">
        <v>28</v>
      </c>
      <c r="D13" s="212"/>
      <c r="E13" s="213" t="s">
        <v>89</v>
      </c>
      <c r="F13" s="214"/>
      <c r="G13" s="214"/>
      <c r="H13" s="214"/>
      <c r="I13" s="214"/>
      <c r="J13" s="214"/>
      <c r="K13" s="214"/>
      <c r="L13" s="214"/>
      <c r="M13" s="214"/>
      <c r="N13" s="214"/>
      <c r="O13" s="214"/>
      <c r="P13" s="10"/>
    </row>
    <row r="14" spans="2:16" s="8" customFormat="1" x14ac:dyDescent="0.25">
      <c r="B14" s="10"/>
      <c r="C14" s="212" t="s">
        <v>18</v>
      </c>
      <c r="D14" s="212"/>
      <c r="E14" s="213" t="s">
        <v>115</v>
      </c>
      <c r="F14" s="213"/>
      <c r="G14" s="213"/>
      <c r="H14" s="213"/>
      <c r="I14" s="213"/>
      <c r="J14" s="213"/>
      <c r="K14" s="213"/>
      <c r="L14" s="213"/>
      <c r="M14" s="213"/>
      <c r="N14" s="213"/>
      <c r="O14" s="213"/>
      <c r="P14" s="10"/>
    </row>
    <row r="15" spans="2:16" s="8" customFormat="1" x14ac:dyDescent="0.25">
      <c r="B15" s="10"/>
      <c r="C15" s="215"/>
      <c r="D15" s="216"/>
      <c r="E15" s="216"/>
      <c r="F15" s="216"/>
      <c r="G15" s="216"/>
      <c r="H15" s="216"/>
      <c r="I15" s="216"/>
      <c r="J15" s="216"/>
      <c r="K15" s="216"/>
      <c r="L15" s="216"/>
      <c r="M15" s="216"/>
      <c r="N15" s="216"/>
      <c r="O15" s="217"/>
      <c r="P15" s="10"/>
    </row>
    <row r="16" spans="2:16" s="8" customFormat="1" x14ac:dyDescent="0.25">
      <c r="B16" s="10"/>
      <c r="C16" s="206" t="s">
        <v>1</v>
      </c>
      <c r="D16" s="206"/>
      <c r="E16" s="206"/>
      <c r="F16" s="206"/>
      <c r="G16" s="206"/>
      <c r="H16" s="206"/>
      <c r="I16" s="206"/>
      <c r="J16" s="206"/>
      <c r="K16" s="206"/>
      <c r="L16" s="206"/>
      <c r="M16" s="206"/>
      <c r="N16" s="206"/>
      <c r="O16" s="206"/>
      <c r="P16" s="10"/>
    </row>
    <row r="17" spans="2:16" s="8" customFormat="1" ht="36" customHeight="1" x14ac:dyDescent="0.25">
      <c r="B17" s="10"/>
      <c r="C17" s="212" t="s">
        <v>66</v>
      </c>
      <c r="D17" s="212"/>
      <c r="E17" s="230">
        <v>1</v>
      </c>
      <c r="F17" s="231"/>
      <c r="G17" s="232"/>
      <c r="H17" s="212" t="s">
        <v>36</v>
      </c>
      <c r="I17" s="212"/>
      <c r="J17" s="233" t="s">
        <v>64</v>
      </c>
      <c r="K17" s="234"/>
      <c r="L17" s="212" t="s">
        <v>25</v>
      </c>
      <c r="M17" s="212"/>
      <c r="N17" s="235">
        <v>0.4</v>
      </c>
      <c r="O17" s="235"/>
      <c r="P17" s="218"/>
    </row>
    <row r="18" spans="2:16" s="8" customFormat="1" ht="29.25" customHeight="1" x14ac:dyDescent="0.25">
      <c r="B18" s="10"/>
      <c r="C18" s="212" t="s">
        <v>2</v>
      </c>
      <c r="D18" s="212"/>
      <c r="E18" s="212" t="s">
        <v>21</v>
      </c>
      <c r="F18" s="212"/>
      <c r="G18" s="233" t="s">
        <v>157</v>
      </c>
      <c r="H18" s="283"/>
      <c r="I18" s="283"/>
      <c r="J18" s="283"/>
      <c r="K18" s="234"/>
      <c r="L18" s="222" t="s">
        <v>62</v>
      </c>
      <c r="M18" s="223"/>
      <c r="N18" s="226" t="s">
        <v>107</v>
      </c>
      <c r="O18" s="227"/>
      <c r="P18" s="218"/>
    </row>
    <row r="19" spans="2:16" s="8" customFormat="1" ht="15.75" customHeight="1" x14ac:dyDescent="0.25">
      <c r="B19" s="10"/>
      <c r="C19" s="212"/>
      <c r="D19" s="212"/>
      <c r="E19" s="212" t="s">
        <v>22</v>
      </c>
      <c r="F19" s="212"/>
      <c r="G19" s="219" t="s">
        <v>135</v>
      </c>
      <c r="H19" s="220"/>
      <c r="I19" s="220"/>
      <c r="J19" s="220"/>
      <c r="K19" s="221"/>
      <c r="L19" s="224"/>
      <c r="M19" s="225"/>
      <c r="N19" s="228"/>
      <c r="O19" s="229"/>
      <c r="P19" s="10"/>
    </row>
    <row r="20" spans="2:16" s="8" customFormat="1" ht="15.75" customHeight="1" x14ac:dyDescent="0.25">
      <c r="B20" s="10"/>
      <c r="C20" s="222" t="s">
        <v>53</v>
      </c>
      <c r="D20" s="223"/>
      <c r="E20" s="238" t="s">
        <v>67</v>
      </c>
      <c r="F20" s="239"/>
      <c r="G20" s="240"/>
      <c r="H20" s="247" t="s">
        <v>59</v>
      </c>
      <c r="I20" s="248"/>
      <c r="J20" s="238" t="s">
        <v>74</v>
      </c>
      <c r="K20" s="240"/>
      <c r="L20" s="253" t="s">
        <v>54</v>
      </c>
      <c r="M20" s="254"/>
      <c r="N20" s="254"/>
      <c r="O20" s="255"/>
      <c r="P20" s="10"/>
    </row>
    <row r="21" spans="2:16" s="8" customFormat="1" ht="15.75" customHeight="1" x14ac:dyDescent="0.25">
      <c r="B21" s="10"/>
      <c r="C21" s="236"/>
      <c r="D21" s="237"/>
      <c r="E21" s="241"/>
      <c r="F21" s="242"/>
      <c r="G21" s="243"/>
      <c r="H21" s="249"/>
      <c r="I21" s="250"/>
      <c r="J21" s="241"/>
      <c r="K21" s="243"/>
      <c r="L21" s="24" t="s">
        <v>55</v>
      </c>
      <c r="M21" s="24" t="s">
        <v>56</v>
      </c>
      <c r="N21" s="24" t="s">
        <v>57</v>
      </c>
      <c r="O21" s="24" t="s">
        <v>58</v>
      </c>
      <c r="P21" s="10"/>
    </row>
    <row r="22" spans="2:16" s="8" customFormat="1" ht="15.75" customHeight="1" x14ac:dyDescent="0.25">
      <c r="B22" s="10"/>
      <c r="C22" s="224"/>
      <c r="D22" s="225"/>
      <c r="E22" s="244"/>
      <c r="F22" s="245"/>
      <c r="G22" s="246"/>
      <c r="H22" s="251"/>
      <c r="I22" s="252"/>
      <c r="J22" s="244"/>
      <c r="K22" s="246"/>
      <c r="L22" s="28" t="s">
        <v>139</v>
      </c>
      <c r="M22" s="29" t="s">
        <v>138</v>
      </c>
      <c r="N22" s="30" t="s">
        <v>136</v>
      </c>
      <c r="O22" s="31" t="s">
        <v>137</v>
      </c>
      <c r="P22" s="10"/>
    </row>
    <row r="23" spans="2:16" s="8" customFormat="1" ht="26.25" customHeight="1" x14ac:dyDescent="0.25">
      <c r="B23" s="10"/>
      <c r="C23" s="212" t="s">
        <v>75</v>
      </c>
      <c r="D23" s="212"/>
      <c r="E23" s="257" t="s">
        <v>140</v>
      </c>
      <c r="F23" s="257"/>
      <c r="G23" s="257"/>
      <c r="H23" s="264" t="s">
        <v>3</v>
      </c>
      <c r="I23" s="248"/>
      <c r="J23" s="256" t="s">
        <v>12</v>
      </c>
      <c r="K23" s="256"/>
      <c r="L23" s="212" t="s">
        <v>14</v>
      </c>
      <c r="M23" s="212"/>
      <c r="N23" s="256" t="s">
        <v>13</v>
      </c>
      <c r="O23" s="256"/>
      <c r="P23" s="10"/>
    </row>
    <row r="24" spans="2:16" s="8" customFormat="1" ht="26.25" customHeight="1" x14ac:dyDescent="0.25">
      <c r="B24" s="10"/>
      <c r="C24" s="212" t="s">
        <v>76</v>
      </c>
      <c r="D24" s="212"/>
      <c r="E24" s="257" t="s">
        <v>140</v>
      </c>
      <c r="F24" s="257"/>
      <c r="G24" s="257"/>
      <c r="H24" s="265"/>
      <c r="I24" s="252"/>
      <c r="J24" s="256"/>
      <c r="K24" s="256"/>
      <c r="L24" s="212"/>
      <c r="M24" s="212"/>
      <c r="N24" s="256"/>
      <c r="O24" s="256"/>
      <c r="P24" s="10"/>
    </row>
    <row r="25" spans="2:16" s="8" customFormat="1" ht="15.75" customHeight="1" x14ac:dyDescent="0.25">
      <c r="B25" s="10"/>
      <c r="C25" s="21"/>
      <c r="D25" s="21"/>
      <c r="E25" s="26"/>
      <c r="F25" s="26"/>
      <c r="G25" s="21"/>
      <c r="H25" s="21"/>
      <c r="I25" s="21"/>
      <c r="J25" s="26"/>
      <c r="K25" s="26"/>
      <c r="L25" s="21"/>
      <c r="M25" s="21"/>
      <c r="N25" s="26"/>
      <c r="O25" s="26"/>
      <c r="P25" s="10"/>
    </row>
    <row r="26" spans="2:16" s="8" customFormat="1" ht="15" customHeight="1" x14ac:dyDescent="0.25">
      <c r="B26" s="10"/>
      <c r="C26" s="258" t="s">
        <v>130</v>
      </c>
      <c r="D26" s="206"/>
      <c r="E26" s="206"/>
      <c r="F26" s="206"/>
      <c r="G26" s="206"/>
      <c r="H26" s="206"/>
      <c r="I26" s="206"/>
      <c r="J26" s="259"/>
      <c r="K26" s="259"/>
      <c r="L26" s="259"/>
      <c r="M26" s="259"/>
      <c r="N26" s="259"/>
      <c r="O26" s="259"/>
      <c r="P26" s="10"/>
    </row>
    <row r="27" spans="2:16" s="8" customFormat="1" ht="15" customHeight="1" x14ac:dyDescent="0.25">
      <c r="B27" s="10"/>
      <c r="C27" s="216"/>
      <c r="D27" s="216"/>
      <c r="E27" s="216"/>
      <c r="F27" s="216"/>
      <c r="G27" s="216"/>
      <c r="H27" s="216"/>
      <c r="I27" s="217"/>
      <c r="J27" s="299" t="s">
        <v>20</v>
      </c>
      <c r="K27" s="300"/>
      <c r="L27" s="300"/>
      <c r="M27" s="300"/>
      <c r="N27" s="300"/>
      <c r="O27" s="300"/>
      <c r="P27" s="218"/>
    </row>
    <row r="28" spans="2:16" s="8" customFormat="1" x14ac:dyDescent="0.25">
      <c r="B28" s="10"/>
      <c r="C28" s="216"/>
      <c r="D28" s="216"/>
      <c r="E28" s="216"/>
      <c r="F28" s="216"/>
      <c r="G28" s="216"/>
      <c r="H28" s="216"/>
      <c r="I28" s="217"/>
      <c r="J28" s="312" t="s">
        <v>213</v>
      </c>
      <c r="K28" s="313"/>
      <c r="L28" s="313"/>
      <c r="M28" s="313"/>
      <c r="N28" s="313"/>
      <c r="O28" s="313"/>
      <c r="P28" s="218"/>
    </row>
    <row r="29" spans="2:16" s="8" customFormat="1" x14ac:dyDescent="0.25">
      <c r="B29" s="10"/>
      <c r="C29" s="216"/>
      <c r="D29" s="216"/>
      <c r="E29" s="216"/>
      <c r="F29" s="216"/>
      <c r="G29" s="216"/>
      <c r="H29" s="216"/>
      <c r="I29" s="217"/>
      <c r="J29" s="314"/>
      <c r="K29" s="315"/>
      <c r="L29" s="315"/>
      <c r="M29" s="315"/>
      <c r="N29" s="315"/>
      <c r="O29" s="315"/>
      <c r="P29" s="10"/>
    </row>
    <row r="30" spans="2:16" s="8" customFormat="1" x14ac:dyDescent="0.25">
      <c r="B30" s="10"/>
      <c r="C30" s="216"/>
      <c r="D30" s="216"/>
      <c r="E30" s="216"/>
      <c r="F30" s="216"/>
      <c r="G30" s="216"/>
      <c r="H30" s="216"/>
      <c r="I30" s="217"/>
      <c r="J30" s="314"/>
      <c r="K30" s="315"/>
      <c r="L30" s="315"/>
      <c r="M30" s="315"/>
      <c r="N30" s="315"/>
      <c r="O30" s="315"/>
      <c r="P30" s="10"/>
    </row>
    <row r="31" spans="2:16" s="8" customFormat="1" x14ac:dyDescent="0.25">
      <c r="B31" s="10"/>
      <c r="C31" s="216"/>
      <c r="D31" s="216"/>
      <c r="E31" s="216"/>
      <c r="F31" s="216"/>
      <c r="G31" s="216"/>
      <c r="H31" s="216"/>
      <c r="I31" s="217"/>
      <c r="J31" s="314"/>
      <c r="K31" s="315"/>
      <c r="L31" s="315"/>
      <c r="M31" s="315"/>
      <c r="N31" s="315"/>
      <c r="O31" s="315"/>
      <c r="P31" s="10"/>
    </row>
    <row r="32" spans="2:16" s="8" customFormat="1" x14ac:dyDescent="0.25">
      <c r="B32" s="10"/>
      <c r="C32" s="216"/>
      <c r="D32" s="216"/>
      <c r="E32" s="216"/>
      <c r="F32" s="216"/>
      <c r="G32" s="216"/>
      <c r="H32" s="216"/>
      <c r="I32" s="217"/>
      <c r="J32" s="314"/>
      <c r="K32" s="315"/>
      <c r="L32" s="315"/>
      <c r="M32" s="315"/>
      <c r="N32" s="315"/>
      <c r="O32" s="315"/>
      <c r="P32" s="10"/>
    </row>
    <row r="33" spans="2:16" s="8" customFormat="1" x14ac:dyDescent="0.25">
      <c r="B33" s="10"/>
      <c r="C33" s="216"/>
      <c r="D33" s="216"/>
      <c r="E33" s="216"/>
      <c r="F33" s="216"/>
      <c r="G33" s="216"/>
      <c r="H33" s="216"/>
      <c r="I33" s="217"/>
      <c r="J33" s="314"/>
      <c r="K33" s="315"/>
      <c r="L33" s="315"/>
      <c r="M33" s="315"/>
      <c r="N33" s="315"/>
      <c r="O33" s="315"/>
      <c r="P33" s="10"/>
    </row>
    <row r="34" spans="2:16" s="8" customFormat="1" x14ac:dyDescent="0.25">
      <c r="B34" s="10"/>
      <c r="C34" s="216"/>
      <c r="D34" s="216"/>
      <c r="E34" s="216"/>
      <c r="F34" s="216"/>
      <c r="G34" s="216"/>
      <c r="H34" s="216"/>
      <c r="I34" s="217"/>
      <c r="J34" s="314"/>
      <c r="K34" s="315"/>
      <c r="L34" s="315"/>
      <c r="M34" s="315"/>
      <c r="N34" s="315"/>
      <c r="O34" s="315"/>
      <c r="P34" s="10"/>
    </row>
    <row r="35" spans="2:16" s="8" customFormat="1" x14ac:dyDescent="0.25">
      <c r="B35" s="10"/>
      <c r="C35" s="216"/>
      <c r="D35" s="216"/>
      <c r="E35" s="216"/>
      <c r="F35" s="216"/>
      <c r="G35" s="216"/>
      <c r="H35" s="216"/>
      <c r="I35" s="217"/>
      <c r="J35" s="314"/>
      <c r="K35" s="315"/>
      <c r="L35" s="315"/>
      <c r="M35" s="315"/>
      <c r="N35" s="315"/>
      <c r="O35" s="315"/>
      <c r="P35" s="10"/>
    </row>
    <row r="36" spans="2:16" s="8" customFormat="1" ht="267.60000000000002" customHeight="1" x14ac:dyDescent="0.25">
      <c r="B36" s="10"/>
      <c r="C36" s="216"/>
      <c r="D36" s="216"/>
      <c r="E36" s="216"/>
      <c r="F36" s="216"/>
      <c r="G36" s="216"/>
      <c r="H36" s="216"/>
      <c r="I36" s="217"/>
      <c r="J36" s="316"/>
      <c r="K36" s="317"/>
      <c r="L36" s="317"/>
      <c r="M36" s="317"/>
      <c r="N36" s="317"/>
      <c r="O36" s="317"/>
      <c r="P36" s="10"/>
    </row>
    <row r="37" spans="2:16" s="8" customFormat="1" ht="15.6" customHeight="1" x14ac:dyDescent="0.25">
      <c r="B37" s="10"/>
      <c r="C37" s="216"/>
      <c r="D37" s="216"/>
      <c r="E37" s="216"/>
      <c r="F37" s="216"/>
      <c r="G37" s="216"/>
      <c r="H37" s="216"/>
      <c r="I37" s="217"/>
      <c r="J37" s="297" t="s">
        <v>31</v>
      </c>
      <c r="K37" s="298"/>
      <c r="L37" s="298"/>
      <c r="M37" s="298"/>
      <c r="N37" s="298"/>
      <c r="O37" s="298"/>
      <c r="P37" s="10"/>
    </row>
    <row r="38" spans="2:16" s="8" customFormat="1" x14ac:dyDescent="0.25">
      <c r="B38" s="10"/>
      <c r="C38" s="216"/>
      <c r="D38" s="216"/>
      <c r="E38" s="216"/>
      <c r="F38" s="216"/>
      <c r="G38" s="216"/>
      <c r="H38" s="216"/>
      <c r="I38" s="217"/>
      <c r="J38" s="318" t="s">
        <v>214</v>
      </c>
      <c r="K38" s="313"/>
      <c r="L38" s="313"/>
      <c r="M38" s="313"/>
      <c r="N38" s="313"/>
      <c r="O38" s="313"/>
      <c r="P38" s="10"/>
    </row>
    <row r="39" spans="2:16" s="8" customFormat="1" x14ac:dyDescent="0.25">
      <c r="B39" s="10"/>
      <c r="C39" s="216"/>
      <c r="D39" s="216"/>
      <c r="E39" s="216"/>
      <c r="F39" s="216"/>
      <c r="G39" s="216"/>
      <c r="H39" s="216"/>
      <c r="I39" s="217"/>
      <c r="J39" s="314"/>
      <c r="K39" s="315"/>
      <c r="L39" s="315"/>
      <c r="M39" s="315"/>
      <c r="N39" s="315"/>
      <c r="O39" s="315"/>
      <c r="P39" s="10"/>
    </row>
    <row r="40" spans="2:16" s="8" customFormat="1" x14ac:dyDescent="0.25">
      <c r="B40" s="10"/>
      <c r="C40" s="216"/>
      <c r="D40" s="216"/>
      <c r="E40" s="216"/>
      <c r="F40" s="216"/>
      <c r="G40" s="216"/>
      <c r="H40" s="216"/>
      <c r="I40" s="217"/>
      <c r="J40" s="314"/>
      <c r="K40" s="315"/>
      <c r="L40" s="315"/>
      <c r="M40" s="315"/>
      <c r="N40" s="315"/>
      <c r="O40" s="315"/>
      <c r="P40" s="10"/>
    </row>
    <row r="41" spans="2:16" s="8" customFormat="1" x14ac:dyDescent="0.25">
      <c r="B41" s="10"/>
      <c r="C41" s="216"/>
      <c r="D41" s="216"/>
      <c r="E41" s="216"/>
      <c r="F41" s="216"/>
      <c r="G41" s="216"/>
      <c r="H41" s="216"/>
      <c r="I41" s="217"/>
      <c r="J41" s="314"/>
      <c r="K41" s="315"/>
      <c r="L41" s="315"/>
      <c r="M41" s="315"/>
      <c r="N41" s="315"/>
      <c r="O41" s="315"/>
      <c r="P41" s="10"/>
    </row>
    <row r="42" spans="2:16" s="8" customFormat="1" x14ac:dyDescent="0.25">
      <c r="B42" s="10"/>
      <c r="C42" s="216"/>
      <c r="D42" s="216"/>
      <c r="E42" s="216"/>
      <c r="F42" s="216"/>
      <c r="G42" s="216"/>
      <c r="H42" s="216"/>
      <c r="I42" s="217"/>
      <c r="J42" s="314"/>
      <c r="K42" s="315"/>
      <c r="L42" s="315"/>
      <c r="M42" s="315"/>
      <c r="N42" s="315"/>
      <c r="O42" s="315"/>
      <c r="P42" s="10"/>
    </row>
    <row r="43" spans="2:16" s="8" customFormat="1" ht="153.6" customHeight="1" x14ac:dyDescent="0.25">
      <c r="B43" s="10"/>
      <c r="C43" s="216"/>
      <c r="D43" s="216"/>
      <c r="E43" s="216"/>
      <c r="F43" s="216"/>
      <c r="G43" s="216"/>
      <c r="H43" s="216"/>
      <c r="I43" s="217"/>
      <c r="J43" s="316"/>
      <c r="K43" s="317"/>
      <c r="L43" s="317"/>
      <c r="M43" s="317"/>
      <c r="N43" s="317"/>
      <c r="O43" s="317"/>
      <c r="P43" s="10"/>
    </row>
    <row r="44" spans="2:16" s="8" customFormat="1" ht="15" customHeight="1" x14ac:dyDescent="0.25">
      <c r="B44" s="10"/>
      <c r="C44" s="216"/>
      <c r="D44" s="216"/>
      <c r="E44" s="216"/>
      <c r="F44" s="216"/>
      <c r="G44" s="216"/>
      <c r="H44" s="216"/>
      <c r="I44" s="217"/>
      <c r="J44" s="273" t="s">
        <v>5</v>
      </c>
      <c r="K44" s="274"/>
      <c r="L44" s="274"/>
      <c r="M44" s="274"/>
      <c r="N44" s="274"/>
      <c r="O44" s="274"/>
      <c r="P44" s="10"/>
    </row>
    <row r="45" spans="2:16" s="8" customFormat="1" ht="15.75" customHeight="1" x14ac:dyDescent="0.25">
      <c r="B45" s="10"/>
      <c r="C45" s="216"/>
      <c r="D45" s="216"/>
      <c r="E45" s="216"/>
      <c r="F45" s="216"/>
      <c r="G45" s="216"/>
      <c r="H45" s="216"/>
      <c r="I45" s="217"/>
      <c r="J45" s="275" t="str">
        <f>E14</f>
        <v>Jefe de la Oficina Asesora de Comunicaciones</v>
      </c>
      <c r="K45" s="276"/>
      <c r="L45" s="276"/>
      <c r="M45" s="276"/>
      <c r="N45" s="276"/>
      <c r="O45" s="276"/>
      <c r="P45" s="10"/>
    </row>
    <row r="46" spans="2:16" s="8" customFormat="1" ht="16.5" customHeight="1" x14ac:dyDescent="0.25">
      <c r="B46" s="10"/>
      <c r="C46" s="216"/>
      <c r="D46" s="216"/>
      <c r="E46" s="216"/>
      <c r="F46" s="216"/>
      <c r="G46" s="216"/>
      <c r="H46" s="216"/>
      <c r="I46" s="217"/>
      <c r="J46" s="262"/>
      <c r="K46" s="263"/>
      <c r="L46" s="263"/>
      <c r="M46" s="263"/>
      <c r="N46" s="263"/>
      <c r="O46" s="263"/>
      <c r="P46" s="10"/>
    </row>
    <row r="47" spans="2:16" s="8" customFormat="1" ht="16.5" customHeight="1" x14ac:dyDescent="0.25">
      <c r="B47" s="10"/>
      <c r="C47" s="5"/>
      <c r="D47" s="5"/>
      <c r="E47" s="5"/>
      <c r="F47" s="5"/>
      <c r="G47" s="5"/>
      <c r="H47" s="5"/>
      <c r="I47" s="5"/>
      <c r="J47" s="5"/>
      <c r="K47" s="5"/>
      <c r="L47" s="5"/>
      <c r="M47" s="5"/>
      <c r="N47" s="5"/>
      <c r="O47" s="5"/>
      <c r="P47" s="10"/>
    </row>
    <row r="48" spans="2:16" s="12" customFormat="1" ht="15" customHeight="1" x14ac:dyDescent="0.25">
      <c r="B48" s="11"/>
      <c r="C48" s="277" t="s">
        <v>7</v>
      </c>
      <c r="D48" s="278"/>
      <c r="E48" s="278"/>
      <c r="F48" s="278"/>
      <c r="G48" s="278"/>
      <c r="H48" s="278"/>
      <c r="I48" s="278"/>
      <c r="J48" s="278"/>
      <c r="K48" s="278"/>
      <c r="L48" s="278"/>
      <c r="M48" s="278"/>
      <c r="N48" s="278"/>
      <c r="O48" s="279"/>
      <c r="P48" s="11"/>
    </row>
    <row r="49" spans="1:28" s="12" customFormat="1" x14ac:dyDescent="0.25">
      <c r="B49" s="11"/>
      <c r="C49" s="25" t="s">
        <v>6</v>
      </c>
      <c r="D49" s="114" t="str">
        <f ca="1">IF(J23="MENSUAL","ENERO",IF(J23="TRIMESTRAL","MARZO",IF(J23="SEMESTRAL","JUNIO",IF(J23="ANUAL",YEAR(TODAY()),""))))</f>
        <v>JUNIO</v>
      </c>
      <c r="E49" s="114" t="str">
        <f>IF(J23="MENSUAL","FEBRERO",IF(J23="TRIMESTRAL","JUNIO",IF(J23="SEMESTRAL","DICIEMBRE","")))</f>
        <v>DICIEMBRE</v>
      </c>
      <c r="F49" s="24" t="str">
        <f>IF(J23="MENSUAL","MARZO",IF(J23="TRIMESTRAL","SEPTIEMBRE",""))</f>
        <v/>
      </c>
      <c r="G49" s="24" t="str">
        <f>IF(J23="MENSUAL","ABRIL",IF(J23="TRIMESTRAL","DICIEMBRE",""))</f>
        <v/>
      </c>
      <c r="H49" s="24" t="str">
        <f>IF(J23="MENSUAL","MAYO","")</f>
        <v/>
      </c>
      <c r="I49" s="24" t="str">
        <f>IF(J23="MENSUAL","JUNIO","")</f>
        <v/>
      </c>
      <c r="J49" s="24" t="str">
        <f>IF(J23="MENSUAL","JULIO","")</f>
        <v/>
      </c>
      <c r="K49" s="24" t="str">
        <f>IF(J23="MENSUAL","AGOSTO","")</f>
        <v/>
      </c>
      <c r="L49" s="24" t="str">
        <f>IF(J23="MENSUAL","SEPTIEMBRE","")</f>
        <v/>
      </c>
      <c r="M49" s="24" t="str">
        <f>IF(J23="MENSUAL","OCTUBRE","")</f>
        <v/>
      </c>
      <c r="N49" s="24" t="str">
        <f>IF(J23="MENSUAL","NOVIEMBRE","")</f>
        <v/>
      </c>
      <c r="O49" s="24" t="str">
        <f>IF(J23="MENSUAL","DICIEMBRE","")</f>
        <v/>
      </c>
      <c r="P49" s="11"/>
    </row>
    <row r="50" spans="1:28" s="12" customFormat="1" ht="75" x14ac:dyDescent="0.25">
      <c r="B50" s="11"/>
      <c r="C50" s="27" t="str">
        <f>G18</f>
        <v># de personas que consideran que el tono de la comunicación es empático-cercano * 100</v>
      </c>
      <c r="D50" s="137">
        <v>124</v>
      </c>
      <c r="E50" s="137"/>
      <c r="F50" s="24"/>
      <c r="G50" s="24"/>
      <c r="H50" s="24"/>
      <c r="I50" s="24"/>
      <c r="J50" s="24"/>
      <c r="K50" s="24"/>
      <c r="L50" s="24"/>
      <c r="M50" s="24"/>
      <c r="N50" s="24"/>
      <c r="O50" s="24"/>
      <c r="P50" s="11"/>
    </row>
    <row r="51" spans="1:28" s="12" customFormat="1" ht="18" customHeight="1" x14ac:dyDescent="0.25">
      <c r="B51" s="11"/>
      <c r="C51" s="27" t="str">
        <f>G19</f>
        <v>Total de encuestados</v>
      </c>
      <c r="D51" s="137">
        <v>296</v>
      </c>
      <c r="E51" s="137"/>
      <c r="F51" s="24"/>
      <c r="G51" s="24"/>
      <c r="H51" s="24"/>
      <c r="I51" s="24"/>
      <c r="J51" s="24"/>
      <c r="K51" s="24"/>
      <c r="L51" s="24"/>
      <c r="M51" s="24"/>
      <c r="N51" s="24"/>
      <c r="O51" s="24"/>
      <c r="P51" s="13"/>
    </row>
    <row r="52" spans="1:28" s="12" customFormat="1" x14ac:dyDescent="0.25">
      <c r="B52" s="11"/>
      <c r="C52" s="2" t="s">
        <v>8</v>
      </c>
      <c r="D52" s="311">
        <f>IFERROR(IF($E$17=1,D50/D51,IF($E$17=2,D50,"")),"")</f>
        <v>0.41891891891891891</v>
      </c>
      <c r="E52" s="311" t="str">
        <f>IFERROR(IF($E$17=1,E50/E51,IF($E$17=2,E50,"")),"")</f>
        <v/>
      </c>
      <c r="F52" s="22" t="str">
        <f t="shared" ref="E52:O52" si="0">IFERROR(IF($E$17=1,F50/F51,IF($E$17=2,F50,"")),"")</f>
        <v/>
      </c>
      <c r="G52" s="22" t="str">
        <f t="shared" si="0"/>
        <v/>
      </c>
      <c r="H52" s="22" t="str">
        <f t="shared" si="0"/>
        <v/>
      </c>
      <c r="I52" s="22" t="str">
        <f t="shared" si="0"/>
        <v/>
      </c>
      <c r="J52" s="22" t="str">
        <f t="shared" si="0"/>
        <v/>
      </c>
      <c r="K52" s="22" t="str">
        <f t="shared" si="0"/>
        <v/>
      </c>
      <c r="L52" s="22" t="str">
        <f t="shared" si="0"/>
        <v/>
      </c>
      <c r="M52" s="22" t="str">
        <f t="shared" si="0"/>
        <v/>
      </c>
      <c r="N52" s="22" t="str">
        <f t="shared" si="0"/>
        <v/>
      </c>
      <c r="O52" s="22" t="str">
        <f t="shared" si="0"/>
        <v/>
      </c>
      <c r="P52" s="11"/>
    </row>
    <row r="53" spans="1:28" s="12" customFormat="1" x14ac:dyDescent="0.25">
      <c r="B53" s="11"/>
      <c r="C53" s="3" t="s">
        <v>19</v>
      </c>
      <c r="D53" s="115">
        <f>IF(AND(N23="ANUAL",J23="MENSUAL"),N17/12,IF(AND(N23="ANUAL",J23="TRIMESTRAL"),N17/4,IF(AND(N23="ANUAL",J23="SEMESTRAL"),N17/2,IF(AND(N23="ANUAL",J23="ANUAL"),N17,IF(AND(N23="SEMESTRAL",J23="MENSUAL"),N17/6,IF(AND(N23="SEMESTRAL",J23="TRIMESTRAL"),N17/2,IF(AND(N23="SEMESTRAL",J23="SEMESTRAL"),N17,IF(AND(N23="SEMESTRAL",J23="ANUAL"),"REVISAR FRECUENCIAS",IF(AND(N23="TRIMESTRAL",J23="MENSUAL"),N17/3,IF(AND(N23="TRIMESTRAL",J23="TRIMESTRAL"),N17,IF(AND(N23="TRIMESTRAL",J23="SEMESTRAL"),"REVISAR FRECUENCIAS",IF(AND(N23="TRIMESTRAL",J23="ANUAL"),"REVISAR FRECUENCIAS",IF(AND(N23="MENSUAL",J23="MENSUAL"),N17,IF(AND(N23="MENSUAL",J23="TRIMESTRAL"),"REVISAR FRECUENCIAS",IF(AND(N23="MENSUAL",J23="SEMESTRAL"),"REVISAR FRECUENCIAS",IF(AND(N23="MENSUAL",J23="ANUAL"),"REVISAR FRECUENCIAS",""))))))))))))))))</f>
        <v>0.2</v>
      </c>
      <c r="E53" s="115">
        <f>IF(AND(N23="ANUAL",J23="MENSUAL"),N17/12+D53,IF(AND(N23="ANUAL",J23="TRIMESTRAL"),N17/4+D53,IF(AND(N23="ANUAL",J23="SEMESTRAL"),N17/2+D53,IF(AND(N23="SEMESTRAL",J23="MENSUAL"),N17/6+D53,IF(AND(N23="SEMESTRAL",J23="TRIMESTRAL"),N17/2+D53,IF(AND(N23="SEMESTRAL",J23="SEMESTRAL"),N17,IF(AND(N23="TRIMESTRAL",J23="MENSUAL"),N17/3+D53,IF(AND(N23="TRIMESTRAL",J23="TRIMESTRAL"),N17,IF(AND(N23="MENSUAL",J23="MENSUAL"),N17,"")))))))))</f>
        <v>0.4</v>
      </c>
      <c r="F53" s="22" t="str">
        <f>IF(AND(N23="ANUAL",J23="MENSUAL"),N17/12+E53,IF(AND(N23="ANUAL",J23="TRIMESTRAL"),N17/4+E53,IF(AND(N23="SEMESTRAL",J23="MENSUAL"),N17/6+E53,IF(AND(N23="SEMESTRAL",J23="TRIMESTRAL"),N17/2,IF(AND(N23="TRIMESTRAL",J23="MENSUAL"),N17/3+E53,IF(AND(N23="TRIMESTRAL",J23="TRIMESTRAL"),N17,IF(AND(N23="MENSUAL",J23="MENSUAL"),N17,"")))))))</f>
        <v/>
      </c>
      <c r="G53" s="22"/>
      <c r="H53" s="22" t="str">
        <f>IF(AND($N$23="ANUAL",$J$23="MENSUAL"),$N$17/12+G53,IF(AND(N23="SEMESTRAL",J23="MENSUAL"),N17/6+G53,IF(AND(N23="TRIMESTRAL",J23="MENSUAL"),N17/3+G53,IF(AND(N23="MENSUAL",J23="MENSUAL"),N17,""))))</f>
        <v/>
      </c>
      <c r="I53" s="22" t="str">
        <f>IF(AND($N$23="ANUAL",$J$23="MENSUAL"),$N$17/12+H53,IF(AND(N23="SEMESTRAL",J23="MENSUAL"),N17/6+H53,IF(AND(N23="TRIMESTRAL",J23="MENSUAL"),N17/3+H53,IF(AND(N23="MENSUAL",J23="MENSUAL"),N17,""))))</f>
        <v/>
      </c>
      <c r="J53" s="22" t="str">
        <f>IF(AND($N$23="ANUAL",$J$23="MENSUAL"),$N$17/12+I53,IF(AND(N23="SEMESTRAL",J23="MENSUAL"),N17/6,IF(AND(N23="TRIMESTRAL",J23="MENSUAL"),N17/3,IF(AND(N23="MENSUAL",J23="MENSUAL"),N17,""))))</f>
        <v/>
      </c>
      <c r="K53" s="22" t="str">
        <f>IF(AND($N$23="ANUAL",$J$23="MENSUAL"),$N$17/12+J53,IF(AND(N23="SEMESTRAL",J23="MENSUAL"),N17/6+J53,IF(AND(N23="TRIMESTRAL",J23="MENSUAL"),N17/3+J53,IF(AND(N23="MENSUAL",J23="MENSUAL"),N17,""))))</f>
        <v/>
      </c>
      <c r="L53" s="22" t="str">
        <f>IF(AND($N$23="ANUAL",$J$23="MENSUAL"),$N$17/12+K53,IF(AND(N23="SEMESTRAL",J23="MENSUAL"),N17/6+K53,IF(AND(N23="TRIMESTRAL",J23="MENSUAL"),N17/3+K53,IF(AND(N23="MENSUAL",J23="MENSUAL"),N17,""))))</f>
        <v/>
      </c>
      <c r="M53" s="22" t="str">
        <f>IF(AND($N$23="ANUAL",$J$23="MENSUAL"),$N$17/12+L53,IF(AND(N23="SEMESTRAL",J23="MENSUAL"),N17/6+L53,IF(AND(N23="TRIMESTRAL",J23="MENSUAL"),N17/3,IF(AND(N23="MENSUAL",J23="MENSUAL"),N17,""))))</f>
        <v/>
      </c>
      <c r="N53" s="22" t="str">
        <f>IF(AND($N$23="ANUAL",$J$23="MENSUAL"),$N$17/12+M53,IF(AND(N23="SEMESTRAL",J23="MENSUAL"),N17/6+M53,IF(AND(N23="TRIMESTRAL",J23="MENSUAL"),N17/3+M53,IF(AND(N23="MENSUAL",J23="MENSUAL"),N17,""))))</f>
        <v/>
      </c>
      <c r="O53" s="22" t="str">
        <f>IF(AND($N$23="ANUAL",$J$23="MENSUAL"),$N$17/12+N53,IF(AND(N23="SEMESTRAL",J23="MENSUAL"),N17/6+N53,IF(AND(N23="TRIMESTRAL",J23="MENSUAL"),N17/3+N53,IF(AND(N23="MENSUAL",J23="MENSUAL"),N17,""))))</f>
        <v/>
      </c>
      <c r="P53" s="11"/>
    </row>
    <row r="54" spans="1:28" s="12" customFormat="1" x14ac:dyDescent="0.25">
      <c r="B54" s="11"/>
      <c r="C54" s="5"/>
      <c r="D54" s="5"/>
      <c r="E54" s="5"/>
      <c r="F54" s="5"/>
      <c r="G54" s="5"/>
      <c r="H54" s="5"/>
      <c r="I54" s="5"/>
      <c r="J54" s="5"/>
      <c r="K54" s="5"/>
      <c r="L54" s="5"/>
      <c r="M54" s="5"/>
      <c r="N54" s="5"/>
      <c r="O54" s="5"/>
      <c r="P54" s="11"/>
    </row>
    <row r="55" spans="1:28" s="14" customFormat="1" x14ac:dyDescent="0.2">
      <c r="A55" s="15"/>
      <c r="B55" s="1"/>
      <c r="C55" s="280" t="s">
        <v>59</v>
      </c>
      <c r="D55" s="280"/>
      <c r="E55" s="280"/>
      <c r="F55" s="280"/>
      <c r="G55" s="280"/>
      <c r="H55" s="280"/>
      <c r="I55" s="280"/>
      <c r="J55" s="280"/>
      <c r="K55" s="280"/>
      <c r="L55" s="280"/>
      <c r="M55" s="280"/>
      <c r="N55" s="280"/>
      <c r="O55" s="280"/>
      <c r="P55" s="1"/>
      <c r="Q55" s="15"/>
      <c r="R55" s="15"/>
      <c r="S55" s="15"/>
      <c r="T55" s="15"/>
      <c r="U55" s="15"/>
      <c r="V55" s="15"/>
      <c r="W55" s="15"/>
      <c r="X55" s="15"/>
      <c r="Y55" s="15"/>
      <c r="Z55" s="15"/>
      <c r="AA55" s="15"/>
      <c r="AB55" s="15"/>
    </row>
    <row r="56" spans="1:28" s="14" customFormat="1" x14ac:dyDescent="0.2">
      <c r="A56" s="15"/>
      <c r="B56" s="1"/>
      <c r="C56" s="281" t="s">
        <v>61</v>
      </c>
      <c r="D56" s="281"/>
      <c r="E56" s="281"/>
      <c r="F56" s="281"/>
      <c r="G56" s="281" t="s">
        <v>60</v>
      </c>
      <c r="H56" s="281"/>
      <c r="I56" s="281"/>
      <c r="J56" s="281"/>
      <c r="K56" s="281" t="s">
        <v>109</v>
      </c>
      <c r="L56" s="281"/>
      <c r="M56" s="281"/>
      <c r="N56" s="281"/>
      <c r="O56" s="281"/>
      <c r="P56" s="1"/>
      <c r="Q56" s="15"/>
      <c r="R56" s="15"/>
      <c r="S56" s="15"/>
      <c r="T56" s="15"/>
      <c r="U56" s="15"/>
      <c r="V56" s="15"/>
      <c r="W56" s="15"/>
      <c r="X56" s="15"/>
      <c r="Y56" s="15"/>
      <c r="Z56" s="15"/>
      <c r="AA56" s="15"/>
      <c r="AB56" s="15"/>
    </row>
    <row r="57" spans="1:28" s="14" customFormat="1" x14ac:dyDescent="0.2">
      <c r="A57" s="15"/>
      <c r="B57" s="1"/>
      <c r="C57" s="295"/>
      <c r="D57" s="295"/>
      <c r="E57" s="295"/>
      <c r="F57" s="295"/>
      <c r="G57" s="296"/>
      <c r="H57" s="296"/>
      <c r="I57" s="296"/>
      <c r="J57" s="296"/>
      <c r="K57" s="295"/>
      <c r="L57" s="295"/>
      <c r="M57" s="295"/>
      <c r="N57" s="295"/>
      <c r="O57" s="295"/>
      <c r="P57" s="1"/>
      <c r="Q57" s="15"/>
      <c r="R57" s="15"/>
      <c r="S57" s="15"/>
      <c r="T57" s="15"/>
      <c r="U57" s="15"/>
      <c r="V57" s="15"/>
      <c r="W57" s="15"/>
      <c r="X57" s="15"/>
      <c r="Y57" s="15"/>
      <c r="Z57" s="15"/>
      <c r="AA57" s="15"/>
      <c r="AB57" s="15"/>
    </row>
    <row r="58" spans="1:28" s="14" customFormat="1" x14ac:dyDescent="0.2">
      <c r="A58" s="15"/>
      <c r="B58" s="1"/>
      <c r="C58" s="295"/>
      <c r="D58" s="295"/>
      <c r="E58" s="295"/>
      <c r="F58" s="295"/>
      <c r="G58" s="296"/>
      <c r="H58" s="296"/>
      <c r="I58" s="296"/>
      <c r="J58" s="296"/>
      <c r="K58" s="295"/>
      <c r="L58" s="295"/>
      <c r="M58" s="295"/>
      <c r="N58" s="295"/>
      <c r="O58" s="295"/>
      <c r="P58" s="1"/>
      <c r="Q58" s="15"/>
      <c r="R58" s="15"/>
      <c r="S58" s="15"/>
      <c r="T58" s="15"/>
      <c r="U58" s="15"/>
      <c r="V58" s="15"/>
      <c r="W58" s="15"/>
      <c r="X58" s="15"/>
      <c r="Y58" s="15"/>
      <c r="Z58" s="15"/>
      <c r="AA58" s="15"/>
      <c r="AB58" s="15"/>
    </row>
    <row r="59" spans="1:28" s="14" customFormat="1" x14ac:dyDescent="0.2">
      <c r="A59" s="15"/>
      <c r="B59" s="1"/>
      <c r="C59" s="295"/>
      <c r="D59" s="295"/>
      <c r="E59" s="295"/>
      <c r="F59" s="295"/>
      <c r="G59" s="296"/>
      <c r="H59" s="296"/>
      <c r="I59" s="296"/>
      <c r="J59" s="296"/>
      <c r="K59" s="295"/>
      <c r="L59" s="295"/>
      <c r="M59" s="295"/>
      <c r="N59" s="295"/>
      <c r="O59" s="295"/>
      <c r="P59" s="1"/>
      <c r="Q59" s="15"/>
      <c r="R59" s="15"/>
      <c r="S59" s="15"/>
      <c r="T59" s="15"/>
      <c r="U59" s="15"/>
      <c r="V59" s="15"/>
      <c r="W59" s="15"/>
      <c r="X59" s="15"/>
      <c r="Y59" s="15"/>
      <c r="Z59" s="15"/>
      <c r="AA59" s="15"/>
      <c r="AB59" s="15"/>
    </row>
    <row r="60" spans="1:28" s="14" customFormat="1" x14ac:dyDescent="0.2">
      <c r="A60" s="15"/>
      <c r="B60" s="1"/>
      <c r="C60" s="295"/>
      <c r="D60" s="295"/>
      <c r="E60" s="295"/>
      <c r="F60" s="295"/>
      <c r="G60" s="295"/>
      <c r="H60" s="295"/>
      <c r="I60" s="295"/>
      <c r="J60" s="295"/>
      <c r="K60" s="295"/>
      <c r="L60" s="295"/>
      <c r="M60" s="295"/>
      <c r="N60" s="295"/>
      <c r="O60" s="295"/>
      <c r="P60" s="1"/>
      <c r="Q60" s="15"/>
      <c r="R60" s="15"/>
      <c r="S60" s="15"/>
      <c r="T60" s="15"/>
      <c r="U60" s="15"/>
      <c r="V60" s="15"/>
      <c r="W60" s="15"/>
      <c r="X60" s="15"/>
      <c r="Y60" s="15"/>
      <c r="Z60" s="15"/>
      <c r="AA60" s="15"/>
      <c r="AB60" s="15"/>
    </row>
    <row r="61" spans="1:28" s="14" customFormat="1" x14ac:dyDescent="0.2">
      <c r="A61" s="15"/>
      <c r="B61" s="1"/>
      <c r="C61" s="295"/>
      <c r="D61" s="295"/>
      <c r="E61" s="295"/>
      <c r="F61" s="295"/>
      <c r="G61" s="295"/>
      <c r="H61" s="295"/>
      <c r="I61" s="295"/>
      <c r="J61" s="295"/>
      <c r="K61" s="295"/>
      <c r="L61" s="295"/>
      <c r="M61" s="295"/>
      <c r="N61" s="295"/>
      <c r="O61" s="295"/>
      <c r="P61" s="1"/>
      <c r="Q61" s="15"/>
      <c r="R61" s="15"/>
      <c r="S61" s="15"/>
      <c r="T61" s="15"/>
      <c r="U61" s="15"/>
      <c r="V61" s="15"/>
      <c r="W61" s="15"/>
      <c r="X61" s="15"/>
      <c r="Y61" s="15"/>
      <c r="Z61" s="15"/>
      <c r="AA61" s="15"/>
      <c r="AB61" s="15"/>
    </row>
    <row r="62" spans="1:28" s="14" customFormat="1" x14ac:dyDescent="0.2">
      <c r="A62" s="15"/>
      <c r="B62" s="1"/>
      <c r="C62" s="295"/>
      <c r="D62" s="295"/>
      <c r="E62" s="295"/>
      <c r="F62" s="295"/>
      <c r="G62" s="295"/>
      <c r="H62" s="295"/>
      <c r="I62" s="295"/>
      <c r="J62" s="295"/>
      <c r="K62" s="295"/>
      <c r="L62" s="295"/>
      <c r="M62" s="295"/>
      <c r="N62" s="295"/>
      <c r="O62" s="295"/>
      <c r="P62" s="1"/>
      <c r="Q62" s="15"/>
      <c r="R62" s="15"/>
      <c r="S62" s="15"/>
      <c r="T62" s="15"/>
      <c r="U62" s="15"/>
      <c r="V62" s="15"/>
      <c r="W62" s="15"/>
      <c r="X62" s="15"/>
      <c r="Y62" s="15"/>
      <c r="Z62" s="15"/>
      <c r="AA62" s="15"/>
      <c r="AB62" s="15"/>
    </row>
    <row r="63" spans="1:28" s="14" customFormat="1" x14ac:dyDescent="0.2">
      <c r="A63" s="15"/>
      <c r="B63" s="1"/>
      <c r="C63" s="282"/>
      <c r="D63" s="282"/>
      <c r="E63" s="282"/>
      <c r="F63" s="282"/>
      <c r="G63" s="282"/>
      <c r="H63" s="282"/>
      <c r="I63" s="282"/>
      <c r="J63" s="282"/>
      <c r="K63" s="282"/>
      <c r="L63" s="282"/>
      <c r="M63" s="282"/>
      <c r="N63" s="282"/>
      <c r="O63" s="282"/>
      <c r="P63" s="1"/>
      <c r="Q63" s="15"/>
      <c r="R63" s="15"/>
      <c r="S63" s="15"/>
      <c r="T63" s="15"/>
      <c r="U63" s="15"/>
      <c r="V63" s="15"/>
      <c r="W63" s="15"/>
      <c r="X63" s="15"/>
      <c r="Y63" s="15"/>
      <c r="Z63" s="15"/>
      <c r="AA63" s="15"/>
      <c r="AB63" s="15"/>
    </row>
    <row r="64" spans="1:28" s="14" customFormat="1" x14ac:dyDescent="0.2">
      <c r="A64" s="15"/>
      <c r="B64" s="1"/>
      <c r="C64" s="23"/>
      <c r="D64" s="16"/>
      <c r="E64" s="16"/>
      <c r="F64" s="16"/>
      <c r="G64" s="16"/>
      <c r="H64" s="16"/>
      <c r="I64" s="16"/>
      <c r="J64" s="16"/>
      <c r="K64" s="16"/>
      <c r="L64" s="16"/>
      <c r="M64" s="16"/>
      <c r="N64" s="16"/>
      <c r="O64" s="16"/>
      <c r="P64" s="1"/>
      <c r="Q64" s="15"/>
      <c r="R64" s="15"/>
      <c r="S64" s="15"/>
      <c r="T64" s="15"/>
      <c r="U64" s="15"/>
      <c r="V64" s="15"/>
      <c r="W64" s="15"/>
      <c r="X64" s="15"/>
      <c r="Y64" s="15"/>
      <c r="Z64" s="15"/>
      <c r="AA64" s="15"/>
      <c r="AB64" s="15"/>
    </row>
    <row r="65" spans="1:28" s="14" customFormat="1" x14ac:dyDescent="0.2">
      <c r="A65" s="15"/>
      <c r="B65" s="1"/>
      <c r="C65" s="23"/>
      <c r="D65" s="16"/>
      <c r="E65" s="16"/>
      <c r="F65" s="16"/>
      <c r="G65" s="16"/>
      <c r="H65" s="16"/>
      <c r="I65" s="16"/>
      <c r="J65" s="16"/>
      <c r="K65" s="16"/>
      <c r="L65" s="16"/>
      <c r="M65" s="16"/>
      <c r="N65" s="16"/>
      <c r="O65" s="16"/>
      <c r="P65" s="1"/>
      <c r="Q65" s="15"/>
      <c r="R65" s="15"/>
      <c r="S65" s="15"/>
      <c r="T65" s="15"/>
      <c r="U65" s="15"/>
      <c r="V65" s="15"/>
      <c r="W65" s="15"/>
      <c r="X65" s="15"/>
      <c r="Y65" s="15"/>
      <c r="Z65" s="15"/>
      <c r="AA65" s="15"/>
      <c r="AB65" s="15"/>
    </row>
    <row r="66" spans="1:28" s="14" customFormat="1" x14ac:dyDescent="0.2">
      <c r="A66" s="15"/>
      <c r="B66" s="1"/>
      <c r="C66" s="23"/>
      <c r="D66" s="16"/>
      <c r="E66" s="16"/>
      <c r="F66" s="16"/>
      <c r="G66" s="16"/>
      <c r="H66" s="16"/>
      <c r="I66" s="16"/>
      <c r="J66" s="16"/>
      <c r="K66" s="16"/>
      <c r="L66" s="16"/>
      <c r="M66" s="16"/>
      <c r="N66" s="16"/>
      <c r="O66" s="16"/>
      <c r="P66" s="1"/>
      <c r="Q66" s="15"/>
      <c r="R66" s="15"/>
      <c r="S66" s="15"/>
      <c r="T66" s="15"/>
      <c r="U66" s="15"/>
      <c r="V66" s="15"/>
      <c r="W66" s="15"/>
      <c r="X66" s="15"/>
      <c r="Y66" s="15"/>
      <c r="Z66" s="15"/>
      <c r="AA66" s="15"/>
      <c r="AB66" s="15"/>
    </row>
    <row r="69" spans="1:28" s="18" customFormat="1" x14ac:dyDescent="0.2">
      <c r="C69" s="17"/>
      <c r="D69" s="17"/>
      <c r="E69" s="17"/>
      <c r="F69" s="17"/>
      <c r="G69" s="17"/>
      <c r="H69" s="17"/>
      <c r="I69" s="17"/>
      <c r="J69" s="17"/>
      <c r="K69" s="17"/>
      <c r="L69" s="17"/>
      <c r="M69" s="17"/>
      <c r="N69" s="17"/>
      <c r="O69" s="17"/>
    </row>
    <row r="70" spans="1:28" s="18" customFormat="1" x14ac:dyDescent="0.2">
      <c r="C70" s="17"/>
      <c r="D70" s="17"/>
      <c r="E70" s="17"/>
      <c r="F70" s="17"/>
      <c r="G70" s="17"/>
      <c r="H70" s="17"/>
      <c r="I70" s="17"/>
      <c r="J70" s="17"/>
      <c r="K70" s="17"/>
      <c r="L70" s="17"/>
      <c r="M70" s="17"/>
      <c r="N70" s="17"/>
      <c r="O70" s="17"/>
    </row>
    <row r="71" spans="1:28" s="18" customFormat="1" x14ac:dyDescent="0.2">
      <c r="C71" s="17"/>
      <c r="D71" s="17"/>
      <c r="E71" s="17"/>
      <c r="F71" s="17"/>
      <c r="G71" s="17"/>
      <c r="H71" s="17"/>
      <c r="I71" s="17"/>
      <c r="J71" s="17"/>
      <c r="K71" s="17"/>
      <c r="L71" s="17"/>
      <c r="M71" s="17"/>
      <c r="N71" s="17"/>
      <c r="O71" s="17"/>
    </row>
    <row r="72" spans="1:28" s="18" customFormat="1" x14ac:dyDescent="0.2">
      <c r="C72" s="17"/>
      <c r="D72" s="17"/>
      <c r="E72" s="17"/>
      <c r="F72" s="17"/>
      <c r="G72" s="17"/>
      <c r="H72" s="17"/>
      <c r="I72" s="17"/>
      <c r="J72" s="17"/>
      <c r="K72" s="17"/>
      <c r="L72" s="17"/>
      <c r="M72" s="17"/>
      <c r="N72" s="17"/>
      <c r="O72" s="17"/>
    </row>
    <row r="73" spans="1:28" s="18" customFormat="1" x14ac:dyDescent="0.2">
      <c r="C73" s="17"/>
      <c r="D73" s="17"/>
      <c r="E73" s="17"/>
      <c r="F73" s="17"/>
      <c r="G73" s="17"/>
      <c r="H73" s="17"/>
      <c r="I73" s="17"/>
      <c r="J73" s="17"/>
      <c r="K73" s="17"/>
      <c r="L73" s="17"/>
      <c r="M73" s="17"/>
      <c r="N73" s="17"/>
      <c r="O73" s="17"/>
    </row>
    <row r="74" spans="1:28" s="18" customFormat="1" x14ac:dyDescent="0.2">
      <c r="C74" s="17"/>
      <c r="D74" s="17"/>
      <c r="E74" s="17"/>
      <c r="F74" s="17"/>
      <c r="G74" s="17"/>
      <c r="H74" s="17"/>
      <c r="I74" s="17"/>
      <c r="J74" s="17"/>
      <c r="K74" s="17"/>
      <c r="L74" s="17"/>
      <c r="M74" s="17"/>
      <c r="N74" s="17"/>
      <c r="O74" s="17"/>
    </row>
    <row r="75" spans="1:28" s="18" customFormat="1" x14ac:dyDescent="0.2">
      <c r="C75" s="17"/>
      <c r="D75" s="17"/>
      <c r="E75" s="17"/>
      <c r="F75" s="17"/>
      <c r="G75" s="19" t="s">
        <v>80</v>
      </c>
      <c r="H75" s="20"/>
      <c r="I75" s="20"/>
      <c r="J75" s="19" t="s">
        <v>63</v>
      </c>
      <c r="K75" s="17"/>
      <c r="L75" s="17"/>
      <c r="M75" s="17"/>
      <c r="N75" s="17"/>
      <c r="O75" s="17"/>
    </row>
    <row r="76" spans="1:28" s="18" customFormat="1" x14ac:dyDescent="0.2">
      <c r="C76" s="17"/>
      <c r="D76" s="17"/>
      <c r="E76" s="17"/>
      <c r="F76" s="17"/>
      <c r="G76" s="19" t="s">
        <v>81</v>
      </c>
      <c r="H76" s="20"/>
      <c r="I76" s="20"/>
      <c r="J76" s="19" t="s">
        <v>64</v>
      </c>
      <c r="K76" s="17"/>
      <c r="L76" s="17"/>
      <c r="M76" s="17"/>
      <c r="N76" s="17"/>
      <c r="O76" s="17"/>
    </row>
    <row r="77" spans="1:28" s="18" customFormat="1" x14ac:dyDescent="0.2">
      <c r="C77" s="17"/>
      <c r="D77" s="17"/>
      <c r="E77" s="17"/>
      <c r="F77" s="17"/>
      <c r="G77" s="19" t="s">
        <v>82</v>
      </c>
      <c r="H77" s="20"/>
      <c r="I77" s="20"/>
      <c r="J77" s="19" t="s">
        <v>65</v>
      </c>
      <c r="K77" s="17"/>
      <c r="L77" s="17"/>
      <c r="M77" s="17"/>
      <c r="N77" s="17"/>
      <c r="O77" s="17"/>
    </row>
    <row r="78" spans="1:28" s="18" customFormat="1" x14ac:dyDescent="0.2">
      <c r="C78" s="17"/>
      <c r="D78" s="17"/>
      <c r="E78" s="17"/>
      <c r="F78" s="17"/>
      <c r="G78" s="19" t="s">
        <v>83</v>
      </c>
      <c r="H78" s="20"/>
      <c r="I78" s="20"/>
      <c r="J78" s="19" t="s">
        <v>67</v>
      </c>
      <c r="K78" s="17"/>
      <c r="L78" s="17"/>
      <c r="M78" s="17"/>
      <c r="N78" s="17"/>
      <c r="O78" s="17"/>
    </row>
    <row r="79" spans="1:28" s="18" customFormat="1" x14ac:dyDescent="0.2">
      <c r="C79" s="17"/>
      <c r="D79" s="17"/>
      <c r="E79" s="17"/>
      <c r="F79" s="17"/>
      <c r="G79" s="19" t="s">
        <v>84</v>
      </c>
      <c r="H79" s="20"/>
      <c r="I79" s="20"/>
      <c r="J79" s="19" t="s">
        <v>68</v>
      </c>
      <c r="K79" s="17"/>
      <c r="L79" s="17"/>
      <c r="M79" s="17"/>
      <c r="N79" s="17"/>
      <c r="O79" s="17"/>
    </row>
    <row r="80" spans="1:28" s="18" customFormat="1" x14ac:dyDescent="0.2">
      <c r="C80" s="17"/>
      <c r="D80" s="17"/>
      <c r="E80" s="17"/>
      <c r="F80" s="17"/>
      <c r="G80" s="19" t="s">
        <v>85</v>
      </c>
      <c r="H80" s="20"/>
      <c r="I80" s="20"/>
      <c r="J80" s="19" t="s">
        <v>69</v>
      </c>
      <c r="K80" s="17"/>
      <c r="L80" s="17"/>
      <c r="M80" s="17"/>
      <c r="N80" s="17"/>
      <c r="O80" s="17"/>
    </row>
    <row r="81" spans="3:15" s="18" customFormat="1" x14ac:dyDescent="0.2">
      <c r="C81" s="17"/>
      <c r="D81" s="17"/>
      <c r="E81" s="17"/>
      <c r="F81" s="17"/>
      <c r="G81" s="19" t="s">
        <v>86</v>
      </c>
      <c r="H81" s="20"/>
      <c r="I81" s="20"/>
      <c r="J81" s="19" t="s">
        <v>70</v>
      </c>
      <c r="K81" s="17"/>
      <c r="L81" s="17"/>
      <c r="M81" s="17"/>
      <c r="N81" s="17"/>
      <c r="O81" s="17"/>
    </row>
    <row r="82" spans="3:15" s="18" customFormat="1" x14ac:dyDescent="0.2">
      <c r="C82" s="17"/>
      <c r="D82" s="17"/>
      <c r="E82" s="17"/>
      <c r="F82" s="17"/>
      <c r="G82" s="19" t="s">
        <v>87</v>
      </c>
      <c r="H82" s="20"/>
      <c r="I82" s="20"/>
      <c r="J82" s="19" t="s">
        <v>71</v>
      </c>
      <c r="K82" s="17"/>
      <c r="L82" s="17"/>
      <c r="M82" s="17"/>
      <c r="N82" s="17"/>
      <c r="O82" s="17"/>
    </row>
    <row r="83" spans="3:15" s="18" customFormat="1" x14ac:dyDescent="0.2">
      <c r="C83" s="17"/>
      <c r="D83" s="17"/>
      <c r="E83" s="17"/>
      <c r="F83" s="17"/>
      <c r="G83" s="19" t="s">
        <v>88</v>
      </c>
      <c r="H83" s="20"/>
      <c r="I83" s="20"/>
      <c r="J83" s="19" t="s">
        <v>72</v>
      </c>
      <c r="K83" s="17"/>
      <c r="L83" s="17"/>
      <c r="M83" s="17"/>
      <c r="N83" s="17"/>
      <c r="O83" s="17"/>
    </row>
    <row r="84" spans="3:15" s="18" customFormat="1" x14ac:dyDescent="0.2">
      <c r="C84" s="17"/>
      <c r="D84" s="17"/>
      <c r="E84" s="17"/>
      <c r="F84" s="17"/>
      <c r="G84" s="19" t="s">
        <v>89</v>
      </c>
      <c r="H84" s="20"/>
      <c r="I84" s="20"/>
      <c r="J84" s="19" t="s">
        <v>73</v>
      </c>
      <c r="K84" s="17"/>
      <c r="L84" s="17"/>
      <c r="M84" s="17"/>
      <c r="N84" s="17"/>
      <c r="O84" s="17"/>
    </row>
    <row r="85" spans="3:15" s="18" customFormat="1" x14ac:dyDescent="0.2">
      <c r="C85" s="17"/>
      <c r="D85" s="17"/>
      <c r="E85" s="17"/>
      <c r="F85" s="17"/>
      <c r="G85" s="19" t="s">
        <v>90</v>
      </c>
      <c r="H85" s="20"/>
      <c r="I85" s="20"/>
      <c r="J85" s="19" t="s">
        <v>78</v>
      </c>
      <c r="K85" s="17"/>
      <c r="L85" s="17"/>
      <c r="M85" s="17"/>
      <c r="N85" s="17"/>
      <c r="O85" s="17"/>
    </row>
    <row r="86" spans="3:15" s="18" customFormat="1" x14ac:dyDescent="0.2">
      <c r="C86" s="17"/>
      <c r="D86" s="17"/>
      <c r="E86" s="17"/>
      <c r="F86" s="17"/>
      <c r="G86" s="19" t="s">
        <v>91</v>
      </c>
      <c r="H86" s="20"/>
      <c r="I86" s="20"/>
      <c r="J86" s="19" t="s">
        <v>74</v>
      </c>
      <c r="K86" s="17"/>
      <c r="L86" s="17"/>
      <c r="M86" s="17"/>
      <c r="N86" s="17"/>
      <c r="O86" s="17"/>
    </row>
    <row r="87" spans="3:15" x14ac:dyDescent="0.2">
      <c r="G87" s="19" t="s">
        <v>92</v>
      </c>
      <c r="H87" s="20"/>
      <c r="I87" s="20"/>
      <c r="J87" s="20"/>
      <c r="K87" s="17"/>
      <c r="L87" s="17"/>
    </row>
    <row r="88" spans="3:15" x14ac:dyDescent="0.2">
      <c r="G88" s="19" t="s">
        <v>93</v>
      </c>
      <c r="H88" s="20"/>
      <c r="I88" s="20"/>
      <c r="J88" s="20"/>
      <c r="K88" s="17"/>
      <c r="L88" s="17"/>
    </row>
    <row r="89" spans="3:15" x14ac:dyDescent="0.2">
      <c r="G89" s="19" t="s">
        <v>94</v>
      </c>
      <c r="H89" s="20"/>
      <c r="I89" s="20"/>
      <c r="J89" s="20"/>
      <c r="K89" s="17"/>
      <c r="L89" s="17"/>
    </row>
    <row r="90" spans="3:15" x14ac:dyDescent="0.2">
      <c r="G90" s="19" t="s">
        <v>95</v>
      </c>
      <c r="H90" s="20"/>
      <c r="I90" s="20"/>
      <c r="J90" s="20"/>
      <c r="K90" s="17"/>
      <c r="L90" s="17"/>
    </row>
    <row r="91" spans="3:15" x14ac:dyDescent="0.2">
      <c r="G91" s="19" t="s">
        <v>96</v>
      </c>
      <c r="H91" s="20"/>
      <c r="I91" s="20"/>
      <c r="J91" s="20"/>
      <c r="K91" s="17"/>
      <c r="L91" s="17"/>
    </row>
    <row r="92" spans="3:15" x14ac:dyDescent="0.2">
      <c r="G92" s="19" t="s">
        <v>97</v>
      </c>
      <c r="H92" s="20"/>
      <c r="I92" s="20"/>
      <c r="J92" s="20"/>
      <c r="K92" s="17"/>
      <c r="L92" s="17"/>
    </row>
    <row r="93" spans="3:15" x14ac:dyDescent="0.2">
      <c r="G93" s="19" t="s">
        <v>98</v>
      </c>
      <c r="H93" s="20"/>
      <c r="I93" s="20"/>
      <c r="J93" s="20"/>
      <c r="K93" s="17"/>
      <c r="L93" s="17"/>
    </row>
    <row r="94" spans="3:15" x14ac:dyDescent="0.2">
      <c r="G94" s="19" t="s">
        <v>99</v>
      </c>
      <c r="H94" s="20"/>
      <c r="I94" s="20"/>
      <c r="J94" s="20"/>
      <c r="K94" s="17"/>
      <c r="L94" s="17"/>
    </row>
    <row r="95" spans="3:15" x14ac:dyDescent="0.2">
      <c r="G95" s="19" t="s">
        <v>100</v>
      </c>
      <c r="H95" s="20"/>
      <c r="I95" s="20"/>
      <c r="J95" s="20"/>
      <c r="K95" s="17"/>
      <c r="L95" s="17"/>
    </row>
    <row r="96" spans="3:15" x14ac:dyDescent="0.2">
      <c r="G96" s="19" t="s">
        <v>101</v>
      </c>
      <c r="H96" s="20"/>
      <c r="I96" s="20"/>
      <c r="J96" s="20"/>
      <c r="K96" s="17"/>
      <c r="L96" s="17"/>
    </row>
    <row r="97" spans="7:10" x14ac:dyDescent="0.2">
      <c r="G97" s="19" t="s">
        <v>102</v>
      </c>
      <c r="H97" s="20"/>
      <c r="I97" s="20"/>
      <c r="J97" s="20"/>
    </row>
    <row r="98" spans="7:10" x14ac:dyDescent="0.2">
      <c r="G98" s="19" t="s">
        <v>103</v>
      </c>
      <c r="H98" s="20"/>
      <c r="I98" s="20"/>
      <c r="J98" s="20"/>
    </row>
    <row r="99" spans="7:10" x14ac:dyDescent="0.2">
      <c r="G99" s="19" t="s">
        <v>104</v>
      </c>
      <c r="H99" s="20"/>
      <c r="I99" s="20"/>
      <c r="J99" s="20"/>
    </row>
    <row r="100" spans="7:10" x14ac:dyDescent="0.2">
      <c r="G100" s="19" t="s">
        <v>105</v>
      </c>
      <c r="H100" s="20"/>
      <c r="I100" s="20"/>
      <c r="J100" s="20"/>
    </row>
    <row r="101" spans="7:10" x14ac:dyDescent="0.2">
      <c r="G101" s="19" t="s">
        <v>106</v>
      </c>
      <c r="H101" s="20"/>
      <c r="I101" s="20"/>
      <c r="J101" s="20"/>
    </row>
  </sheetData>
  <sheetProtection algorithmName="SHA-512" hashValue="quFgiPpbxB17WQLUMJOOjAdvzTtmpo1Xv8/XFWdUnQmC6+deOjOmFdorYirPQe5fDs/xUK7s/DxOFfJVDOQGtw==" saltValue="Jr0GXTHnMozqqrPhzQTRlw==" spinCount="100000" sheet="1" objects="1" scenarios="1" formatCells="0" formatColumns="0" formatRows="0" insertColumns="0" insertRows="0" insertHyperlinks="0" deleteColumns="0" deleteRows="0" sort="0" autoFilter="0" pivotTables="0"/>
  <mergeCells count="84">
    <mergeCell ref="B2:C4"/>
    <mergeCell ref="C5:D8"/>
    <mergeCell ref="E5:L5"/>
    <mergeCell ref="M5:O5"/>
    <mergeCell ref="E6:L6"/>
    <mergeCell ref="M6:O6"/>
    <mergeCell ref="E7:L8"/>
    <mergeCell ref="M7:O7"/>
    <mergeCell ref="M8:O8"/>
    <mergeCell ref="C16:O16"/>
    <mergeCell ref="C9:O9"/>
    <mergeCell ref="C10:O11"/>
    <mergeCell ref="C12:D12"/>
    <mergeCell ref="E12:H12"/>
    <mergeCell ref="I12:J12"/>
    <mergeCell ref="K12:O12"/>
    <mergeCell ref="C13:D13"/>
    <mergeCell ref="E13:O13"/>
    <mergeCell ref="C14:D14"/>
    <mergeCell ref="E14:O14"/>
    <mergeCell ref="C15:O15"/>
    <mergeCell ref="P17:P18"/>
    <mergeCell ref="C18:D19"/>
    <mergeCell ref="E18:F18"/>
    <mergeCell ref="G18:K18"/>
    <mergeCell ref="L18:M19"/>
    <mergeCell ref="N18:O19"/>
    <mergeCell ref="E19:F19"/>
    <mergeCell ref="G19:K19"/>
    <mergeCell ref="C17:D17"/>
    <mergeCell ref="E17:G17"/>
    <mergeCell ref="H17:I17"/>
    <mergeCell ref="J17:K17"/>
    <mergeCell ref="L17:M17"/>
    <mergeCell ref="N17:O17"/>
    <mergeCell ref="C20:D22"/>
    <mergeCell ref="E20:G22"/>
    <mergeCell ref="H20:I22"/>
    <mergeCell ref="J20:K22"/>
    <mergeCell ref="L20:O20"/>
    <mergeCell ref="N23:O24"/>
    <mergeCell ref="C24:D24"/>
    <mergeCell ref="E24:G24"/>
    <mergeCell ref="C26:O26"/>
    <mergeCell ref="C27:I46"/>
    <mergeCell ref="J27:O27"/>
    <mergeCell ref="J46:O46"/>
    <mergeCell ref="C23:D23"/>
    <mergeCell ref="E23:G23"/>
    <mergeCell ref="H23:I24"/>
    <mergeCell ref="J23:K24"/>
    <mergeCell ref="L23:M24"/>
    <mergeCell ref="C57:F57"/>
    <mergeCell ref="G57:J57"/>
    <mergeCell ref="K57:O57"/>
    <mergeCell ref="P27:P28"/>
    <mergeCell ref="J28:O36"/>
    <mergeCell ref="J37:O37"/>
    <mergeCell ref="J38:O43"/>
    <mergeCell ref="J44:O44"/>
    <mergeCell ref="J45:O45"/>
    <mergeCell ref="C48:O48"/>
    <mergeCell ref="C55:O55"/>
    <mergeCell ref="C56:F56"/>
    <mergeCell ref="G56:J56"/>
    <mergeCell ref="K56:O56"/>
    <mergeCell ref="C58:F58"/>
    <mergeCell ref="G58:J58"/>
    <mergeCell ref="K58:O58"/>
    <mergeCell ref="C59:F59"/>
    <mergeCell ref="G59:J59"/>
    <mergeCell ref="K59:O59"/>
    <mergeCell ref="C60:F60"/>
    <mergeCell ref="G60:J60"/>
    <mergeCell ref="K60:O60"/>
    <mergeCell ref="C61:F61"/>
    <mergeCell ref="G61:J61"/>
    <mergeCell ref="K61:O61"/>
    <mergeCell ref="C62:F62"/>
    <mergeCell ref="G62:J62"/>
    <mergeCell ref="K62:O62"/>
    <mergeCell ref="C63:F63"/>
    <mergeCell ref="G63:J63"/>
    <mergeCell ref="K63:O63"/>
  </mergeCells>
  <dataValidations count="5">
    <dataValidation type="list" allowBlank="1" showInputMessage="1" showErrorMessage="1" sqref="E13:O13">
      <formula1>$G$79:$G$101</formula1>
    </dataValidation>
    <dataValidation type="list" allowBlank="1" showInputMessage="1" showErrorMessage="1" sqref="E12:H12">
      <formula1>$G$75:$G$78</formula1>
    </dataValidation>
    <dataValidation type="list" allowBlank="1" showInputMessage="1" showErrorMessage="1" sqref="J17:K17">
      <formula1>$J$75:$J$77</formula1>
    </dataValidation>
    <dataValidation type="list" allowBlank="1" showInputMessage="1" showErrorMessage="1" sqref="J20:K22">
      <formula1>$J$80:$J$86</formula1>
    </dataValidation>
    <dataValidation type="list" allowBlank="1" showInputMessage="1" showErrorMessage="1" sqref="E20:G22">
      <formula1>$J$78:$J$79</formula1>
    </dataValidation>
  </dataValidations>
  <hyperlinks>
    <hyperlink ref="B2:C4" location="'MATRIZ DE INDICADORES'!A1" display="    REGRESAR"/>
  </hyperlinks>
  <pageMargins left="0.7" right="0.7" top="0.75" bottom="0.75" header="0.3" footer="0.3"/>
  <pageSetup paperSize="5" scale="7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64993" r:id="rId4" name="Option Button 1">
              <controlPr defaultSize="0" autoFill="0" autoLine="0" autoPict="0" macro="[3]!PORCENTAJE">
                <anchor moveWithCells="1">
                  <from>
                    <xdr:col>5</xdr:col>
                    <xdr:colOff>28575</xdr:colOff>
                    <xdr:row>16</xdr:row>
                    <xdr:rowOff>142875</xdr:rowOff>
                  </from>
                  <to>
                    <xdr:col>5</xdr:col>
                    <xdr:colOff>895350</xdr:colOff>
                    <xdr:row>16</xdr:row>
                    <xdr:rowOff>333375</xdr:rowOff>
                  </to>
                </anchor>
              </controlPr>
            </control>
          </mc:Choice>
        </mc:AlternateContent>
        <mc:AlternateContent xmlns:mc="http://schemas.openxmlformats.org/markup-compatibility/2006">
          <mc:Choice Requires="x14">
            <control shapeId="1364994" r:id="rId5" name="Option Button 2">
              <controlPr defaultSize="0" autoFill="0" autoLine="0" autoPict="0" macro="[3]!RELATIVO">
                <anchor moveWithCells="1">
                  <from>
                    <xdr:col>4</xdr:col>
                    <xdr:colOff>171450</xdr:colOff>
                    <xdr:row>16</xdr:row>
                    <xdr:rowOff>123825</xdr:rowOff>
                  </from>
                  <to>
                    <xdr:col>5</xdr:col>
                    <xdr:colOff>47625</xdr:colOff>
                    <xdr:row>16</xdr:row>
                    <xdr:rowOff>333375</xdr:rowOff>
                  </to>
                </anchor>
              </controlPr>
            </control>
          </mc:Choice>
        </mc:AlternateContent>
        <mc:AlternateContent xmlns:mc="http://schemas.openxmlformats.org/markup-compatibility/2006">
          <mc:Choice Requires="x14">
            <control shapeId="1364995" r:id="rId6" name="Option Button 3">
              <controlPr defaultSize="0" autoFill="0" autoLine="0" autoPict="0" macro="[3]!RELATIVO">
                <anchor moveWithCells="1">
                  <from>
                    <xdr:col>5</xdr:col>
                    <xdr:colOff>895350</xdr:colOff>
                    <xdr:row>16</xdr:row>
                    <xdr:rowOff>123825</xdr:rowOff>
                  </from>
                  <to>
                    <xdr:col>7</xdr:col>
                    <xdr:colOff>104775</xdr:colOff>
                    <xdr:row>16</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'C:\Users\KYLINARES\Documents\COMUNICACIONES\[ESGr027_2021.xlsm]ITEM'!#REF!</xm:f>
          </x14:formula1>
          <xm:sqref>N23 J23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DE394"/>
    <pageSetUpPr fitToPage="1"/>
  </sheetPr>
  <dimension ref="A1:AB96"/>
  <sheetViews>
    <sheetView topLeftCell="A40" zoomScale="80" zoomScaleNormal="80" workbookViewId="0">
      <selection activeCell="L47" sqref="L47"/>
    </sheetView>
  </sheetViews>
  <sheetFormatPr baseColWidth="10" defaultColWidth="11.42578125" defaultRowHeight="15" x14ac:dyDescent="0.2"/>
  <cols>
    <col min="1" max="1" width="4" style="7" customWidth="1"/>
    <col min="2" max="2" width="6.7109375" style="7" customWidth="1"/>
    <col min="3" max="3" width="24.85546875" style="6" customWidth="1"/>
    <col min="4" max="4" width="15.140625" style="6" customWidth="1"/>
    <col min="5" max="5" width="12.7109375" style="6" customWidth="1"/>
    <col min="6" max="6" width="15.140625" style="6" customWidth="1"/>
    <col min="7" max="7" width="14" style="6" customWidth="1"/>
    <col min="8" max="8" width="11.42578125" style="6"/>
    <col min="9" max="9" width="12.85546875" style="6" customWidth="1"/>
    <col min="10" max="10" width="15.5703125" style="6" customWidth="1"/>
    <col min="11" max="11" width="14.42578125" style="6" customWidth="1"/>
    <col min="12" max="14" width="15.28515625" style="6" customWidth="1"/>
    <col min="15" max="15" width="43.42578125" style="6" customWidth="1"/>
    <col min="16" max="16" width="6.7109375" style="7" customWidth="1"/>
    <col min="17" max="16384" width="11.42578125" style="7"/>
  </cols>
  <sheetData>
    <row r="1" spans="2:16" s="8" customFormat="1" ht="8.25" customHeight="1" x14ac:dyDescent="0.25">
      <c r="C1" s="9"/>
      <c r="D1" s="9"/>
      <c r="E1" s="9"/>
      <c r="F1" s="9"/>
      <c r="G1" s="9"/>
      <c r="H1" s="9"/>
      <c r="I1" s="9"/>
      <c r="J1" s="9"/>
      <c r="K1" s="9"/>
      <c r="L1" s="9"/>
      <c r="M1" s="9"/>
      <c r="N1" s="9"/>
      <c r="O1" s="9"/>
    </row>
    <row r="2" spans="2:16" s="8" customFormat="1" ht="15.75" customHeight="1" x14ac:dyDescent="0.25">
      <c r="B2" s="191" t="s">
        <v>30</v>
      </c>
      <c r="C2" s="191"/>
      <c r="D2" s="4"/>
      <c r="E2" s="4"/>
      <c r="F2" s="4"/>
      <c r="G2" s="4"/>
      <c r="H2" s="4"/>
      <c r="I2" s="4"/>
      <c r="J2" s="4"/>
      <c r="K2" s="4"/>
      <c r="L2" s="4"/>
      <c r="M2" s="4"/>
      <c r="N2" s="4"/>
      <c r="O2" s="4"/>
      <c r="P2" s="10"/>
    </row>
    <row r="3" spans="2:16" s="8" customFormat="1" ht="15.75" customHeight="1" x14ac:dyDescent="0.25">
      <c r="B3" s="191"/>
      <c r="C3" s="191"/>
      <c r="D3" s="4"/>
      <c r="E3" s="4"/>
      <c r="F3" s="4"/>
      <c r="G3" s="4"/>
      <c r="H3" s="4"/>
      <c r="I3" s="4"/>
      <c r="J3" s="4"/>
      <c r="K3" s="4"/>
      <c r="L3" s="4"/>
      <c r="M3" s="4"/>
      <c r="N3" s="4"/>
      <c r="O3" s="4"/>
      <c r="P3" s="10"/>
    </row>
    <row r="4" spans="2:16" s="8" customFormat="1" ht="15" customHeight="1" x14ac:dyDescent="0.25">
      <c r="B4" s="191"/>
      <c r="C4" s="191"/>
      <c r="D4" s="4"/>
      <c r="E4" s="4"/>
      <c r="F4" s="4"/>
      <c r="G4" s="4"/>
      <c r="H4" s="4"/>
      <c r="I4" s="4"/>
      <c r="J4" s="4"/>
      <c r="K4" s="4"/>
      <c r="L4" s="4"/>
      <c r="M4" s="4"/>
      <c r="N4" s="4"/>
      <c r="O4" s="4"/>
      <c r="P4" s="10"/>
    </row>
    <row r="5" spans="2:16" s="8" customFormat="1" ht="15.75" customHeight="1" x14ac:dyDescent="0.25">
      <c r="B5" s="10"/>
      <c r="C5" s="192"/>
      <c r="D5" s="193"/>
      <c r="E5" s="198" t="s">
        <v>41</v>
      </c>
      <c r="F5" s="145"/>
      <c r="G5" s="145"/>
      <c r="H5" s="145"/>
      <c r="I5" s="145"/>
      <c r="J5" s="145"/>
      <c r="K5" s="145"/>
      <c r="L5" s="146"/>
      <c r="M5" s="199" t="s">
        <v>43</v>
      </c>
      <c r="N5" s="199"/>
      <c r="O5" s="199"/>
      <c r="P5" s="10"/>
    </row>
    <row r="6" spans="2:16" s="8" customFormat="1" ht="15.75" customHeight="1" x14ac:dyDescent="0.25">
      <c r="B6" s="10"/>
      <c r="C6" s="194"/>
      <c r="D6" s="195"/>
      <c r="E6" s="198" t="s">
        <v>42</v>
      </c>
      <c r="F6" s="145"/>
      <c r="G6" s="145"/>
      <c r="H6" s="145"/>
      <c r="I6" s="145"/>
      <c r="J6" s="145"/>
      <c r="K6" s="145"/>
      <c r="L6" s="146"/>
      <c r="M6" s="199" t="s">
        <v>51</v>
      </c>
      <c r="N6" s="199"/>
      <c r="O6" s="199"/>
      <c r="P6" s="10"/>
    </row>
    <row r="7" spans="2:16" s="8" customFormat="1" ht="15.75" customHeight="1" x14ac:dyDescent="0.25">
      <c r="B7" s="10"/>
      <c r="C7" s="194"/>
      <c r="D7" s="195"/>
      <c r="E7" s="200" t="s">
        <v>29</v>
      </c>
      <c r="F7" s="201"/>
      <c r="G7" s="201"/>
      <c r="H7" s="201"/>
      <c r="I7" s="201"/>
      <c r="J7" s="201"/>
      <c r="K7" s="201"/>
      <c r="L7" s="202"/>
      <c r="M7" s="199" t="s">
        <v>79</v>
      </c>
      <c r="N7" s="199"/>
      <c r="O7" s="199"/>
      <c r="P7" s="10"/>
    </row>
    <row r="8" spans="2:16" s="8" customFormat="1" ht="15.75" customHeight="1" x14ac:dyDescent="0.25">
      <c r="B8" s="10"/>
      <c r="C8" s="196"/>
      <c r="D8" s="197"/>
      <c r="E8" s="203"/>
      <c r="F8" s="204"/>
      <c r="G8" s="204"/>
      <c r="H8" s="204"/>
      <c r="I8" s="204"/>
      <c r="J8" s="204"/>
      <c r="K8" s="204"/>
      <c r="L8" s="205"/>
      <c r="M8" s="199" t="s">
        <v>27</v>
      </c>
      <c r="N8" s="199"/>
      <c r="O8" s="199"/>
      <c r="P8" s="10"/>
    </row>
    <row r="9" spans="2:16" s="8" customFormat="1" ht="15.75" customHeight="1" x14ac:dyDescent="0.25">
      <c r="B9" s="10"/>
      <c r="C9" s="207"/>
      <c r="D9" s="207"/>
      <c r="E9" s="207"/>
      <c r="F9" s="207"/>
      <c r="G9" s="207"/>
      <c r="H9" s="207"/>
      <c r="I9" s="207"/>
      <c r="J9" s="207"/>
      <c r="K9" s="207"/>
      <c r="L9" s="207"/>
      <c r="M9" s="207"/>
      <c r="N9" s="207"/>
      <c r="O9" s="207"/>
      <c r="P9" s="10"/>
    </row>
    <row r="10" spans="2:16" s="8" customFormat="1" ht="15.75" customHeight="1" x14ac:dyDescent="0.25">
      <c r="B10" s="10"/>
      <c r="C10" s="208" t="s">
        <v>17</v>
      </c>
      <c r="D10" s="208"/>
      <c r="E10" s="208"/>
      <c r="F10" s="208"/>
      <c r="G10" s="208"/>
      <c r="H10" s="208"/>
      <c r="I10" s="208"/>
      <c r="J10" s="208"/>
      <c r="K10" s="208"/>
      <c r="L10" s="208"/>
      <c r="M10" s="208"/>
      <c r="N10" s="208"/>
      <c r="O10" s="208"/>
      <c r="P10" s="10"/>
    </row>
    <row r="11" spans="2:16" s="8" customFormat="1" ht="15" customHeight="1" x14ac:dyDescent="0.25">
      <c r="B11" s="10"/>
      <c r="C11" s="208"/>
      <c r="D11" s="208"/>
      <c r="E11" s="208"/>
      <c r="F11" s="208"/>
      <c r="G11" s="208"/>
      <c r="H11" s="208"/>
      <c r="I11" s="208"/>
      <c r="J11" s="208"/>
      <c r="K11" s="208"/>
      <c r="L11" s="208"/>
      <c r="M11" s="208"/>
      <c r="N11" s="208"/>
      <c r="O11" s="208"/>
      <c r="P11" s="10"/>
    </row>
    <row r="12" spans="2:16" s="8" customFormat="1" ht="30" customHeight="1" x14ac:dyDescent="0.25">
      <c r="B12" s="10"/>
      <c r="C12" s="209" t="s">
        <v>9</v>
      </c>
      <c r="D12" s="209"/>
      <c r="E12" s="210" t="s">
        <v>80</v>
      </c>
      <c r="F12" s="210"/>
      <c r="G12" s="210"/>
      <c r="H12" s="210"/>
      <c r="I12" s="209" t="s">
        <v>0</v>
      </c>
      <c r="J12" s="209"/>
      <c r="K12" s="302" t="s">
        <v>141</v>
      </c>
      <c r="L12" s="302"/>
      <c r="M12" s="302"/>
      <c r="N12" s="302"/>
      <c r="O12" s="302"/>
      <c r="P12" s="10"/>
    </row>
    <row r="13" spans="2:16" s="8" customFormat="1" x14ac:dyDescent="0.25">
      <c r="B13" s="10"/>
      <c r="C13" s="212" t="s">
        <v>28</v>
      </c>
      <c r="D13" s="212"/>
      <c r="E13" s="213" t="s">
        <v>89</v>
      </c>
      <c r="F13" s="214"/>
      <c r="G13" s="214"/>
      <c r="H13" s="214"/>
      <c r="I13" s="214"/>
      <c r="J13" s="214"/>
      <c r="K13" s="214"/>
      <c r="L13" s="214"/>
      <c r="M13" s="214"/>
      <c r="N13" s="214"/>
      <c r="O13" s="214"/>
      <c r="P13" s="10"/>
    </row>
    <row r="14" spans="2:16" s="8" customFormat="1" x14ac:dyDescent="0.25">
      <c r="B14" s="10"/>
      <c r="C14" s="212" t="s">
        <v>18</v>
      </c>
      <c r="D14" s="212"/>
      <c r="E14" s="213" t="s">
        <v>115</v>
      </c>
      <c r="F14" s="213"/>
      <c r="G14" s="213"/>
      <c r="H14" s="213"/>
      <c r="I14" s="213"/>
      <c r="J14" s="213"/>
      <c r="K14" s="213"/>
      <c r="L14" s="213"/>
      <c r="M14" s="213"/>
      <c r="N14" s="213"/>
      <c r="O14" s="213"/>
      <c r="P14" s="10"/>
    </row>
    <row r="15" spans="2:16" s="8" customFormat="1" x14ac:dyDescent="0.25">
      <c r="B15" s="10"/>
      <c r="C15" s="215"/>
      <c r="D15" s="216"/>
      <c r="E15" s="216"/>
      <c r="F15" s="216"/>
      <c r="G15" s="216"/>
      <c r="H15" s="216"/>
      <c r="I15" s="216"/>
      <c r="J15" s="216"/>
      <c r="K15" s="216"/>
      <c r="L15" s="216"/>
      <c r="M15" s="216"/>
      <c r="N15" s="216"/>
      <c r="O15" s="217"/>
      <c r="P15" s="10"/>
    </row>
    <row r="16" spans="2:16" s="8" customFormat="1" x14ac:dyDescent="0.25">
      <c r="B16" s="10"/>
      <c r="C16" s="206" t="s">
        <v>1</v>
      </c>
      <c r="D16" s="206"/>
      <c r="E16" s="206"/>
      <c r="F16" s="206"/>
      <c r="G16" s="206"/>
      <c r="H16" s="206"/>
      <c r="I16" s="206"/>
      <c r="J16" s="206"/>
      <c r="K16" s="206"/>
      <c r="L16" s="206"/>
      <c r="M16" s="206"/>
      <c r="N16" s="206"/>
      <c r="O16" s="206"/>
      <c r="P16" s="10"/>
    </row>
    <row r="17" spans="2:16" s="8" customFormat="1" ht="36" customHeight="1" x14ac:dyDescent="0.25">
      <c r="B17" s="10"/>
      <c r="C17" s="212" t="s">
        <v>66</v>
      </c>
      <c r="D17" s="212"/>
      <c r="E17" s="230">
        <v>1</v>
      </c>
      <c r="F17" s="231"/>
      <c r="G17" s="232"/>
      <c r="H17" s="212" t="s">
        <v>36</v>
      </c>
      <c r="I17" s="212"/>
      <c r="J17" s="233" t="s">
        <v>63</v>
      </c>
      <c r="K17" s="234"/>
      <c r="L17" s="212" t="s">
        <v>25</v>
      </c>
      <c r="M17" s="212"/>
      <c r="N17" s="235">
        <v>0.9</v>
      </c>
      <c r="O17" s="235"/>
      <c r="P17" s="218"/>
    </row>
    <row r="18" spans="2:16" s="8" customFormat="1" ht="15.75" customHeight="1" x14ac:dyDescent="0.25">
      <c r="B18" s="10"/>
      <c r="C18" s="212" t="s">
        <v>2</v>
      </c>
      <c r="D18" s="212"/>
      <c r="E18" s="212" t="s">
        <v>21</v>
      </c>
      <c r="F18" s="212"/>
      <c r="G18" s="233" t="s">
        <v>149</v>
      </c>
      <c r="H18" s="283"/>
      <c r="I18" s="283"/>
      <c r="J18" s="283"/>
      <c r="K18" s="234"/>
      <c r="L18" s="222" t="s">
        <v>62</v>
      </c>
      <c r="M18" s="223"/>
      <c r="N18" s="226" t="s">
        <v>107</v>
      </c>
      <c r="O18" s="227"/>
      <c r="P18" s="218"/>
    </row>
    <row r="19" spans="2:16" s="8" customFormat="1" ht="15.75" customHeight="1" x14ac:dyDescent="0.25">
      <c r="B19" s="10"/>
      <c r="C19" s="212"/>
      <c r="D19" s="212"/>
      <c r="E19" s="212" t="s">
        <v>22</v>
      </c>
      <c r="F19" s="212"/>
      <c r="G19" s="219" t="s">
        <v>142</v>
      </c>
      <c r="H19" s="220"/>
      <c r="I19" s="220"/>
      <c r="J19" s="220"/>
      <c r="K19" s="221"/>
      <c r="L19" s="224"/>
      <c r="M19" s="225"/>
      <c r="N19" s="228"/>
      <c r="O19" s="229"/>
      <c r="P19" s="10"/>
    </row>
    <row r="20" spans="2:16" s="8" customFormat="1" ht="15.75" customHeight="1" x14ac:dyDescent="0.25">
      <c r="B20" s="10"/>
      <c r="C20" s="222" t="s">
        <v>53</v>
      </c>
      <c r="D20" s="223"/>
      <c r="E20" s="238" t="s">
        <v>67</v>
      </c>
      <c r="F20" s="239"/>
      <c r="G20" s="240"/>
      <c r="H20" s="247" t="s">
        <v>59</v>
      </c>
      <c r="I20" s="248"/>
      <c r="J20" s="238" t="s">
        <v>74</v>
      </c>
      <c r="K20" s="240"/>
      <c r="L20" s="253" t="s">
        <v>54</v>
      </c>
      <c r="M20" s="254"/>
      <c r="N20" s="254"/>
      <c r="O20" s="255"/>
      <c r="P20" s="10"/>
    </row>
    <row r="21" spans="2:16" s="8" customFormat="1" ht="15.75" customHeight="1" x14ac:dyDescent="0.25">
      <c r="B21" s="10"/>
      <c r="C21" s="236"/>
      <c r="D21" s="237"/>
      <c r="E21" s="241"/>
      <c r="F21" s="242"/>
      <c r="G21" s="243"/>
      <c r="H21" s="249"/>
      <c r="I21" s="250"/>
      <c r="J21" s="241"/>
      <c r="K21" s="243"/>
      <c r="L21" s="24" t="s">
        <v>55</v>
      </c>
      <c r="M21" s="24" t="s">
        <v>56</v>
      </c>
      <c r="N21" s="24" t="s">
        <v>57</v>
      </c>
      <c r="O21" s="24" t="s">
        <v>58</v>
      </c>
      <c r="P21" s="10"/>
    </row>
    <row r="22" spans="2:16" s="8" customFormat="1" ht="15.75" customHeight="1" x14ac:dyDescent="0.25">
      <c r="B22" s="10"/>
      <c r="C22" s="224"/>
      <c r="D22" s="225"/>
      <c r="E22" s="244"/>
      <c r="F22" s="245"/>
      <c r="G22" s="246"/>
      <c r="H22" s="251"/>
      <c r="I22" s="252"/>
      <c r="J22" s="244"/>
      <c r="K22" s="246"/>
      <c r="L22" s="28" t="s">
        <v>146</v>
      </c>
      <c r="M22" s="29" t="s">
        <v>145</v>
      </c>
      <c r="N22" s="30" t="s">
        <v>144</v>
      </c>
      <c r="O22" s="31" t="s">
        <v>112</v>
      </c>
      <c r="P22" s="10"/>
    </row>
    <row r="23" spans="2:16" s="8" customFormat="1" ht="26.25" customHeight="1" x14ac:dyDescent="0.25">
      <c r="B23" s="10"/>
      <c r="C23" s="212" t="s">
        <v>75</v>
      </c>
      <c r="D23" s="212"/>
      <c r="E23" s="257" t="s">
        <v>143</v>
      </c>
      <c r="F23" s="257"/>
      <c r="G23" s="257"/>
      <c r="H23" s="264" t="s">
        <v>3</v>
      </c>
      <c r="I23" s="248"/>
      <c r="J23" s="256" t="s">
        <v>11</v>
      </c>
      <c r="K23" s="256"/>
      <c r="L23" s="212" t="s">
        <v>14</v>
      </c>
      <c r="M23" s="212"/>
      <c r="N23" s="256" t="s">
        <v>11</v>
      </c>
      <c r="O23" s="256"/>
      <c r="P23" s="10"/>
    </row>
    <row r="24" spans="2:16" s="8" customFormat="1" ht="26.25" customHeight="1" x14ac:dyDescent="0.25">
      <c r="B24" s="10"/>
      <c r="C24" s="212" t="s">
        <v>76</v>
      </c>
      <c r="D24" s="212"/>
      <c r="E24" s="257" t="s">
        <v>143</v>
      </c>
      <c r="F24" s="257"/>
      <c r="G24" s="257"/>
      <c r="H24" s="265"/>
      <c r="I24" s="252"/>
      <c r="J24" s="256"/>
      <c r="K24" s="256"/>
      <c r="L24" s="212"/>
      <c r="M24" s="212"/>
      <c r="N24" s="256"/>
      <c r="O24" s="256"/>
      <c r="P24" s="10"/>
    </row>
    <row r="25" spans="2:16" s="8" customFormat="1" ht="15.75" customHeight="1" x14ac:dyDescent="0.25">
      <c r="B25" s="10"/>
      <c r="C25" s="21"/>
      <c r="D25" s="21"/>
      <c r="E25" s="26"/>
      <c r="F25" s="26"/>
      <c r="G25" s="21"/>
      <c r="H25" s="21"/>
      <c r="I25" s="21"/>
      <c r="J25" s="26"/>
      <c r="K25" s="26"/>
      <c r="L25" s="21"/>
      <c r="M25" s="21"/>
      <c r="N25" s="26"/>
      <c r="O25" s="26"/>
      <c r="P25" s="10"/>
    </row>
    <row r="26" spans="2:16" s="8" customFormat="1" ht="15" customHeight="1" x14ac:dyDescent="0.25">
      <c r="B26" s="10"/>
      <c r="C26" s="206" t="s">
        <v>4</v>
      </c>
      <c r="D26" s="206"/>
      <c r="E26" s="206"/>
      <c r="F26" s="206"/>
      <c r="G26" s="206"/>
      <c r="H26" s="206"/>
      <c r="I26" s="206"/>
      <c r="J26" s="259"/>
      <c r="K26" s="259"/>
      <c r="L26" s="259"/>
      <c r="M26" s="259"/>
      <c r="N26" s="259"/>
      <c r="O26" s="259"/>
      <c r="P26" s="10"/>
    </row>
    <row r="27" spans="2:16" s="8" customFormat="1" ht="15" customHeight="1" x14ac:dyDescent="0.25">
      <c r="B27" s="10"/>
      <c r="C27" s="216"/>
      <c r="D27" s="216"/>
      <c r="E27" s="216"/>
      <c r="F27" s="216"/>
      <c r="G27" s="216"/>
      <c r="H27" s="216"/>
      <c r="I27" s="217"/>
      <c r="J27" s="260" t="s">
        <v>20</v>
      </c>
      <c r="K27" s="261"/>
      <c r="L27" s="261"/>
      <c r="M27" s="261"/>
      <c r="N27" s="261"/>
      <c r="O27" s="261"/>
      <c r="P27" s="218"/>
    </row>
    <row r="28" spans="2:16" s="8" customFormat="1" x14ac:dyDescent="0.25">
      <c r="B28" s="10"/>
      <c r="C28" s="216"/>
      <c r="D28" s="216"/>
      <c r="E28" s="216"/>
      <c r="F28" s="216"/>
      <c r="G28" s="216"/>
      <c r="H28" s="216"/>
      <c r="I28" s="217"/>
      <c r="J28" s="301" t="s">
        <v>152</v>
      </c>
      <c r="K28" s="263"/>
      <c r="L28" s="263"/>
      <c r="M28" s="263"/>
      <c r="N28" s="263"/>
      <c r="O28" s="263"/>
      <c r="P28" s="218"/>
    </row>
    <row r="29" spans="2:16" s="8" customFormat="1" x14ac:dyDescent="0.25">
      <c r="B29" s="10"/>
      <c r="C29" s="216"/>
      <c r="D29" s="216"/>
      <c r="E29" s="216"/>
      <c r="F29" s="216"/>
      <c r="G29" s="216"/>
      <c r="H29" s="216"/>
      <c r="I29" s="217"/>
      <c r="J29" s="269"/>
      <c r="K29" s="270"/>
      <c r="L29" s="270"/>
      <c r="M29" s="270"/>
      <c r="N29" s="270"/>
      <c r="O29" s="270"/>
      <c r="P29" s="10"/>
    </row>
    <row r="30" spans="2:16" s="8" customFormat="1" x14ac:dyDescent="0.25">
      <c r="B30" s="10"/>
      <c r="C30" s="216"/>
      <c r="D30" s="216"/>
      <c r="E30" s="216"/>
      <c r="F30" s="216"/>
      <c r="G30" s="216"/>
      <c r="H30" s="216"/>
      <c r="I30" s="217"/>
      <c r="J30" s="269"/>
      <c r="K30" s="270"/>
      <c r="L30" s="270"/>
      <c r="M30" s="270"/>
      <c r="N30" s="270"/>
      <c r="O30" s="270"/>
      <c r="P30" s="10"/>
    </row>
    <row r="31" spans="2:16" s="8" customFormat="1" x14ac:dyDescent="0.25">
      <c r="B31" s="10"/>
      <c r="C31" s="216"/>
      <c r="D31" s="216"/>
      <c r="E31" s="216"/>
      <c r="F31" s="216"/>
      <c r="G31" s="216"/>
      <c r="H31" s="216"/>
      <c r="I31" s="217"/>
      <c r="J31" s="269"/>
      <c r="K31" s="270"/>
      <c r="L31" s="270"/>
      <c r="M31" s="270"/>
      <c r="N31" s="270"/>
      <c r="O31" s="270"/>
      <c r="P31" s="10"/>
    </row>
    <row r="32" spans="2:16" s="8" customFormat="1" x14ac:dyDescent="0.25">
      <c r="B32" s="10"/>
      <c r="C32" s="216"/>
      <c r="D32" s="216"/>
      <c r="E32" s="216"/>
      <c r="F32" s="216"/>
      <c r="G32" s="216"/>
      <c r="H32" s="216"/>
      <c r="I32" s="217"/>
      <c r="J32" s="269"/>
      <c r="K32" s="270"/>
      <c r="L32" s="270"/>
      <c r="M32" s="270"/>
      <c r="N32" s="270"/>
      <c r="O32" s="270"/>
      <c r="P32" s="10"/>
    </row>
    <row r="33" spans="2:16" s="8" customFormat="1" ht="409.6" customHeight="1" x14ac:dyDescent="0.25">
      <c r="B33" s="10"/>
      <c r="C33" s="216"/>
      <c r="D33" s="216"/>
      <c r="E33" s="216"/>
      <c r="F33" s="216"/>
      <c r="G33" s="216"/>
      <c r="H33" s="216"/>
      <c r="I33" s="217"/>
      <c r="J33" s="271"/>
      <c r="K33" s="272"/>
      <c r="L33" s="272"/>
      <c r="M33" s="272"/>
      <c r="N33" s="272"/>
      <c r="O33" s="272"/>
      <c r="P33" s="10"/>
    </row>
    <row r="34" spans="2:16" s="8" customFormat="1" ht="15.6" customHeight="1" x14ac:dyDescent="0.25">
      <c r="B34" s="10"/>
      <c r="C34" s="216"/>
      <c r="D34" s="216"/>
      <c r="E34" s="216"/>
      <c r="F34" s="216"/>
      <c r="G34" s="216"/>
      <c r="H34" s="216"/>
      <c r="I34" s="217"/>
      <c r="J34" s="273" t="s">
        <v>31</v>
      </c>
      <c r="K34" s="274"/>
      <c r="L34" s="274"/>
      <c r="M34" s="274"/>
      <c r="N34" s="274"/>
      <c r="O34" s="274"/>
      <c r="P34" s="10"/>
    </row>
    <row r="35" spans="2:16" s="8" customFormat="1" x14ac:dyDescent="0.25">
      <c r="B35" s="10"/>
      <c r="C35" s="216"/>
      <c r="D35" s="216"/>
      <c r="E35" s="216"/>
      <c r="F35" s="216"/>
      <c r="G35" s="216"/>
      <c r="H35" s="216"/>
      <c r="I35" s="217"/>
      <c r="J35" s="268" t="s">
        <v>153</v>
      </c>
      <c r="K35" s="263"/>
      <c r="L35" s="263"/>
      <c r="M35" s="263"/>
      <c r="N35" s="263"/>
      <c r="O35" s="263"/>
      <c r="P35" s="10"/>
    </row>
    <row r="36" spans="2:16" s="8" customFormat="1" x14ac:dyDescent="0.25">
      <c r="B36" s="10"/>
      <c r="C36" s="216"/>
      <c r="D36" s="216"/>
      <c r="E36" s="216"/>
      <c r="F36" s="216"/>
      <c r="G36" s="216"/>
      <c r="H36" s="216"/>
      <c r="I36" s="217"/>
      <c r="J36" s="269"/>
      <c r="K36" s="270"/>
      <c r="L36" s="270"/>
      <c r="M36" s="270"/>
      <c r="N36" s="270"/>
      <c r="O36" s="270"/>
      <c r="P36" s="10"/>
    </row>
    <row r="37" spans="2:16" s="8" customFormat="1" x14ac:dyDescent="0.25">
      <c r="B37" s="10"/>
      <c r="C37" s="216"/>
      <c r="D37" s="216"/>
      <c r="E37" s="216"/>
      <c r="F37" s="216"/>
      <c r="G37" s="216"/>
      <c r="H37" s="216"/>
      <c r="I37" s="217"/>
      <c r="J37" s="269"/>
      <c r="K37" s="270"/>
      <c r="L37" s="270"/>
      <c r="M37" s="270"/>
      <c r="N37" s="270"/>
      <c r="O37" s="270"/>
      <c r="P37" s="10"/>
    </row>
    <row r="38" spans="2:16" s="8" customFormat="1" x14ac:dyDescent="0.25">
      <c r="B38" s="10"/>
      <c r="C38" s="216"/>
      <c r="D38" s="216"/>
      <c r="E38" s="216"/>
      <c r="F38" s="216"/>
      <c r="G38" s="216"/>
      <c r="H38" s="216"/>
      <c r="I38" s="217"/>
      <c r="J38" s="269"/>
      <c r="K38" s="270"/>
      <c r="L38" s="270"/>
      <c r="M38" s="270"/>
      <c r="N38" s="270"/>
      <c r="O38" s="270"/>
      <c r="P38" s="10"/>
    </row>
    <row r="39" spans="2:16" s="8" customFormat="1" x14ac:dyDescent="0.25">
      <c r="B39" s="10"/>
      <c r="C39" s="216"/>
      <c r="D39" s="216"/>
      <c r="E39" s="216"/>
      <c r="F39" s="216"/>
      <c r="G39" s="216"/>
      <c r="H39" s="216"/>
      <c r="I39" s="217"/>
      <c r="J39" s="269"/>
      <c r="K39" s="270"/>
      <c r="L39" s="270"/>
      <c r="M39" s="270"/>
      <c r="N39" s="270"/>
      <c r="O39" s="270"/>
      <c r="P39" s="10"/>
    </row>
    <row r="40" spans="2:16" s="8" customFormat="1" ht="262.14999999999998" customHeight="1" x14ac:dyDescent="0.25">
      <c r="B40" s="10"/>
      <c r="C40" s="216"/>
      <c r="D40" s="216"/>
      <c r="E40" s="216"/>
      <c r="F40" s="216"/>
      <c r="G40" s="216"/>
      <c r="H40" s="216"/>
      <c r="I40" s="217"/>
      <c r="J40" s="271"/>
      <c r="K40" s="272"/>
      <c r="L40" s="272"/>
      <c r="M40" s="272"/>
      <c r="N40" s="272"/>
      <c r="O40" s="272"/>
      <c r="P40" s="10"/>
    </row>
    <row r="41" spans="2:16" s="8" customFormat="1" ht="18.600000000000001" customHeight="1" x14ac:dyDescent="0.25">
      <c r="B41" s="10"/>
      <c r="C41" s="216"/>
      <c r="D41" s="216"/>
      <c r="E41" s="216"/>
      <c r="F41" s="216"/>
      <c r="G41" s="216"/>
      <c r="H41" s="216"/>
      <c r="I41" s="217"/>
      <c r="J41" s="273" t="s">
        <v>5</v>
      </c>
      <c r="K41" s="274"/>
      <c r="L41" s="274"/>
      <c r="M41" s="274"/>
      <c r="N41" s="274"/>
      <c r="O41" s="274"/>
      <c r="P41" s="10"/>
    </row>
    <row r="42" spans="2:16" s="8" customFormat="1" ht="15.75" customHeight="1" x14ac:dyDescent="0.25">
      <c r="B42" s="10"/>
      <c r="C42" s="216"/>
      <c r="D42" s="216"/>
      <c r="E42" s="216"/>
      <c r="F42" s="216"/>
      <c r="G42" s="216"/>
      <c r="H42" s="216"/>
      <c r="I42" s="217"/>
      <c r="J42" s="275" t="str">
        <f>E14</f>
        <v>Jefe de la Oficina Asesora de Comunicaciones</v>
      </c>
      <c r="K42" s="276"/>
      <c r="L42" s="276"/>
      <c r="M42" s="276"/>
      <c r="N42" s="276"/>
      <c r="O42" s="276"/>
      <c r="P42" s="10"/>
    </row>
    <row r="43" spans="2:16" s="8" customFormat="1" ht="16.5" customHeight="1" x14ac:dyDescent="0.25">
      <c r="B43" s="10"/>
      <c r="C43" s="216"/>
      <c r="D43" s="216"/>
      <c r="E43" s="216"/>
      <c r="F43" s="216"/>
      <c r="G43" s="216"/>
      <c r="H43" s="216"/>
      <c r="I43" s="217"/>
      <c r="J43" s="262"/>
      <c r="K43" s="263"/>
      <c r="L43" s="263"/>
      <c r="M43" s="263"/>
      <c r="N43" s="263"/>
      <c r="O43" s="263"/>
      <c r="P43" s="10"/>
    </row>
    <row r="44" spans="2:16" s="8" customFormat="1" ht="16.5" customHeight="1" x14ac:dyDescent="0.25">
      <c r="B44" s="10"/>
      <c r="C44" s="5"/>
      <c r="D44" s="5"/>
      <c r="E44" s="5"/>
      <c r="F44" s="5"/>
      <c r="G44" s="5"/>
      <c r="H44" s="5"/>
      <c r="I44" s="5"/>
      <c r="J44" s="5"/>
      <c r="K44" s="5"/>
      <c r="L44" s="5"/>
      <c r="M44" s="5"/>
      <c r="N44" s="5"/>
      <c r="O44" s="5"/>
      <c r="P44" s="10"/>
    </row>
    <row r="45" spans="2:16" s="12" customFormat="1" ht="15" customHeight="1" x14ac:dyDescent="0.25">
      <c r="B45" s="11"/>
      <c r="C45" s="277" t="s">
        <v>7</v>
      </c>
      <c r="D45" s="278"/>
      <c r="E45" s="278"/>
      <c r="F45" s="278"/>
      <c r="G45" s="278"/>
      <c r="H45" s="278"/>
      <c r="I45" s="278"/>
      <c r="J45" s="278"/>
      <c r="K45" s="278"/>
      <c r="L45" s="278"/>
      <c r="M45" s="278"/>
      <c r="N45" s="278"/>
      <c r="O45" s="279"/>
      <c r="P45" s="11"/>
    </row>
    <row r="46" spans="2:16" s="12" customFormat="1" x14ac:dyDescent="0.25">
      <c r="B46" s="11"/>
      <c r="C46" s="25" t="s">
        <v>6</v>
      </c>
      <c r="D46" s="24" t="str">
        <f ca="1">IF(J23="MENSUAL","ENERO",IF(J23="TRIMESTRAL","MARZO",IF(J23="SEMESTRAL","JUNIO",IF(J23="ANUAL",YEAR(TODAY()),""))))</f>
        <v>MARZO</v>
      </c>
      <c r="E46" s="24" t="str">
        <f>IF(J23="MENSUAL","FEBRERO",IF(J23="TRIMESTRAL","JUNIO",IF(J23="SEMESTRAL","DICIEMBRE","")))</f>
        <v>JUNIO</v>
      </c>
      <c r="F46" s="24" t="str">
        <f>IF(J23="MENSUAL","MARZO",IF(J23="TRIMESTRAL","SEPTIEMBRE",""))</f>
        <v>SEPTIEMBRE</v>
      </c>
      <c r="G46" s="24" t="str">
        <f>IF(J23="MENSUAL","ABRIL",IF(J23="TRIMESTRAL","DICIEMBRE",""))</f>
        <v>DICIEMBRE</v>
      </c>
      <c r="H46" s="24" t="str">
        <f>IF(J23="MENSUAL","MAYO","")</f>
        <v/>
      </c>
      <c r="I46" s="24" t="str">
        <f>IF(J23="MENSUAL","JUNIO","")</f>
        <v/>
      </c>
      <c r="J46" s="24" t="str">
        <f>IF(J23="MENSUAL","JULIO","")</f>
        <v/>
      </c>
      <c r="K46" s="24" t="str">
        <f>IF(J23="MENSUAL","AGOSTO","")</f>
        <v/>
      </c>
      <c r="L46" s="24" t="str">
        <f>IF(J23="MENSUAL","SEPTIEMBRE","")</f>
        <v/>
      </c>
      <c r="M46" s="24" t="str">
        <f>IF(J23="MENSUAL","OCTUBRE","")</f>
        <v/>
      </c>
      <c r="N46" s="24" t="str">
        <f>IF(J23="MENSUAL","NOVIEMBRE","")</f>
        <v/>
      </c>
      <c r="O46" s="24" t="str">
        <f>IF(J23="MENSUAL","DICIEMBRE","")</f>
        <v/>
      </c>
      <c r="P46" s="11"/>
    </row>
    <row r="47" spans="2:16" s="12" customFormat="1" ht="33" customHeight="1" x14ac:dyDescent="0.25">
      <c r="B47" s="11"/>
      <c r="C47" s="27" t="str">
        <f>G18</f>
        <v>Número de campañas ejecutadas * 100</v>
      </c>
      <c r="D47" s="24">
        <v>11</v>
      </c>
      <c r="E47" s="24">
        <v>14</v>
      </c>
      <c r="F47" s="24">
        <v>14</v>
      </c>
      <c r="G47" s="24">
        <v>18</v>
      </c>
      <c r="H47" s="24"/>
      <c r="I47" s="24"/>
      <c r="J47" s="24"/>
      <c r="K47" s="24"/>
      <c r="L47" s="24"/>
      <c r="M47" s="24"/>
      <c r="N47" s="24"/>
      <c r="O47" s="24"/>
      <c r="P47" s="11"/>
    </row>
    <row r="48" spans="2:16" s="12" customFormat="1" ht="29.25" customHeight="1" x14ac:dyDescent="0.25">
      <c r="B48" s="11"/>
      <c r="C48" s="27" t="str">
        <f>G19</f>
        <v>Total de campañas planificadas</v>
      </c>
      <c r="D48" s="24">
        <v>11</v>
      </c>
      <c r="E48" s="24">
        <v>14</v>
      </c>
      <c r="F48" s="24">
        <v>14</v>
      </c>
      <c r="G48" s="24">
        <v>18</v>
      </c>
      <c r="H48" s="24"/>
      <c r="I48" s="24"/>
      <c r="J48" s="24"/>
      <c r="K48" s="24"/>
      <c r="L48" s="24"/>
      <c r="M48" s="24"/>
      <c r="N48" s="24"/>
      <c r="O48" s="24"/>
      <c r="P48" s="13"/>
    </row>
    <row r="49" spans="1:28" s="12" customFormat="1" x14ac:dyDescent="0.25">
      <c r="B49" s="11"/>
      <c r="C49" s="2" t="s">
        <v>8</v>
      </c>
      <c r="D49" s="33">
        <f>IFERROR(IF($E$17=1,D47/D48,IF($E$17=2,D47,"")),"")</f>
        <v>1</v>
      </c>
      <c r="E49" s="33">
        <f t="shared" ref="E49:O49" si="0">IFERROR(IF($E$17=1,E47/E48,IF($E$17=2,E47,"")),"")</f>
        <v>1</v>
      </c>
      <c r="F49" s="33">
        <f t="shared" si="0"/>
        <v>1</v>
      </c>
      <c r="G49" s="33">
        <f t="shared" si="0"/>
        <v>1</v>
      </c>
      <c r="H49" s="22" t="str">
        <f t="shared" si="0"/>
        <v/>
      </c>
      <c r="I49" s="22" t="str">
        <f t="shared" si="0"/>
        <v/>
      </c>
      <c r="J49" s="22" t="str">
        <f t="shared" si="0"/>
        <v/>
      </c>
      <c r="K49" s="22" t="str">
        <f t="shared" si="0"/>
        <v/>
      </c>
      <c r="L49" s="22" t="str">
        <f t="shared" si="0"/>
        <v/>
      </c>
      <c r="M49" s="22" t="str">
        <f t="shared" si="0"/>
        <v/>
      </c>
      <c r="N49" s="22" t="str">
        <f t="shared" si="0"/>
        <v/>
      </c>
      <c r="O49" s="22" t="str">
        <f t="shared" si="0"/>
        <v/>
      </c>
      <c r="P49" s="11"/>
    </row>
    <row r="50" spans="1:28" s="12" customFormat="1" x14ac:dyDescent="0.25">
      <c r="B50" s="11"/>
      <c r="C50" s="3" t="s">
        <v>19</v>
      </c>
      <c r="D50" s="33">
        <f>IF(AND(N23="ANUAL",J23="MENSUAL"),N17/12,IF(AND(N23="ANUAL",J23="TRIMESTRAL"),N17/4,IF(AND(N23="ANUAL",J23="SEMESTRAL"),N17/2,IF(AND(N23="ANUAL",J23="ANUAL"),N17,IF(AND(N23="SEMESTRAL",J23="MENSUAL"),N17/6,IF(AND(N23="SEMESTRAL",J23="TRIMESTRAL"),N17/2,IF(AND(N23="SEMESTRAL",J23="SEMESTRAL"),N17,IF(AND(N23="SEMESTRAL",J23="ANUAL"),"REVISAR FRECUENCIAS",IF(AND(N23="TRIMESTRAL",J23="MENSUAL"),N17/3,IF(AND(N23="TRIMESTRAL",J23="TRIMESTRAL"),N17,IF(AND(N23="TRIMESTRAL",J23="SEMESTRAL"),"REVISAR FRECUENCIAS",IF(AND(N23="TRIMESTRAL",J23="ANUAL"),"REVISAR FRECUENCIAS",IF(AND(N23="MENSUAL",J23="MENSUAL"),N17,IF(AND(N23="MENSUAL",J23="TRIMESTRAL"),"REVISAR FRECUENCIAS",IF(AND(N23="MENSUAL",J23="SEMESTRAL"),"REVISAR FRECUENCIAS",IF(AND(N23="MENSUAL",J23="ANUAL"),"REVISAR FRECUENCIAS",""))))))))))))))))</f>
        <v>0.9</v>
      </c>
      <c r="E50" s="33">
        <f>IF(AND(N23="ANUAL",J23="MENSUAL"),N17/12+D50,IF(AND(N23="ANUAL",J23="TRIMESTRAL"),N17/4+D50,IF(AND(N23="ANUAL",J23="SEMESTRAL"),N17/2+D50,IF(AND(N23="SEMESTRAL",J23="MENSUAL"),N17/6+D50,IF(AND(N23="SEMESTRAL",J23="TRIMESTRAL"),N17/2+D50,IF(AND(N23="SEMESTRAL",J23="SEMESTRAL"),N17,IF(AND(N23="TRIMESTRAL",J23="MENSUAL"),N17/3+D50,IF(AND(N23="TRIMESTRAL",J23="TRIMESTRAL"),N17,IF(AND(N23="MENSUAL",J23="MENSUAL"),N17,"")))))))))</f>
        <v>0.9</v>
      </c>
      <c r="F50" s="33">
        <f>IF(AND(N23="ANUAL",J23="MENSUAL"),N17/12+E50,IF(AND(N23="ANUAL",J23="TRIMESTRAL"),N17/4+E50,IF(AND(N23="SEMESTRAL",J23="MENSUAL"),N17/6+E50,IF(AND(N23="SEMESTRAL",J23="TRIMESTRAL"),N17/2,IF(AND(N23="TRIMESTRAL",J23="MENSUAL"),N17/3+E50,IF(AND(N23="TRIMESTRAL",J23="TRIMESTRAL"),N17,IF(AND(N23="MENSUAL",J23="MENSUAL"),N17,"")))))))</f>
        <v>0.9</v>
      </c>
      <c r="G50" s="33">
        <f>IF(AND(N23="ANUAL",J23="MENSUAL"),N17/12+F50,IF(AND(N23="ANUAL",J23="TRIMESTRAL"),N17/4+F50,IF(AND(N23="SEMESTRAL",J23="MENSUAL"),N17/6+F50,IF(AND(N23="SEMESTRAL",J23="TRIMESTRAL"),N17/2+F50,IF(AND(N23="TRIMESTRAL",J23="MENSUAL"),N17/3,IF(AND(N23="TRIMESTRAL",J23="TRIMESTRAL"),N17,IF(AND(N23="MENSUAL",J23="MENSUAL"),N17,"")))))))</f>
        <v>0.9</v>
      </c>
      <c r="H50" s="22" t="str">
        <f>IF(AND($N$23="ANUAL",$J$23="MENSUAL"),$N$17/12+G50,IF(AND(N23="SEMESTRAL",J23="MENSUAL"),N17/6+G50,IF(AND(N23="TRIMESTRAL",J23="MENSUAL"),N17/3+G50,IF(AND(N23="MENSUAL",J23="MENSUAL"),N17,""))))</f>
        <v/>
      </c>
      <c r="I50" s="22" t="str">
        <f>IF(AND($N$23="ANUAL",$J$23="MENSUAL"),$N$17/12+H50,IF(AND(N23="SEMESTRAL",J23="MENSUAL"),N17/6+H50,IF(AND(N23="TRIMESTRAL",J23="MENSUAL"),N17/3+H50,IF(AND(N23="MENSUAL",J23="MENSUAL"),N17,""))))</f>
        <v/>
      </c>
      <c r="J50" s="22" t="str">
        <f>IF(AND($N$23="ANUAL",$J$23="MENSUAL"),$N$17/12+I50,IF(AND(N23="SEMESTRAL",J23="MENSUAL"),N17/6,IF(AND(N23="TRIMESTRAL",J23="MENSUAL"),N17/3,IF(AND(N23="MENSUAL",J23="MENSUAL"),N17,""))))</f>
        <v/>
      </c>
      <c r="K50" s="22" t="str">
        <f>IF(AND($N$23="ANUAL",$J$23="MENSUAL"),$N$17/12+J50,IF(AND(N23="SEMESTRAL",J23="MENSUAL"),N17/6+J50,IF(AND(N23="TRIMESTRAL",J23="MENSUAL"),N17/3+J50,IF(AND(N23="MENSUAL",J23="MENSUAL"),N17,""))))</f>
        <v/>
      </c>
      <c r="L50" s="22" t="str">
        <f>IF(AND($N$23="ANUAL",$J$23="MENSUAL"),$N$17/12+K50,IF(AND(N23="SEMESTRAL",J23="MENSUAL"),N17/6+K50,IF(AND(N23="TRIMESTRAL",J23="MENSUAL"),N17/3+K50,IF(AND(N23="MENSUAL",J23="MENSUAL"),N17,""))))</f>
        <v/>
      </c>
      <c r="M50" s="22" t="str">
        <f>IF(AND($N$23="ANUAL",$J$23="MENSUAL"),$N$17/12+L50,IF(AND(N23="SEMESTRAL",J23="MENSUAL"),N17/6+L50,IF(AND(N23="TRIMESTRAL",J23="MENSUAL"),N17/3,IF(AND(N23="MENSUAL",J23="MENSUAL"),N17,""))))</f>
        <v/>
      </c>
      <c r="N50" s="22" t="str">
        <f>IF(AND($N$23="ANUAL",$J$23="MENSUAL"),$N$17/12+M50,IF(AND(N23="SEMESTRAL",J23="MENSUAL"),N17/6+M50,IF(AND(N23="TRIMESTRAL",J23="MENSUAL"),N17/3+M50,IF(AND(N23="MENSUAL",J23="MENSUAL"),N17,""))))</f>
        <v/>
      </c>
      <c r="O50" s="22" t="str">
        <f>IF(AND($N$23="ANUAL",$J$23="MENSUAL"),$N$17/12+N50,IF(AND(N23="SEMESTRAL",J23="MENSUAL"),N17/6+N50,IF(AND(N23="TRIMESTRAL",J23="MENSUAL"),N17/3+N50,IF(AND(N23="MENSUAL",J23="MENSUAL"),N17,""))))</f>
        <v/>
      </c>
      <c r="P50" s="11"/>
    </row>
    <row r="51" spans="1:28" s="12" customFormat="1" x14ac:dyDescent="0.25">
      <c r="B51" s="11"/>
      <c r="C51" s="5"/>
      <c r="D51" s="5"/>
      <c r="E51" s="5"/>
      <c r="F51" s="5"/>
      <c r="G51" s="5"/>
      <c r="H51" s="5"/>
      <c r="I51" s="5"/>
      <c r="J51" s="5"/>
      <c r="K51" s="5"/>
      <c r="L51" s="5"/>
      <c r="M51" s="5"/>
      <c r="N51" s="5"/>
      <c r="O51" s="5"/>
      <c r="P51" s="11"/>
    </row>
    <row r="52" spans="1:28" s="14" customFormat="1" x14ac:dyDescent="0.2">
      <c r="A52" s="15"/>
      <c r="B52" s="1"/>
      <c r="C52" s="280" t="s">
        <v>59</v>
      </c>
      <c r="D52" s="280"/>
      <c r="E52" s="280"/>
      <c r="F52" s="280"/>
      <c r="G52" s="280"/>
      <c r="H52" s="280"/>
      <c r="I52" s="280"/>
      <c r="J52" s="280"/>
      <c r="K52" s="280"/>
      <c r="L52" s="280"/>
      <c r="M52" s="280"/>
      <c r="N52" s="280"/>
      <c r="O52" s="280"/>
      <c r="P52" s="1"/>
      <c r="Q52" s="15"/>
      <c r="R52" s="15"/>
      <c r="S52" s="15"/>
      <c r="T52" s="15"/>
      <c r="U52" s="15"/>
      <c r="V52" s="15"/>
      <c r="W52" s="15"/>
      <c r="X52" s="15"/>
      <c r="Y52" s="15"/>
      <c r="Z52" s="15"/>
      <c r="AA52" s="15"/>
      <c r="AB52" s="15"/>
    </row>
    <row r="53" spans="1:28" s="14" customFormat="1" x14ac:dyDescent="0.2">
      <c r="A53" s="15"/>
      <c r="B53" s="1"/>
      <c r="C53" s="281" t="s">
        <v>61</v>
      </c>
      <c r="D53" s="281"/>
      <c r="E53" s="281"/>
      <c r="F53" s="281"/>
      <c r="G53" s="281" t="s">
        <v>60</v>
      </c>
      <c r="H53" s="281"/>
      <c r="I53" s="281"/>
      <c r="J53" s="281"/>
      <c r="K53" s="281" t="s">
        <v>109</v>
      </c>
      <c r="L53" s="281"/>
      <c r="M53" s="281"/>
      <c r="N53" s="281"/>
      <c r="O53" s="281"/>
      <c r="P53" s="1"/>
      <c r="Q53" s="15"/>
      <c r="R53" s="15"/>
      <c r="S53" s="15"/>
      <c r="T53" s="15"/>
      <c r="U53" s="15"/>
      <c r="V53" s="15"/>
      <c r="W53" s="15"/>
      <c r="X53" s="15"/>
      <c r="Y53" s="15"/>
      <c r="Z53" s="15"/>
      <c r="AA53" s="15"/>
      <c r="AB53" s="15"/>
    </row>
    <row r="54" spans="1:28" s="14" customFormat="1" x14ac:dyDescent="0.2">
      <c r="A54" s="15"/>
      <c r="B54" s="1"/>
      <c r="C54" s="266"/>
      <c r="D54" s="266"/>
      <c r="E54" s="266"/>
      <c r="F54" s="266"/>
      <c r="G54" s="267"/>
      <c r="H54" s="267"/>
      <c r="I54" s="267"/>
      <c r="J54" s="267"/>
      <c r="K54" s="266"/>
      <c r="L54" s="266"/>
      <c r="M54" s="266"/>
      <c r="N54" s="266"/>
      <c r="O54" s="266"/>
      <c r="P54" s="1"/>
      <c r="Q54" s="15"/>
      <c r="R54" s="15"/>
      <c r="S54" s="15"/>
      <c r="T54" s="15"/>
      <c r="U54" s="15"/>
      <c r="V54" s="15"/>
      <c r="W54" s="15"/>
      <c r="X54" s="15"/>
      <c r="Y54" s="15"/>
      <c r="Z54" s="15"/>
      <c r="AA54" s="15"/>
      <c r="AB54" s="15"/>
    </row>
    <row r="55" spans="1:28" s="14" customFormat="1" x14ac:dyDescent="0.2">
      <c r="A55" s="15"/>
      <c r="B55" s="1"/>
      <c r="C55" s="266"/>
      <c r="D55" s="266"/>
      <c r="E55" s="266"/>
      <c r="F55" s="266"/>
      <c r="G55" s="267"/>
      <c r="H55" s="267"/>
      <c r="I55" s="267"/>
      <c r="J55" s="267"/>
      <c r="K55" s="266"/>
      <c r="L55" s="266"/>
      <c r="M55" s="266"/>
      <c r="N55" s="266"/>
      <c r="O55" s="266"/>
      <c r="P55" s="1"/>
      <c r="Q55" s="15"/>
      <c r="R55" s="15"/>
      <c r="S55" s="15"/>
      <c r="T55" s="15"/>
      <c r="U55" s="15"/>
      <c r="V55" s="15"/>
      <c r="W55" s="15"/>
      <c r="X55" s="15"/>
      <c r="Y55" s="15"/>
      <c r="Z55" s="15"/>
      <c r="AA55" s="15"/>
      <c r="AB55" s="15"/>
    </row>
    <row r="56" spans="1:28" s="14" customFormat="1" x14ac:dyDescent="0.2">
      <c r="A56" s="15"/>
      <c r="B56" s="1"/>
      <c r="C56" s="266"/>
      <c r="D56" s="266"/>
      <c r="E56" s="266"/>
      <c r="F56" s="266"/>
      <c r="G56" s="267"/>
      <c r="H56" s="267"/>
      <c r="I56" s="267"/>
      <c r="J56" s="267"/>
      <c r="K56" s="266"/>
      <c r="L56" s="266"/>
      <c r="M56" s="266"/>
      <c r="N56" s="266"/>
      <c r="O56" s="266"/>
      <c r="P56" s="1"/>
      <c r="Q56" s="15"/>
      <c r="R56" s="15"/>
      <c r="S56" s="15"/>
      <c r="T56" s="15"/>
      <c r="U56" s="15"/>
      <c r="V56" s="15"/>
      <c r="W56" s="15"/>
      <c r="X56" s="15"/>
      <c r="Y56" s="15"/>
      <c r="Z56" s="15"/>
      <c r="AA56" s="15"/>
      <c r="AB56" s="15"/>
    </row>
    <row r="57" spans="1:28" s="14" customFormat="1" x14ac:dyDescent="0.2">
      <c r="A57" s="15"/>
      <c r="B57" s="1"/>
      <c r="C57" s="266"/>
      <c r="D57" s="266"/>
      <c r="E57" s="266"/>
      <c r="F57" s="266"/>
      <c r="G57" s="266"/>
      <c r="H57" s="266"/>
      <c r="I57" s="266"/>
      <c r="J57" s="266"/>
      <c r="K57" s="266"/>
      <c r="L57" s="266"/>
      <c r="M57" s="266"/>
      <c r="N57" s="266"/>
      <c r="O57" s="266"/>
      <c r="P57" s="1"/>
      <c r="Q57" s="15"/>
      <c r="R57" s="15"/>
      <c r="S57" s="15"/>
      <c r="T57" s="15"/>
      <c r="U57" s="15"/>
      <c r="V57" s="15"/>
      <c r="W57" s="15"/>
      <c r="X57" s="15"/>
      <c r="Y57" s="15"/>
      <c r="Z57" s="15"/>
      <c r="AA57" s="15"/>
      <c r="AB57" s="15"/>
    </row>
    <row r="58" spans="1:28" s="14" customFormat="1" x14ac:dyDescent="0.2">
      <c r="A58" s="15"/>
      <c r="B58" s="1"/>
      <c r="C58" s="266"/>
      <c r="D58" s="266"/>
      <c r="E58" s="266"/>
      <c r="F58" s="266"/>
      <c r="G58" s="266"/>
      <c r="H58" s="266"/>
      <c r="I58" s="266"/>
      <c r="J58" s="266"/>
      <c r="K58" s="266"/>
      <c r="L58" s="266"/>
      <c r="M58" s="266"/>
      <c r="N58" s="266"/>
      <c r="O58" s="266"/>
      <c r="P58" s="1"/>
      <c r="Q58" s="15"/>
      <c r="R58" s="15"/>
      <c r="S58" s="15"/>
      <c r="T58" s="15"/>
      <c r="U58" s="15"/>
      <c r="V58" s="15"/>
      <c r="W58" s="15"/>
      <c r="X58" s="15"/>
      <c r="Y58" s="15"/>
      <c r="Z58" s="15"/>
      <c r="AA58" s="15"/>
      <c r="AB58" s="15"/>
    </row>
    <row r="59" spans="1:28" s="14" customFormat="1" x14ac:dyDescent="0.2">
      <c r="A59" s="15"/>
      <c r="B59" s="1"/>
      <c r="C59" s="266"/>
      <c r="D59" s="266"/>
      <c r="E59" s="266"/>
      <c r="F59" s="266"/>
      <c r="G59" s="266"/>
      <c r="H59" s="266"/>
      <c r="I59" s="266"/>
      <c r="J59" s="266"/>
      <c r="K59" s="266"/>
      <c r="L59" s="266"/>
      <c r="M59" s="266"/>
      <c r="N59" s="266"/>
      <c r="O59" s="266"/>
      <c r="P59" s="1"/>
      <c r="Q59" s="15"/>
      <c r="R59" s="15"/>
      <c r="S59" s="15"/>
      <c r="T59" s="15"/>
      <c r="U59" s="15"/>
      <c r="V59" s="15"/>
      <c r="W59" s="15"/>
      <c r="X59" s="15"/>
      <c r="Y59" s="15"/>
      <c r="Z59" s="15"/>
      <c r="AA59" s="15"/>
      <c r="AB59" s="15"/>
    </row>
    <row r="60" spans="1:28" s="14" customFormat="1" x14ac:dyDescent="0.2">
      <c r="A60" s="15"/>
      <c r="B60" s="1"/>
      <c r="C60" s="282"/>
      <c r="D60" s="282"/>
      <c r="E60" s="282"/>
      <c r="F60" s="282"/>
      <c r="G60" s="282"/>
      <c r="H60" s="282"/>
      <c r="I60" s="282"/>
      <c r="J60" s="282"/>
      <c r="K60" s="282"/>
      <c r="L60" s="282"/>
      <c r="M60" s="282"/>
      <c r="N60" s="282"/>
      <c r="O60" s="282"/>
      <c r="P60" s="1"/>
      <c r="Q60" s="15"/>
      <c r="R60" s="15"/>
      <c r="S60" s="15"/>
      <c r="T60" s="15"/>
      <c r="U60" s="15"/>
      <c r="V60" s="15"/>
      <c r="W60" s="15"/>
      <c r="X60" s="15"/>
      <c r="Y60" s="15"/>
      <c r="Z60" s="15"/>
      <c r="AA60" s="15"/>
      <c r="AB60" s="15"/>
    </row>
    <row r="61" spans="1:28" s="14" customFormat="1" x14ac:dyDescent="0.2">
      <c r="A61" s="15"/>
      <c r="B61" s="1"/>
      <c r="C61" s="23"/>
      <c r="D61" s="16"/>
      <c r="E61" s="16"/>
      <c r="F61" s="16"/>
      <c r="G61" s="16"/>
      <c r="H61" s="16"/>
      <c r="I61" s="16"/>
      <c r="J61" s="16"/>
      <c r="K61" s="16"/>
      <c r="L61" s="16"/>
      <c r="M61" s="16"/>
      <c r="N61" s="16"/>
      <c r="O61" s="16"/>
      <c r="P61" s="1"/>
      <c r="Q61" s="15"/>
      <c r="R61" s="15"/>
      <c r="S61" s="15"/>
      <c r="T61" s="15"/>
      <c r="U61" s="15"/>
      <c r="V61" s="15"/>
      <c r="W61" s="15"/>
      <c r="X61" s="15"/>
      <c r="Y61" s="15"/>
      <c r="Z61" s="15"/>
      <c r="AA61" s="15"/>
      <c r="AB61" s="15"/>
    </row>
    <row r="64" spans="1:28" s="18" customFormat="1" x14ac:dyDescent="0.2">
      <c r="C64" s="17"/>
      <c r="D64" s="17"/>
      <c r="E64" s="17"/>
      <c r="F64" s="17"/>
      <c r="G64" s="17"/>
      <c r="H64" s="17"/>
      <c r="I64" s="17"/>
      <c r="J64" s="17"/>
      <c r="K64" s="17"/>
      <c r="L64" s="17"/>
      <c r="M64" s="17"/>
      <c r="N64" s="17"/>
      <c r="O64" s="17"/>
    </row>
    <row r="65" spans="3:15" s="18" customFormat="1" x14ac:dyDescent="0.2">
      <c r="C65" s="17"/>
      <c r="D65" s="17"/>
      <c r="E65" s="17"/>
      <c r="F65" s="17"/>
      <c r="G65" s="17"/>
      <c r="H65" s="17"/>
      <c r="I65" s="17"/>
      <c r="J65" s="17"/>
      <c r="K65" s="17"/>
      <c r="L65" s="17"/>
      <c r="M65" s="17"/>
      <c r="N65" s="17"/>
      <c r="O65" s="17"/>
    </row>
    <row r="66" spans="3:15" s="18" customFormat="1" x14ac:dyDescent="0.2">
      <c r="C66" s="17"/>
      <c r="D66" s="17"/>
      <c r="E66" s="17"/>
      <c r="F66" s="17"/>
      <c r="G66" s="17"/>
      <c r="H66" s="17"/>
      <c r="I66" s="17"/>
      <c r="J66" s="17"/>
      <c r="K66" s="17"/>
      <c r="L66" s="17"/>
      <c r="M66" s="17"/>
      <c r="N66" s="17"/>
      <c r="O66" s="17"/>
    </row>
    <row r="67" spans="3:15" s="18" customFormat="1" x14ac:dyDescent="0.2">
      <c r="C67" s="17"/>
      <c r="D67" s="17"/>
      <c r="E67" s="17"/>
      <c r="F67" s="17"/>
      <c r="G67" s="17"/>
      <c r="H67" s="17"/>
      <c r="I67" s="17"/>
      <c r="J67" s="17"/>
      <c r="K67" s="17"/>
      <c r="L67" s="17"/>
      <c r="M67" s="17"/>
      <c r="N67" s="17"/>
      <c r="O67" s="17"/>
    </row>
    <row r="68" spans="3:15" s="18" customFormat="1" x14ac:dyDescent="0.2">
      <c r="C68" s="17"/>
      <c r="D68" s="17"/>
      <c r="E68" s="17"/>
      <c r="F68" s="17"/>
      <c r="G68" s="17"/>
      <c r="H68" s="17"/>
      <c r="I68" s="17"/>
      <c r="J68" s="17"/>
      <c r="K68" s="17"/>
      <c r="L68" s="17"/>
      <c r="M68" s="17"/>
      <c r="N68" s="17"/>
      <c r="O68" s="17"/>
    </row>
    <row r="69" spans="3:15" s="18" customFormat="1" x14ac:dyDescent="0.2">
      <c r="C69" s="17"/>
      <c r="D69" s="17"/>
      <c r="E69" s="17"/>
      <c r="F69" s="17"/>
      <c r="G69" s="17"/>
      <c r="H69" s="17"/>
      <c r="I69" s="17"/>
      <c r="J69" s="17"/>
      <c r="K69" s="17"/>
      <c r="L69" s="17"/>
      <c r="M69" s="17"/>
      <c r="N69" s="17"/>
      <c r="O69" s="17"/>
    </row>
    <row r="70" spans="3:15" s="18" customFormat="1" x14ac:dyDescent="0.2">
      <c r="C70" s="17"/>
      <c r="D70" s="17"/>
      <c r="E70" s="17"/>
      <c r="F70" s="17"/>
      <c r="G70" s="19" t="s">
        <v>80</v>
      </c>
      <c r="H70" s="20"/>
      <c r="I70" s="20"/>
      <c r="J70" s="19" t="s">
        <v>63</v>
      </c>
      <c r="K70" s="17"/>
      <c r="L70" s="17"/>
      <c r="M70" s="17"/>
      <c r="N70" s="17"/>
      <c r="O70" s="17"/>
    </row>
    <row r="71" spans="3:15" s="18" customFormat="1" x14ac:dyDescent="0.2">
      <c r="C71" s="17"/>
      <c r="D71" s="17"/>
      <c r="E71" s="17"/>
      <c r="F71" s="17"/>
      <c r="G71" s="19" t="s">
        <v>81</v>
      </c>
      <c r="H71" s="20"/>
      <c r="I71" s="20"/>
      <c r="J71" s="19" t="s">
        <v>64</v>
      </c>
      <c r="K71" s="17"/>
      <c r="L71" s="17"/>
      <c r="M71" s="17"/>
      <c r="N71" s="17"/>
      <c r="O71" s="17"/>
    </row>
    <row r="72" spans="3:15" s="18" customFormat="1" x14ac:dyDescent="0.2">
      <c r="C72" s="17"/>
      <c r="D72" s="17"/>
      <c r="E72" s="17"/>
      <c r="F72" s="17"/>
      <c r="G72" s="19" t="s">
        <v>82</v>
      </c>
      <c r="H72" s="20"/>
      <c r="I72" s="20"/>
      <c r="J72" s="19" t="s">
        <v>65</v>
      </c>
      <c r="K72" s="17"/>
      <c r="L72" s="17"/>
      <c r="M72" s="17"/>
      <c r="N72" s="17"/>
      <c r="O72" s="17"/>
    </row>
    <row r="73" spans="3:15" s="18" customFormat="1" x14ac:dyDescent="0.2">
      <c r="C73" s="17"/>
      <c r="D73" s="17"/>
      <c r="E73" s="17"/>
      <c r="F73" s="17"/>
      <c r="G73" s="19" t="s">
        <v>83</v>
      </c>
      <c r="H73" s="20"/>
      <c r="I73" s="20"/>
      <c r="J73" s="19" t="s">
        <v>67</v>
      </c>
      <c r="K73" s="17"/>
      <c r="L73" s="17"/>
      <c r="M73" s="17"/>
      <c r="N73" s="17"/>
      <c r="O73" s="17"/>
    </row>
    <row r="74" spans="3:15" s="18" customFormat="1" x14ac:dyDescent="0.2">
      <c r="C74" s="17"/>
      <c r="D74" s="17"/>
      <c r="E74" s="17"/>
      <c r="F74" s="17"/>
      <c r="G74" s="19" t="s">
        <v>84</v>
      </c>
      <c r="H74" s="20"/>
      <c r="I74" s="20"/>
      <c r="J74" s="19" t="s">
        <v>68</v>
      </c>
      <c r="K74" s="17"/>
      <c r="L74" s="17"/>
      <c r="M74" s="17"/>
      <c r="N74" s="17"/>
      <c r="O74" s="17"/>
    </row>
    <row r="75" spans="3:15" s="18" customFormat="1" x14ac:dyDescent="0.2">
      <c r="C75" s="17"/>
      <c r="D75" s="17"/>
      <c r="E75" s="17"/>
      <c r="F75" s="17"/>
      <c r="G75" s="19" t="s">
        <v>85</v>
      </c>
      <c r="H75" s="20"/>
      <c r="I75" s="20"/>
      <c r="J75" s="19" t="s">
        <v>69</v>
      </c>
      <c r="K75" s="17"/>
      <c r="L75" s="17"/>
      <c r="M75" s="17"/>
      <c r="N75" s="17"/>
      <c r="O75" s="17"/>
    </row>
    <row r="76" spans="3:15" s="18" customFormat="1" x14ac:dyDescent="0.2">
      <c r="C76" s="17"/>
      <c r="D76" s="17"/>
      <c r="E76" s="17"/>
      <c r="F76" s="17"/>
      <c r="G76" s="19" t="s">
        <v>86</v>
      </c>
      <c r="H76" s="20"/>
      <c r="I76" s="20"/>
      <c r="J76" s="19" t="s">
        <v>70</v>
      </c>
      <c r="K76" s="17"/>
      <c r="L76" s="17"/>
      <c r="M76" s="17"/>
      <c r="N76" s="17"/>
      <c r="O76" s="17"/>
    </row>
    <row r="77" spans="3:15" s="18" customFormat="1" x14ac:dyDescent="0.2">
      <c r="C77" s="17"/>
      <c r="D77" s="17"/>
      <c r="E77" s="17"/>
      <c r="F77" s="17"/>
      <c r="G77" s="19" t="s">
        <v>87</v>
      </c>
      <c r="H77" s="20"/>
      <c r="I77" s="20"/>
      <c r="J77" s="19" t="s">
        <v>71</v>
      </c>
      <c r="K77" s="17"/>
      <c r="L77" s="17"/>
      <c r="M77" s="17"/>
      <c r="N77" s="17"/>
      <c r="O77" s="17"/>
    </row>
    <row r="78" spans="3:15" s="18" customFormat="1" x14ac:dyDescent="0.2">
      <c r="C78" s="17"/>
      <c r="D78" s="17"/>
      <c r="E78" s="17"/>
      <c r="F78" s="17"/>
      <c r="G78" s="19" t="s">
        <v>88</v>
      </c>
      <c r="H78" s="20"/>
      <c r="I78" s="20"/>
      <c r="J78" s="19" t="s">
        <v>72</v>
      </c>
      <c r="K78" s="17"/>
      <c r="L78" s="17"/>
      <c r="M78" s="17"/>
      <c r="N78" s="17"/>
      <c r="O78" s="17"/>
    </row>
    <row r="79" spans="3:15" s="18" customFormat="1" x14ac:dyDescent="0.2">
      <c r="C79" s="17"/>
      <c r="D79" s="17"/>
      <c r="E79" s="17"/>
      <c r="F79" s="17"/>
      <c r="G79" s="19" t="s">
        <v>89</v>
      </c>
      <c r="H79" s="20"/>
      <c r="I79" s="20"/>
      <c r="J79" s="19" t="s">
        <v>73</v>
      </c>
      <c r="K79" s="17"/>
      <c r="L79" s="17"/>
      <c r="M79" s="17"/>
      <c r="N79" s="17"/>
      <c r="O79" s="17"/>
    </row>
    <row r="80" spans="3:15" s="18" customFormat="1" x14ac:dyDescent="0.2">
      <c r="C80" s="17"/>
      <c r="D80" s="17"/>
      <c r="E80" s="17"/>
      <c r="F80" s="17"/>
      <c r="G80" s="19" t="s">
        <v>90</v>
      </c>
      <c r="H80" s="20"/>
      <c r="I80" s="20"/>
      <c r="J80" s="19" t="s">
        <v>78</v>
      </c>
      <c r="K80" s="17"/>
      <c r="L80" s="17"/>
      <c r="M80" s="17"/>
      <c r="N80" s="17"/>
      <c r="O80" s="17"/>
    </row>
    <row r="81" spans="3:15" s="18" customFormat="1" x14ac:dyDescent="0.2">
      <c r="C81" s="17"/>
      <c r="D81" s="17"/>
      <c r="E81" s="17"/>
      <c r="F81" s="17"/>
      <c r="G81" s="19" t="s">
        <v>91</v>
      </c>
      <c r="H81" s="20"/>
      <c r="I81" s="20"/>
      <c r="J81" s="19" t="s">
        <v>74</v>
      </c>
      <c r="K81" s="17"/>
      <c r="L81" s="17"/>
      <c r="M81" s="17"/>
      <c r="N81" s="17"/>
      <c r="O81" s="17"/>
    </row>
    <row r="82" spans="3:15" x14ac:dyDescent="0.2">
      <c r="G82" s="19" t="s">
        <v>92</v>
      </c>
      <c r="H82" s="20"/>
      <c r="I82" s="20"/>
      <c r="J82" s="20"/>
      <c r="K82" s="17"/>
      <c r="L82" s="17"/>
    </row>
    <row r="83" spans="3:15" x14ac:dyDescent="0.2">
      <c r="G83" s="19" t="s">
        <v>93</v>
      </c>
      <c r="H83" s="20"/>
      <c r="I83" s="20"/>
      <c r="J83" s="20"/>
      <c r="K83" s="17"/>
      <c r="L83" s="17"/>
    </row>
    <row r="84" spans="3:15" x14ac:dyDescent="0.2">
      <c r="G84" s="19" t="s">
        <v>94</v>
      </c>
      <c r="H84" s="20"/>
      <c r="I84" s="20"/>
      <c r="J84" s="20"/>
      <c r="K84" s="17"/>
      <c r="L84" s="17"/>
    </row>
    <row r="85" spans="3:15" x14ac:dyDescent="0.2">
      <c r="G85" s="19" t="s">
        <v>95</v>
      </c>
      <c r="H85" s="20"/>
      <c r="I85" s="20"/>
      <c r="J85" s="20"/>
      <c r="K85" s="17"/>
      <c r="L85" s="17"/>
    </row>
    <row r="86" spans="3:15" x14ac:dyDescent="0.2">
      <c r="G86" s="19" t="s">
        <v>96</v>
      </c>
      <c r="H86" s="20"/>
      <c r="I86" s="20"/>
      <c r="J86" s="20"/>
      <c r="K86" s="17"/>
      <c r="L86" s="17"/>
    </row>
    <row r="87" spans="3:15" x14ac:dyDescent="0.2">
      <c r="G87" s="19" t="s">
        <v>97</v>
      </c>
      <c r="H87" s="20"/>
      <c r="I87" s="20"/>
      <c r="J87" s="20"/>
      <c r="K87" s="17"/>
      <c r="L87" s="17"/>
    </row>
    <row r="88" spans="3:15" x14ac:dyDescent="0.2">
      <c r="G88" s="19" t="s">
        <v>98</v>
      </c>
      <c r="H88" s="20"/>
      <c r="I88" s="20"/>
      <c r="J88" s="20"/>
      <c r="K88" s="17"/>
      <c r="L88" s="17"/>
    </row>
    <row r="89" spans="3:15" x14ac:dyDescent="0.2">
      <c r="G89" s="19" t="s">
        <v>99</v>
      </c>
      <c r="H89" s="20"/>
      <c r="I89" s="20"/>
      <c r="J89" s="20"/>
      <c r="K89" s="17"/>
      <c r="L89" s="17"/>
    </row>
    <row r="90" spans="3:15" x14ac:dyDescent="0.2">
      <c r="G90" s="19" t="s">
        <v>100</v>
      </c>
      <c r="H90" s="20"/>
      <c r="I90" s="20"/>
      <c r="J90" s="20"/>
      <c r="K90" s="17"/>
      <c r="L90" s="17"/>
    </row>
    <row r="91" spans="3:15" x14ac:dyDescent="0.2">
      <c r="G91" s="19" t="s">
        <v>101</v>
      </c>
      <c r="H91" s="20"/>
      <c r="I91" s="20"/>
      <c r="J91" s="20"/>
      <c r="K91" s="17"/>
      <c r="L91" s="17"/>
    </row>
    <row r="92" spans="3:15" x14ac:dyDescent="0.2">
      <c r="G92" s="19" t="s">
        <v>102</v>
      </c>
      <c r="H92" s="20"/>
      <c r="I92" s="20"/>
      <c r="J92" s="20"/>
    </row>
    <row r="93" spans="3:15" x14ac:dyDescent="0.2">
      <c r="G93" s="19" t="s">
        <v>103</v>
      </c>
      <c r="H93" s="20"/>
      <c r="I93" s="20"/>
      <c r="J93" s="20"/>
    </row>
    <row r="94" spans="3:15" x14ac:dyDescent="0.2">
      <c r="G94" s="19" t="s">
        <v>104</v>
      </c>
      <c r="H94" s="20"/>
      <c r="I94" s="20"/>
      <c r="J94" s="20"/>
    </row>
    <row r="95" spans="3:15" x14ac:dyDescent="0.2">
      <c r="G95" s="19" t="s">
        <v>105</v>
      </c>
      <c r="H95" s="20"/>
      <c r="I95" s="20"/>
      <c r="J95" s="20"/>
    </row>
    <row r="96" spans="3:15" x14ac:dyDescent="0.2">
      <c r="G96" s="19" t="s">
        <v>106</v>
      </c>
      <c r="H96" s="20"/>
      <c r="I96" s="20"/>
      <c r="J96" s="20"/>
    </row>
  </sheetData>
  <mergeCells count="84">
    <mergeCell ref="B2:C4"/>
    <mergeCell ref="C5:D8"/>
    <mergeCell ref="E5:L5"/>
    <mergeCell ref="M5:O5"/>
    <mergeCell ref="E6:L6"/>
    <mergeCell ref="M6:O6"/>
    <mergeCell ref="E7:L8"/>
    <mergeCell ref="M7:O7"/>
    <mergeCell ref="M8:O8"/>
    <mergeCell ref="C16:O16"/>
    <mergeCell ref="C9:O9"/>
    <mergeCell ref="C10:O11"/>
    <mergeCell ref="C12:D12"/>
    <mergeCell ref="E12:H12"/>
    <mergeCell ref="I12:J12"/>
    <mergeCell ref="K12:O12"/>
    <mergeCell ref="C13:D13"/>
    <mergeCell ref="E13:O13"/>
    <mergeCell ref="C14:D14"/>
    <mergeCell ref="E14:O14"/>
    <mergeCell ref="C15:O15"/>
    <mergeCell ref="P17:P18"/>
    <mergeCell ref="C18:D19"/>
    <mergeCell ref="E18:F18"/>
    <mergeCell ref="G18:K18"/>
    <mergeCell ref="L18:M19"/>
    <mergeCell ref="N18:O19"/>
    <mergeCell ref="E19:F19"/>
    <mergeCell ref="G19:K19"/>
    <mergeCell ref="C17:D17"/>
    <mergeCell ref="E17:G17"/>
    <mergeCell ref="H17:I17"/>
    <mergeCell ref="J17:K17"/>
    <mergeCell ref="L17:M17"/>
    <mergeCell ref="N17:O17"/>
    <mergeCell ref="C20:D22"/>
    <mergeCell ref="E20:G22"/>
    <mergeCell ref="H20:I22"/>
    <mergeCell ref="J20:K22"/>
    <mergeCell ref="L20:O20"/>
    <mergeCell ref="N23:O24"/>
    <mergeCell ref="C24:D24"/>
    <mergeCell ref="E24:G24"/>
    <mergeCell ref="C26:O26"/>
    <mergeCell ref="C27:I43"/>
    <mergeCell ref="J27:O27"/>
    <mergeCell ref="J43:O43"/>
    <mergeCell ref="C23:D23"/>
    <mergeCell ref="E23:G23"/>
    <mergeCell ref="H23:I24"/>
    <mergeCell ref="J23:K24"/>
    <mergeCell ref="L23:M24"/>
    <mergeCell ref="C54:F54"/>
    <mergeCell ref="G54:J54"/>
    <mergeCell ref="K54:O54"/>
    <mergeCell ref="P27:P28"/>
    <mergeCell ref="J28:O33"/>
    <mergeCell ref="J34:O34"/>
    <mergeCell ref="J35:O40"/>
    <mergeCell ref="J41:O41"/>
    <mergeCell ref="J42:O42"/>
    <mergeCell ref="C45:O45"/>
    <mergeCell ref="C52:O52"/>
    <mergeCell ref="C53:F53"/>
    <mergeCell ref="G53:J53"/>
    <mergeCell ref="K53:O53"/>
    <mergeCell ref="C55:F55"/>
    <mergeCell ref="G55:J55"/>
    <mergeCell ref="K55:O55"/>
    <mergeCell ref="C56:F56"/>
    <mergeCell ref="G56:J56"/>
    <mergeCell ref="K56:O56"/>
    <mergeCell ref="C57:F57"/>
    <mergeCell ref="G57:J57"/>
    <mergeCell ref="K57:O57"/>
    <mergeCell ref="C58:F58"/>
    <mergeCell ref="G58:J58"/>
    <mergeCell ref="K58:O58"/>
    <mergeCell ref="C59:F59"/>
    <mergeCell ref="G59:J59"/>
    <mergeCell ref="K59:O59"/>
    <mergeCell ref="C60:F60"/>
    <mergeCell ref="G60:J60"/>
    <mergeCell ref="K60:O60"/>
  </mergeCells>
  <dataValidations count="5">
    <dataValidation type="list" allowBlank="1" showInputMessage="1" showErrorMessage="1" sqref="E20:G22">
      <formula1>$J$73:$J$74</formula1>
    </dataValidation>
    <dataValidation type="list" allowBlank="1" showInputMessage="1" showErrorMessage="1" sqref="J20:K22">
      <formula1>$J$75:$J$81</formula1>
    </dataValidation>
    <dataValidation type="list" allowBlank="1" showInputMessage="1" showErrorMessage="1" sqref="J17:K17">
      <formula1>$J$70:$J$72</formula1>
    </dataValidation>
    <dataValidation type="list" allowBlank="1" showInputMessage="1" showErrorMessage="1" sqref="E12:H12">
      <formula1>$G$70:$G$73</formula1>
    </dataValidation>
    <dataValidation type="list" allowBlank="1" showInputMessage="1" showErrorMessage="1" sqref="E13:O13">
      <formula1>$G$74:$G$96</formula1>
    </dataValidation>
  </dataValidations>
  <hyperlinks>
    <hyperlink ref="B2:C4" location="'MATRIZ DE INDICADORES'!A1" display="    REGRESAR"/>
  </hyperlinks>
  <pageMargins left="0.7" right="0.7" top="0.75" bottom="0.75" header="0.3" footer="0.3"/>
  <pageSetup paperSize="5" scale="7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87105" r:id="rId4" name="Option Button 1">
              <controlPr defaultSize="0" autoFill="0" autoLine="0" autoPict="0" macro="[0]!PORCENTAJE">
                <anchor moveWithCells="1">
                  <from>
                    <xdr:col>5</xdr:col>
                    <xdr:colOff>28575</xdr:colOff>
                    <xdr:row>16</xdr:row>
                    <xdr:rowOff>142875</xdr:rowOff>
                  </from>
                  <to>
                    <xdr:col>5</xdr:col>
                    <xdr:colOff>895350</xdr:colOff>
                    <xdr:row>16</xdr:row>
                    <xdr:rowOff>333375</xdr:rowOff>
                  </to>
                </anchor>
              </controlPr>
            </control>
          </mc:Choice>
        </mc:AlternateContent>
        <mc:AlternateContent xmlns:mc="http://schemas.openxmlformats.org/markup-compatibility/2006">
          <mc:Choice Requires="x14">
            <control shapeId="687106" r:id="rId5" name="Option Button 2">
              <controlPr defaultSize="0" autoFill="0" autoLine="0" autoPict="0" macro="[0]!RELATIVO">
                <anchor moveWithCells="1">
                  <from>
                    <xdr:col>4</xdr:col>
                    <xdr:colOff>171450</xdr:colOff>
                    <xdr:row>16</xdr:row>
                    <xdr:rowOff>123825</xdr:rowOff>
                  </from>
                  <to>
                    <xdr:col>5</xdr:col>
                    <xdr:colOff>47625</xdr:colOff>
                    <xdr:row>16</xdr:row>
                    <xdr:rowOff>333375</xdr:rowOff>
                  </to>
                </anchor>
              </controlPr>
            </control>
          </mc:Choice>
        </mc:AlternateContent>
        <mc:AlternateContent xmlns:mc="http://schemas.openxmlformats.org/markup-compatibility/2006">
          <mc:Choice Requires="x14">
            <control shapeId="687107" r:id="rId6" name="Option Button 3">
              <controlPr defaultSize="0" autoFill="0" autoLine="0" autoPict="0" macro="[0]!RELATIVO">
                <anchor moveWithCells="1">
                  <from>
                    <xdr:col>5</xdr:col>
                    <xdr:colOff>895350</xdr:colOff>
                    <xdr:row>16</xdr:row>
                    <xdr:rowOff>123825</xdr:rowOff>
                  </from>
                  <to>
                    <xdr:col>7</xdr:col>
                    <xdr:colOff>104775</xdr:colOff>
                    <xdr:row>16</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ITEM!$A$1:$A$4</xm:f>
          </x14:formula1>
          <xm:sqref>J23 N23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DE394"/>
    <pageSetUpPr fitToPage="1"/>
  </sheetPr>
  <dimension ref="A1:AB96"/>
  <sheetViews>
    <sheetView topLeftCell="A7" zoomScale="70" zoomScaleNormal="70" workbookViewId="0">
      <selection activeCell="G59" sqref="G59:J59"/>
    </sheetView>
  </sheetViews>
  <sheetFormatPr baseColWidth="10" defaultColWidth="11.42578125" defaultRowHeight="15" x14ac:dyDescent="0.2"/>
  <cols>
    <col min="1" max="1" width="4" style="7" customWidth="1"/>
    <col min="2" max="2" width="6.7109375" style="7" customWidth="1"/>
    <col min="3" max="3" width="24.85546875" style="6" customWidth="1"/>
    <col min="4" max="4" width="15.140625" style="6" customWidth="1"/>
    <col min="5" max="5" width="12.7109375" style="6" customWidth="1"/>
    <col min="6" max="6" width="17.7109375" style="6" customWidth="1"/>
    <col min="7" max="7" width="14" style="6" customWidth="1"/>
    <col min="8" max="8" width="11.42578125" style="6"/>
    <col min="9" max="9" width="12.85546875" style="6" customWidth="1"/>
    <col min="10" max="10" width="20.7109375" style="6" customWidth="1"/>
    <col min="11" max="11" width="17.28515625" style="6" customWidth="1"/>
    <col min="12" max="12" width="21.85546875" style="6" customWidth="1"/>
    <col min="13" max="13" width="18.5703125" style="6" customWidth="1"/>
    <col min="14" max="14" width="18.140625" style="6" customWidth="1"/>
    <col min="15" max="15" width="55.7109375" style="6" customWidth="1"/>
    <col min="16" max="16" width="6.7109375" style="7" customWidth="1"/>
    <col min="17" max="16384" width="11.42578125" style="7"/>
  </cols>
  <sheetData>
    <row r="1" spans="2:16" s="8" customFormat="1" ht="8.25" customHeight="1" x14ac:dyDescent="0.25">
      <c r="C1" s="9"/>
      <c r="D1" s="9"/>
      <c r="E1" s="9"/>
      <c r="F1" s="9"/>
      <c r="G1" s="9"/>
      <c r="H1" s="9"/>
      <c r="I1" s="9"/>
      <c r="J1" s="9"/>
      <c r="K1" s="9"/>
      <c r="L1" s="9"/>
      <c r="M1" s="9"/>
      <c r="N1" s="9"/>
      <c r="O1" s="9"/>
    </row>
    <row r="2" spans="2:16" s="8" customFormat="1" ht="15.75" customHeight="1" x14ac:dyDescent="0.25">
      <c r="B2" s="191" t="s">
        <v>30</v>
      </c>
      <c r="C2" s="191"/>
      <c r="D2" s="4"/>
      <c r="E2" s="4"/>
      <c r="F2" s="4"/>
      <c r="G2" s="4"/>
      <c r="H2" s="4"/>
      <c r="I2" s="4"/>
      <c r="J2" s="4"/>
      <c r="K2" s="4"/>
      <c r="L2" s="4"/>
      <c r="M2" s="4"/>
      <c r="N2" s="4"/>
      <c r="O2" s="4"/>
      <c r="P2" s="10"/>
    </row>
    <row r="3" spans="2:16" s="8" customFormat="1" ht="15.75" customHeight="1" x14ac:dyDescent="0.25">
      <c r="B3" s="191"/>
      <c r="C3" s="191"/>
      <c r="D3" s="4"/>
      <c r="E3" s="4"/>
      <c r="F3" s="4"/>
      <c r="G3" s="4"/>
      <c r="H3" s="4"/>
      <c r="I3" s="4"/>
      <c r="J3" s="4"/>
      <c r="K3" s="4"/>
      <c r="L3" s="4"/>
      <c r="M3" s="4"/>
      <c r="N3" s="4"/>
      <c r="O3" s="4"/>
      <c r="P3" s="10"/>
    </row>
    <row r="4" spans="2:16" s="8" customFormat="1" ht="15" customHeight="1" x14ac:dyDescent="0.25">
      <c r="B4" s="191"/>
      <c r="C4" s="191"/>
      <c r="D4" s="4"/>
      <c r="E4" s="4"/>
      <c r="F4" s="4"/>
      <c r="G4" s="4"/>
      <c r="H4" s="4"/>
      <c r="I4" s="4"/>
      <c r="J4" s="4"/>
      <c r="K4" s="4"/>
      <c r="L4" s="4"/>
      <c r="M4" s="4"/>
      <c r="N4" s="4"/>
      <c r="O4" s="4"/>
      <c r="P4" s="10"/>
    </row>
    <row r="5" spans="2:16" s="8" customFormat="1" ht="15.75" customHeight="1" x14ac:dyDescent="0.25">
      <c r="B5" s="10"/>
      <c r="C5" s="192"/>
      <c r="D5" s="193"/>
      <c r="E5" s="198" t="s">
        <v>41</v>
      </c>
      <c r="F5" s="145"/>
      <c r="G5" s="145"/>
      <c r="H5" s="145"/>
      <c r="I5" s="145"/>
      <c r="J5" s="145"/>
      <c r="K5" s="145"/>
      <c r="L5" s="146"/>
      <c r="M5" s="145" t="s">
        <v>43</v>
      </c>
      <c r="N5" s="145"/>
      <c r="O5" s="146"/>
      <c r="P5" s="10"/>
    </row>
    <row r="6" spans="2:16" s="8" customFormat="1" ht="15.75" customHeight="1" x14ac:dyDescent="0.25">
      <c r="B6" s="10"/>
      <c r="C6" s="194"/>
      <c r="D6" s="195"/>
      <c r="E6" s="198" t="s">
        <v>158</v>
      </c>
      <c r="F6" s="145"/>
      <c r="G6" s="145"/>
      <c r="H6" s="145"/>
      <c r="I6" s="145"/>
      <c r="J6" s="145"/>
      <c r="K6" s="145"/>
      <c r="L6" s="146"/>
      <c r="M6" s="145" t="s">
        <v>159</v>
      </c>
      <c r="N6" s="145"/>
      <c r="O6" s="146"/>
      <c r="P6" s="10"/>
    </row>
    <row r="7" spans="2:16" s="8" customFormat="1" ht="15.75" customHeight="1" x14ac:dyDescent="0.25">
      <c r="B7" s="10"/>
      <c r="C7" s="194"/>
      <c r="D7" s="195"/>
      <c r="E7" s="200" t="s">
        <v>29</v>
      </c>
      <c r="F7" s="201"/>
      <c r="G7" s="201"/>
      <c r="H7" s="201"/>
      <c r="I7" s="201"/>
      <c r="J7" s="201"/>
      <c r="K7" s="201"/>
      <c r="L7" s="202"/>
      <c r="M7" s="145" t="s">
        <v>160</v>
      </c>
      <c r="N7" s="145"/>
      <c r="O7" s="146"/>
      <c r="P7" s="10"/>
    </row>
    <row r="8" spans="2:16" s="8" customFormat="1" ht="15.75" customHeight="1" x14ac:dyDescent="0.25">
      <c r="B8" s="10"/>
      <c r="C8" s="196"/>
      <c r="D8" s="197"/>
      <c r="E8" s="203"/>
      <c r="F8" s="204"/>
      <c r="G8" s="204"/>
      <c r="H8" s="204"/>
      <c r="I8" s="204"/>
      <c r="J8" s="204"/>
      <c r="K8" s="204"/>
      <c r="L8" s="205"/>
      <c r="M8" s="145" t="s">
        <v>161</v>
      </c>
      <c r="N8" s="145"/>
      <c r="O8" s="146"/>
      <c r="P8" s="10"/>
    </row>
    <row r="9" spans="2:16" s="8" customFormat="1" ht="15.75" customHeight="1" x14ac:dyDescent="0.25">
      <c r="B9" s="10"/>
      <c r="C9" s="207"/>
      <c r="D9" s="207"/>
      <c r="E9" s="207"/>
      <c r="F9" s="207"/>
      <c r="G9" s="207"/>
      <c r="H9" s="207"/>
      <c r="I9" s="207"/>
      <c r="J9" s="207"/>
      <c r="K9" s="207"/>
      <c r="L9" s="207"/>
      <c r="M9" s="207"/>
      <c r="N9" s="207"/>
      <c r="O9" s="207"/>
      <c r="P9" s="10"/>
    </row>
    <row r="10" spans="2:16" s="8" customFormat="1" ht="15.75" customHeight="1" x14ac:dyDescent="0.25">
      <c r="B10" s="10"/>
      <c r="C10" s="208" t="s">
        <v>17</v>
      </c>
      <c r="D10" s="208"/>
      <c r="E10" s="208"/>
      <c r="F10" s="208"/>
      <c r="G10" s="208"/>
      <c r="H10" s="208"/>
      <c r="I10" s="208"/>
      <c r="J10" s="208"/>
      <c r="K10" s="208"/>
      <c r="L10" s="208"/>
      <c r="M10" s="208"/>
      <c r="N10" s="208"/>
      <c r="O10" s="208"/>
      <c r="P10" s="10"/>
    </row>
    <row r="11" spans="2:16" s="8" customFormat="1" ht="15" customHeight="1" x14ac:dyDescent="0.25">
      <c r="B11" s="10"/>
      <c r="C11" s="208"/>
      <c r="D11" s="208"/>
      <c r="E11" s="208"/>
      <c r="F11" s="208"/>
      <c r="G11" s="208"/>
      <c r="H11" s="208"/>
      <c r="I11" s="208"/>
      <c r="J11" s="208"/>
      <c r="K11" s="208"/>
      <c r="L11" s="208"/>
      <c r="M11" s="208"/>
      <c r="N11" s="208"/>
      <c r="O11" s="208"/>
      <c r="P11" s="10"/>
    </row>
    <row r="12" spans="2:16" s="8" customFormat="1" ht="30" customHeight="1" x14ac:dyDescent="0.25">
      <c r="B12" s="10"/>
      <c r="C12" s="209" t="s">
        <v>9</v>
      </c>
      <c r="D12" s="209"/>
      <c r="E12" s="210" t="s">
        <v>80</v>
      </c>
      <c r="F12" s="210"/>
      <c r="G12" s="210"/>
      <c r="H12" s="210"/>
      <c r="I12" s="209" t="s">
        <v>0</v>
      </c>
      <c r="J12" s="209"/>
      <c r="K12" s="302" t="s">
        <v>154</v>
      </c>
      <c r="L12" s="302"/>
      <c r="M12" s="302"/>
      <c r="N12" s="302"/>
      <c r="O12" s="302"/>
      <c r="P12" s="10"/>
    </row>
    <row r="13" spans="2:16" s="8" customFormat="1" x14ac:dyDescent="0.25">
      <c r="B13" s="10"/>
      <c r="C13" s="212" t="s">
        <v>28</v>
      </c>
      <c r="D13" s="212"/>
      <c r="E13" s="213" t="s">
        <v>89</v>
      </c>
      <c r="F13" s="214"/>
      <c r="G13" s="214"/>
      <c r="H13" s="214"/>
      <c r="I13" s="214"/>
      <c r="J13" s="214"/>
      <c r="K13" s="214"/>
      <c r="L13" s="214"/>
      <c r="M13" s="214"/>
      <c r="N13" s="214"/>
      <c r="O13" s="214"/>
      <c r="P13" s="10"/>
    </row>
    <row r="14" spans="2:16" s="8" customFormat="1" x14ac:dyDescent="0.25">
      <c r="B14" s="10"/>
      <c r="C14" s="212" t="s">
        <v>18</v>
      </c>
      <c r="D14" s="212"/>
      <c r="E14" s="213" t="s">
        <v>115</v>
      </c>
      <c r="F14" s="213"/>
      <c r="G14" s="213"/>
      <c r="H14" s="213"/>
      <c r="I14" s="213"/>
      <c r="J14" s="213"/>
      <c r="K14" s="213"/>
      <c r="L14" s="213"/>
      <c r="M14" s="213"/>
      <c r="N14" s="213"/>
      <c r="O14" s="213"/>
      <c r="P14" s="10"/>
    </row>
    <row r="15" spans="2:16" s="8" customFormat="1" x14ac:dyDescent="0.25">
      <c r="B15" s="10"/>
      <c r="C15" s="215"/>
      <c r="D15" s="216"/>
      <c r="E15" s="216"/>
      <c r="F15" s="216"/>
      <c r="G15" s="216"/>
      <c r="H15" s="216"/>
      <c r="I15" s="216"/>
      <c r="J15" s="216"/>
      <c r="K15" s="216"/>
      <c r="L15" s="216"/>
      <c r="M15" s="216"/>
      <c r="N15" s="216"/>
      <c r="O15" s="217"/>
      <c r="P15" s="10"/>
    </row>
    <row r="16" spans="2:16" s="8" customFormat="1" x14ac:dyDescent="0.25">
      <c r="B16" s="10"/>
      <c r="C16" s="206" t="s">
        <v>1</v>
      </c>
      <c r="D16" s="206"/>
      <c r="E16" s="206"/>
      <c r="F16" s="206"/>
      <c r="G16" s="206"/>
      <c r="H16" s="206"/>
      <c r="I16" s="206"/>
      <c r="J16" s="206"/>
      <c r="K16" s="206"/>
      <c r="L16" s="206"/>
      <c r="M16" s="206"/>
      <c r="N16" s="206"/>
      <c r="O16" s="206"/>
      <c r="P16" s="10"/>
    </row>
    <row r="17" spans="2:16" s="8" customFormat="1" ht="36" customHeight="1" x14ac:dyDescent="0.25">
      <c r="B17" s="10"/>
      <c r="C17" s="212" t="s">
        <v>66</v>
      </c>
      <c r="D17" s="212"/>
      <c r="E17" s="230">
        <v>1</v>
      </c>
      <c r="F17" s="231"/>
      <c r="G17" s="232"/>
      <c r="H17" s="212" t="s">
        <v>36</v>
      </c>
      <c r="I17" s="212"/>
      <c r="J17" s="233" t="s">
        <v>64</v>
      </c>
      <c r="K17" s="234"/>
      <c r="L17" s="212" t="s">
        <v>25</v>
      </c>
      <c r="M17" s="212"/>
      <c r="N17" s="235">
        <v>0.9</v>
      </c>
      <c r="O17" s="235"/>
      <c r="P17" s="218"/>
    </row>
    <row r="18" spans="2:16" s="8" customFormat="1" ht="15.75" customHeight="1" x14ac:dyDescent="0.25">
      <c r="B18" s="10"/>
      <c r="C18" s="212" t="s">
        <v>2</v>
      </c>
      <c r="D18" s="212"/>
      <c r="E18" s="212" t="s">
        <v>21</v>
      </c>
      <c r="F18" s="212"/>
      <c r="G18" s="233" t="s">
        <v>155</v>
      </c>
      <c r="H18" s="283"/>
      <c r="I18" s="283"/>
      <c r="J18" s="283"/>
      <c r="K18" s="234"/>
      <c r="L18" s="222" t="s">
        <v>62</v>
      </c>
      <c r="M18" s="223"/>
      <c r="N18" s="226" t="s">
        <v>107</v>
      </c>
      <c r="O18" s="227"/>
      <c r="P18" s="218"/>
    </row>
    <row r="19" spans="2:16" s="8" customFormat="1" ht="15.75" customHeight="1" x14ac:dyDescent="0.25">
      <c r="B19" s="10"/>
      <c r="C19" s="212"/>
      <c r="D19" s="212"/>
      <c r="E19" s="212" t="s">
        <v>22</v>
      </c>
      <c r="F19" s="212"/>
      <c r="G19" s="219" t="s">
        <v>156</v>
      </c>
      <c r="H19" s="220"/>
      <c r="I19" s="220"/>
      <c r="J19" s="220"/>
      <c r="K19" s="221"/>
      <c r="L19" s="224"/>
      <c r="M19" s="225"/>
      <c r="N19" s="228"/>
      <c r="O19" s="229"/>
      <c r="P19" s="10"/>
    </row>
    <row r="20" spans="2:16" s="8" customFormat="1" ht="15.75" customHeight="1" x14ac:dyDescent="0.25">
      <c r="B20" s="10"/>
      <c r="C20" s="222" t="s">
        <v>53</v>
      </c>
      <c r="D20" s="223"/>
      <c r="E20" s="238" t="s">
        <v>67</v>
      </c>
      <c r="F20" s="239"/>
      <c r="G20" s="240"/>
      <c r="H20" s="247" t="s">
        <v>59</v>
      </c>
      <c r="I20" s="248"/>
      <c r="J20" s="238" t="s">
        <v>74</v>
      </c>
      <c r="K20" s="240"/>
      <c r="L20" s="253" t="s">
        <v>54</v>
      </c>
      <c r="M20" s="254"/>
      <c r="N20" s="254"/>
      <c r="O20" s="255"/>
      <c r="P20" s="10"/>
    </row>
    <row r="21" spans="2:16" s="8" customFormat="1" ht="15.75" customHeight="1" x14ac:dyDescent="0.25">
      <c r="B21" s="10"/>
      <c r="C21" s="236"/>
      <c r="D21" s="237"/>
      <c r="E21" s="241"/>
      <c r="F21" s="242"/>
      <c r="G21" s="243"/>
      <c r="H21" s="249"/>
      <c r="I21" s="250"/>
      <c r="J21" s="241"/>
      <c r="K21" s="243"/>
      <c r="L21" s="24" t="s">
        <v>55</v>
      </c>
      <c r="M21" s="24" t="s">
        <v>56</v>
      </c>
      <c r="N21" s="24" t="s">
        <v>57</v>
      </c>
      <c r="O21" s="24" t="s">
        <v>58</v>
      </c>
      <c r="P21" s="10"/>
    </row>
    <row r="22" spans="2:16" s="8" customFormat="1" ht="15.75" customHeight="1" x14ac:dyDescent="0.25">
      <c r="B22" s="10"/>
      <c r="C22" s="224"/>
      <c r="D22" s="225"/>
      <c r="E22" s="244"/>
      <c r="F22" s="245"/>
      <c r="G22" s="246"/>
      <c r="H22" s="251"/>
      <c r="I22" s="252"/>
      <c r="J22" s="244"/>
      <c r="K22" s="246"/>
      <c r="L22" s="28" t="s">
        <v>146</v>
      </c>
      <c r="M22" s="29" t="s">
        <v>145</v>
      </c>
      <c r="N22" s="30" t="s">
        <v>144</v>
      </c>
      <c r="O22" s="31" t="s">
        <v>112</v>
      </c>
      <c r="P22" s="10"/>
    </row>
    <row r="23" spans="2:16" s="8" customFormat="1" ht="26.25" customHeight="1" x14ac:dyDescent="0.25">
      <c r="B23" s="10"/>
      <c r="C23" s="212" t="s">
        <v>75</v>
      </c>
      <c r="D23" s="212"/>
      <c r="E23" s="257" t="s">
        <v>205</v>
      </c>
      <c r="F23" s="257"/>
      <c r="G23" s="257"/>
      <c r="H23" s="264" t="s">
        <v>3</v>
      </c>
      <c r="I23" s="248"/>
      <c r="J23" s="256" t="s">
        <v>11</v>
      </c>
      <c r="K23" s="256"/>
      <c r="L23" s="212" t="s">
        <v>14</v>
      </c>
      <c r="M23" s="212"/>
      <c r="N23" s="256" t="s">
        <v>11</v>
      </c>
      <c r="O23" s="256"/>
      <c r="P23" s="10"/>
    </row>
    <row r="24" spans="2:16" s="8" customFormat="1" ht="26.25" customHeight="1" x14ac:dyDescent="0.25">
      <c r="B24" s="10"/>
      <c r="C24" s="212" t="s">
        <v>76</v>
      </c>
      <c r="D24" s="212"/>
      <c r="E24" s="257" t="s">
        <v>205</v>
      </c>
      <c r="F24" s="257"/>
      <c r="G24" s="257"/>
      <c r="H24" s="265"/>
      <c r="I24" s="252"/>
      <c r="J24" s="256"/>
      <c r="K24" s="256"/>
      <c r="L24" s="212"/>
      <c r="M24" s="212"/>
      <c r="N24" s="256"/>
      <c r="O24" s="256"/>
      <c r="P24" s="10"/>
    </row>
    <row r="25" spans="2:16" s="8" customFormat="1" ht="15.75" customHeight="1" x14ac:dyDescent="0.25">
      <c r="B25" s="10"/>
      <c r="C25" s="21"/>
      <c r="D25" s="21"/>
      <c r="E25" s="26"/>
      <c r="F25" s="26"/>
      <c r="G25" s="21"/>
      <c r="H25" s="21"/>
      <c r="I25" s="21"/>
      <c r="J25" s="26"/>
      <c r="K25" s="26"/>
      <c r="L25" s="21"/>
      <c r="M25" s="21"/>
      <c r="N25" s="26"/>
      <c r="O25" s="26"/>
      <c r="P25" s="10"/>
    </row>
    <row r="26" spans="2:16" s="8" customFormat="1" ht="15" customHeight="1" x14ac:dyDescent="0.25">
      <c r="B26" s="10"/>
      <c r="C26" s="206" t="s">
        <v>4</v>
      </c>
      <c r="D26" s="206"/>
      <c r="E26" s="206"/>
      <c r="F26" s="206"/>
      <c r="G26" s="206"/>
      <c r="H26" s="206"/>
      <c r="I26" s="206"/>
      <c r="J26" s="259"/>
      <c r="K26" s="259"/>
      <c r="L26" s="259"/>
      <c r="M26" s="259"/>
      <c r="N26" s="259"/>
      <c r="O26" s="259"/>
      <c r="P26" s="10"/>
    </row>
    <row r="27" spans="2:16" s="8" customFormat="1" ht="15" customHeight="1" x14ac:dyDescent="0.25">
      <c r="B27" s="10"/>
      <c r="C27" s="216"/>
      <c r="D27" s="216"/>
      <c r="E27" s="216"/>
      <c r="F27" s="216"/>
      <c r="G27" s="216"/>
      <c r="H27" s="216"/>
      <c r="I27" s="217"/>
      <c r="J27" s="299" t="s">
        <v>20</v>
      </c>
      <c r="K27" s="300"/>
      <c r="L27" s="300"/>
      <c r="M27" s="300"/>
      <c r="N27" s="300"/>
      <c r="O27" s="300"/>
      <c r="P27" s="218"/>
    </row>
    <row r="28" spans="2:16" s="8" customFormat="1" x14ac:dyDescent="0.25">
      <c r="B28" s="10"/>
      <c r="C28" s="216"/>
      <c r="D28" s="216"/>
      <c r="E28" s="216"/>
      <c r="F28" s="216"/>
      <c r="G28" s="216"/>
      <c r="H28" s="216"/>
      <c r="I28" s="217"/>
      <c r="J28" s="318" t="s">
        <v>217</v>
      </c>
      <c r="K28" s="313"/>
      <c r="L28" s="313"/>
      <c r="M28" s="313"/>
      <c r="N28" s="313"/>
      <c r="O28" s="313"/>
      <c r="P28" s="218"/>
    </row>
    <row r="29" spans="2:16" s="8" customFormat="1" x14ac:dyDescent="0.25">
      <c r="B29" s="10"/>
      <c r="C29" s="216"/>
      <c r="D29" s="216"/>
      <c r="E29" s="216"/>
      <c r="F29" s="216"/>
      <c r="G29" s="216"/>
      <c r="H29" s="216"/>
      <c r="I29" s="217"/>
      <c r="J29" s="314"/>
      <c r="K29" s="315"/>
      <c r="L29" s="315"/>
      <c r="M29" s="315"/>
      <c r="N29" s="315"/>
      <c r="O29" s="315"/>
      <c r="P29" s="10"/>
    </row>
    <row r="30" spans="2:16" s="8" customFormat="1" x14ac:dyDescent="0.25">
      <c r="B30" s="10"/>
      <c r="C30" s="216"/>
      <c r="D30" s="216"/>
      <c r="E30" s="216"/>
      <c r="F30" s="216"/>
      <c r="G30" s="216"/>
      <c r="H30" s="216"/>
      <c r="I30" s="217"/>
      <c r="J30" s="314"/>
      <c r="K30" s="315"/>
      <c r="L30" s="315"/>
      <c r="M30" s="315"/>
      <c r="N30" s="315"/>
      <c r="O30" s="315"/>
      <c r="P30" s="10"/>
    </row>
    <row r="31" spans="2:16" s="8" customFormat="1" x14ac:dyDescent="0.25">
      <c r="B31" s="10"/>
      <c r="C31" s="216"/>
      <c r="D31" s="216"/>
      <c r="E31" s="216"/>
      <c r="F31" s="216"/>
      <c r="G31" s="216"/>
      <c r="H31" s="216"/>
      <c r="I31" s="217"/>
      <c r="J31" s="314"/>
      <c r="K31" s="315"/>
      <c r="L31" s="315"/>
      <c r="M31" s="315"/>
      <c r="N31" s="315"/>
      <c r="O31" s="315"/>
      <c r="P31" s="10"/>
    </row>
    <row r="32" spans="2:16" s="8" customFormat="1" x14ac:dyDescent="0.25">
      <c r="B32" s="10"/>
      <c r="C32" s="216"/>
      <c r="D32" s="216"/>
      <c r="E32" s="216"/>
      <c r="F32" s="216"/>
      <c r="G32" s="216"/>
      <c r="H32" s="216"/>
      <c r="I32" s="217"/>
      <c r="J32" s="314"/>
      <c r="K32" s="315"/>
      <c r="L32" s="315"/>
      <c r="M32" s="315"/>
      <c r="N32" s="315"/>
      <c r="O32" s="315"/>
      <c r="P32" s="10"/>
    </row>
    <row r="33" spans="2:16" s="8" customFormat="1" ht="336" customHeight="1" x14ac:dyDescent="0.25">
      <c r="B33" s="10"/>
      <c r="C33" s="216"/>
      <c r="D33" s="216"/>
      <c r="E33" s="216"/>
      <c r="F33" s="216"/>
      <c r="G33" s="216"/>
      <c r="H33" s="216"/>
      <c r="I33" s="217"/>
      <c r="J33" s="316"/>
      <c r="K33" s="317"/>
      <c r="L33" s="317"/>
      <c r="M33" s="317"/>
      <c r="N33" s="317"/>
      <c r="O33" s="317"/>
      <c r="P33" s="10"/>
    </row>
    <row r="34" spans="2:16" s="8" customFormat="1" ht="15.6" customHeight="1" x14ac:dyDescent="0.25">
      <c r="B34" s="10"/>
      <c r="C34" s="216"/>
      <c r="D34" s="216"/>
      <c r="E34" s="216"/>
      <c r="F34" s="216"/>
      <c r="G34" s="216"/>
      <c r="H34" s="216"/>
      <c r="I34" s="217"/>
      <c r="J34" s="297" t="s">
        <v>31</v>
      </c>
      <c r="K34" s="298"/>
      <c r="L34" s="298"/>
      <c r="M34" s="298"/>
      <c r="N34" s="298"/>
      <c r="O34" s="298"/>
      <c r="P34" s="10"/>
    </row>
    <row r="35" spans="2:16" s="8" customFormat="1" x14ac:dyDescent="0.25">
      <c r="B35" s="10"/>
      <c r="C35" s="216"/>
      <c r="D35" s="216"/>
      <c r="E35" s="216"/>
      <c r="F35" s="216"/>
      <c r="G35" s="216"/>
      <c r="H35" s="216"/>
      <c r="I35" s="217"/>
      <c r="J35" s="312" t="s">
        <v>216</v>
      </c>
      <c r="K35" s="313"/>
      <c r="L35" s="313"/>
      <c r="M35" s="313"/>
      <c r="N35" s="313"/>
      <c r="O35" s="313"/>
      <c r="P35" s="10"/>
    </row>
    <row r="36" spans="2:16" s="8" customFormat="1" x14ac:dyDescent="0.25">
      <c r="B36" s="10"/>
      <c r="C36" s="216"/>
      <c r="D36" s="216"/>
      <c r="E36" s="216"/>
      <c r="F36" s="216"/>
      <c r="G36" s="216"/>
      <c r="H36" s="216"/>
      <c r="I36" s="217"/>
      <c r="J36" s="314"/>
      <c r="K36" s="315"/>
      <c r="L36" s="315"/>
      <c r="M36" s="315"/>
      <c r="N36" s="315"/>
      <c r="O36" s="315"/>
      <c r="P36" s="10"/>
    </row>
    <row r="37" spans="2:16" s="8" customFormat="1" x14ac:dyDescent="0.25">
      <c r="B37" s="10"/>
      <c r="C37" s="216"/>
      <c r="D37" s="216"/>
      <c r="E37" s="216"/>
      <c r="F37" s="216"/>
      <c r="G37" s="216"/>
      <c r="H37" s="216"/>
      <c r="I37" s="217"/>
      <c r="J37" s="314"/>
      <c r="K37" s="315"/>
      <c r="L37" s="315"/>
      <c r="M37" s="315"/>
      <c r="N37" s="315"/>
      <c r="O37" s="315"/>
      <c r="P37" s="10"/>
    </row>
    <row r="38" spans="2:16" s="8" customFormat="1" x14ac:dyDescent="0.25">
      <c r="B38" s="10"/>
      <c r="C38" s="216"/>
      <c r="D38" s="216"/>
      <c r="E38" s="216"/>
      <c r="F38" s="216"/>
      <c r="G38" s="216"/>
      <c r="H38" s="216"/>
      <c r="I38" s="217"/>
      <c r="J38" s="314"/>
      <c r="K38" s="315"/>
      <c r="L38" s="315"/>
      <c r="M38" s="315"/>
      <c r="N38" s="315"/>
      <c r="O38" s="315"/>
      <c r="P38" s="10"/>
    </row>
    <row r="39" spans="2:16" s="8" customFormat="1" x14ac:dyDescent="0.25">
      <c r="B39" s="10"/>
      <c r="C39" s="216"/>
      <c r="D39" s="216"/>
      <c r="E39" s="216"/>
      <c r="F39" s="216"/>
      <c r="G39" s="216"/>
      <c r="H39" s="216"/>
      <c r="I39" s="217"/>
      <c r="J39" s="314"/>
      <c r="K39" s="315"/>
      <c r="L39" s="315"/>
      <c r="M39" s="315"/>
      <c r="N39" s="315"/>
      <c r="O39" s="315"/>
      <c r="P39" s="10"/>
    </row>
    <row r="40" spans="2:16" s="8" customFormat="1" ht="216.75" customHeight="1" x14ac:dyDescent="0.25">
      <c r="B40" s="10"/>
      <c r="C40" s="216"/>
      <c r="D40" s="216"/>
      <c r="E40" s="216"/>
      <c r="F40" s="216"/>
      <c r="G40" s="216"/>
      <c r="H40" s="216"/>
      <c r="I40" s="217"/>
      <c r="J40" s="316"/>
      <c r="K40" s="317"/>
      <c r="L40" s="317"/>
      <c r="M40" s="317"/>
      <c r="N40" s="317"/>
      <c r="O40" s="317"/>
      <c r="P40" s="10"/>
    </row>
    <row r="41" spans="2:16" s="8" customFormat="1" ht="20.45" customHeight="1" x14ac:dyDescent="0.25">
      <c r="B41" s="10"/>
      <c r="C41" s="216"/>
      <c r="D41" s="216"/>
      <c r="E41" s="216"/>
      <c r="F41" s="216"/>
      <c r="G41" s="216"/>
      <c r="H41" s="216"/>
      <c r="I41" s="217"/>
      <c r="J41" s="273" t="s">
        <v>5</v>
      </c>
      <c r="K41" s="274"/>
      <c r="L41" s="274"/>
      <c r="M41" s="274"/>
      <c r="N41" s="274"/>
      <c r="O41" s="274"/>
      <c r="P41" s="10"/>
    </row>
    <row r="42" spans="2:16" s="8" customFormat="1" ht="15.75" customHeight="1" x14ac:dyDescent="0.25">
      <c r="B42" s="10"/>
      <c r="C42" s="216"/>
      <c r="D42" s="216"/>
      <c r="E42" s="216"/>
      <c r="F42" s="216"/>
      <c r="G42" s="216"/>
      <c r="H42" s="216"/>
      <c r="I42" s="217"/>
      <c r="J42" s="275" t="str">
        <f>E14</f>
        <v>Jefe de la Oficina Asesora de Comunicaciones</v>
      </c>
      <c r="K42" s="276"/>
      <c r="L42" s="276"/>
      <c r="M42" s="276"/>
      <c r="N42" s="276"/>
      <c r="O42" s="276"/>
      <c r="P42" s="10"/>
    </row>
    <row r="43" spans="2:16" s="8" customFormat="1" ht="16.5" customHeight="1" x14ac:dyDescent="0.25">
      <c r="B43" s="10"/>
      <c r="C43" s="216"/>
      <c r="D43" s="216"/>
      <c r="E43" s="216"/>
      <c r="F43" s="216"/>
      <c r="G43" s="216"/>
      <c r="H43" s="216"/>
      <c r="I43" s="217"/>
      <c r="J43" s="262"/>
      <c r="K43" s="263"/>
      <c r="L43" s="263"/>
      <c r="M43" s="263"/>
      <c r="N43" s="263"/>
      <c r="O43" s="263"/>
      <c r="P43" s="10"/>
    </row>
    <row r="44" spans="2:16" s="8" customFormat="1" ht="16.5" customHeight="1" x14ac:dyDescent="0.25">
      <c r="B44" s="10"/>
      <c r="C44" s="5"/>
      <c r="D44" s="5"/>
      <c r="E44" s="5"/>
      <c r="F44" s="5"/>
      <c r="G44" s="5"/>
      <c r="H44" s="5"/>
      <c r="I44" s="5"/>
      <c r="J44" s="5"/>
      <c r="K44" s="5"/>
      <c r="L44" s="5"/>
      <c r="M44" s="5"/>
      <c r="N44" s="5"/>
      <c r="O44" s="5"/>
      <c r="P44" s="10"/>
    </row>
    <row r="45" spans="2:16" s="12" customFormat="1" ht="15" customHeight="1" x14ac:dyDescent="0.25">
      <c r="B45" s="11"/>
      <c r="C45" s="277" t="s">
        <v>7</v>
      </c>
      <c r="D45" s="278"/>
      <c r="E45" s="278"/>
      <c r="F45" s="278"/>
      <c r="G45" s="278"/>
      <c r="H45" s="278"/>
      <c r="I45" s="278"/>
      <c r="J45" s="278"/>
      <c r="K45" s="278"/>
      <c r="L45" s="278"/>
      <c r="M45" s="278"/>
      <c r="N45" s="278"/>
      <c r="O45" s="279"/>
      <c r="P45" s="11"/>
    </row>
    <row r="46" spans="2:16" s="12" customFormat="1" x14ac:dyDescent="0.25">
      <c r="B46" s="11"/>
      <c r="C46" s="25" t="s">
        <v>6</v>
      </c>
      <c r="D46" s="114" t="str">
        <f ca="1">IF(J23="MENSUAL","ENERO",IF(J23="TRIMESTRAL","MARZO",IF(J23="SEMESTRAL","JUNIO",IF(J23="ANUAL",YEAR(TODAY()),""))))</f>
        <v>MARZO</v>
      </c>
      <c r="E46" s="114" t="str">
        <f>IF(J23="MENSUAL","FEBRERO",IF(J23="TRIMESTRAL","JUNIO",IF(J23="SEMESTRAL","DICIEMBRE","")))</f>
        <v>JUNIO</v>
      </c>
      <c r="F46" s="114" t="str">
        <f>IF(J23="MENSUAL","MARZO",IF(J23="TRIMESTRAL","SEPTIEMBRE",""))</f>
        <v>SEPTIEMBRE</v>
      </c>
      <c r="G46" s="114" t="str">
        <f>IF(J23="MENSUAL","ABRIL",IF(J23="TRIMESTRAL","DICIEMBRE",""))</f>
        <v>DICIEMBRE</v>
      </c>
      <c r="H46" s="24" t="str">
        <f>IF(J23="MENSUAL","MAYO","")</f>
        <v/>
      </c>
      <c r="I46" s="24" t="str">
        <f>IF(J23="MENSUAL","JUNIO","")</f>
        <v/>
      </c>
      <c r="J46" s="24" t="str">
        <f>IF(J23="MENSUAL","JULIO","")</f>
        <v/>
      </c>
      <c r="K46" s="24" t="str">
        <f>IF(J23="MENSUAL","AGOSTO","")</f>
        <v/>
      </c>
      <c r="L46" s="24" t="str">
        <f>IF(J23="MENSUAL","SEPTIEMBRE","")</f>
        <v/>
      </c>
      <c r="M46" s="24" t="str">
        <f>IF(J23="MENSUAL","OCTUBRE","")</f>
        <v/>
      </c>
      <c r="N46" s="24" t="str">
        <f>IF(J23="MENSUAL","NOVIEMBRE","")</f>
        <v/>
      </c>
      <c r="O46" s="24" t="str">
        <f>IF(J23="MENSUAL","DICIEMBRE","")</f>
        <v/>
      </c>
      <c r="P46" s="11"/>
    </row>
    <row r="47" spans="2:16" s="12" customFormat="1" ht="72" customHeight="1" x14ac:dyDescent="0.25">
      <c r="B47" s="11"/>
      <c r="C47" s="27" t="str">
        <f>G18</f>
        <v>Número de solicitudes respondidas a tiempo * 100</v>
      </c>
      <c r="D47" s="137">
        <v>1239</v>
      </c>
      <c r="E47" s="114">
        <v>1226</v>
      </c>
      <c r="F47" s="137">
        <v>2701</v>
      </c>
      <c r="G47" s="137"/>
      <c r="H47" s="24"/>
      <c r="I47" s="24"/>
      <c r="J47" s="24"/>
      <c r="K47" s="24"/>
      <c r="L47" s="24"/>
      <c r="M47" s="24"/>
      <c r="N47" s="24"/>
      <c r="O47" s="24"/>
      <c r="P47" s="11"/>
    </row>
    <row r="48" spans="2:16" s="12" customFormat="1" ht="29.25" customHeight="1" x14ac:dyDescent="0.25">
      <c r="B48" s="11"/>
      <c r="C48" s="27" t="str">
        <f>G19</f>
        <v>Total de solicitudes</v>
      </c>
      <c r="D48" s="137">
        <v>1334</v>
      </c>
      <c r="E48" s="114">
        <v>1333</v>
      </c>
      <c r="F48" s="137">
        <v>2742</v>
      </c>
      <c r="G48" s="137"/>
      <c r="H48" s="24"/>
      <c r="I48" s="24"/>
      <c r="J48" s="24"/>
      <c r="K48" s="24"/>
      <c r="L48" s="24"/>
      <c r="M48" s="24"/>
      <c r="N48" s="24"/>
      <c r="O48" s="24"/>
      <c r="P48" s="13"/>
    </row>
    <row r="49" spans="1:28" s="12" customFormat="1" x14ac:dyDescent="0.25">
      <c r="B49" s="11"/>
      <c r="C49" s="2" t="s">
        <v>8</v>
      </c>
      <c r="D49" s="116">
        <f>IFERROR(IF($E$17=1,D47/D48,IF($E$17=2,D47,"")),"")</f>
        <v>0.9287856071964018</v>
      </c>
      <c r="E49" s="116">
        <f>IFERROR(IF($E$17=1,E47/E48,IF($E$17=2,E47,"")),"")</f>
        <v>0.91972993248312074</v>
      </c>
      <c r="F49" s="116">
        <f t="shared" ref="F49:O49" si="0">IFERROR(IF($E$17=1,F47/F48,IF($E$17=2,F47,"")),"")</f>
        <v>0.98504741064916124</v>
      </c>
      <c r="G49" s="115" t="str">
        <f t="shared" si="0"/>
        <v/>
      </c>
      <c r="H49" s="22"/>
      <c r="I49" s="22" t="str">
        <f t="shared" si="0"/>
        <v/>
      </c>
      <c r="J49" s="22" t="str">
        <f t="shared" si="0"/>
        <v/>
      </c>
      <c r="K49" s="22" t="str">
        <f t="shared" si="0"/>
        <v/>
      </c>
      <c r="L49" s="22" t="str">
        <f t="shared" si="0"/>
        <v/>
      </c>
      <c r="M49" s="22" t="str">
        <f t="shared" si="0"/>
        <v/>
      </c>
      <c r="N49" s="22" t="str">
        <f t="shared" si="0"/>
        <v/>
      </c>
      <c r="O49" s="22" t="str">
        <f t="shared" si="0"/>
        <v/>
      </c>
      <c r="P49" s="11"/>
    </row>
    <row r="50" spans="1:28" s="12" customFormat="1" x14ac:dyDescent="0.25">
      <c r="B50" s="11"/>
      <c r="C50" s="3" t="s">
        <v>19</v>
      </c>
      <c r="D50" s="116">
        <f>IF(AND(N23="ANUAL",J23="MENSUAL"),N17/12,IF(AND(N23="ANUAL",J23="TRIMESTRAL"),N17/4,IF(AND(N23="ANUAL",J23="SEMESTRAL"),N17/2,IF(AND(N23="ANUAL",J23="ANUAL"),N17,IF(AND(N23="SEMESTRAL",J23="MENSUAL"),N17/6,IF(AND(N23="SEMESTRAL",J23="TRIMESTRAL"),N17/2,IF(AND(N23="SEMESTRAL",J23="SEMESTRAL"),N17,IF(AND(N23="SEMESTRAL",J23="ANUAL"),"REVISAR FRECUENCIAS",IF(AND(N23="TRIMESTRAL",J23="MENSUAL"),N17/3,IF(AND(N23="TRIMESTRAL",J23="TRIMESTRAL"),N17,IF(AND(N23="TRIMESTRAL",J23="SEMESTRAL"),"REVISAR FRECUENCIAS",IF(AND(N23="TRIMESTRAL",J23="ANUAL"),"REVISAR FRECUENCIAS",IF(AND(N23="MENSUAL",J23="MENSUAL"),N17,IF(AND(N23="MENSUAL",J23="TRIMESTRAL"),"REVISAR FRECUENCIAS",IF(AND(N23="MENSUAL",J23="SEMESTRAL"),"REVISAR FRECUENCIAS",IF(AND(N23="MENSUAL",J23="ANUAL"),"REVISAR FRECUENCIAS",""))))))))))))))))</f>
        <v>0.9</v>
      </c>
      <c r="E50" s="116">
        <f>IF(AND(N23="ANUAL",J23="MENSUAL"),N17/12+D50,IF(AND(N23="ANUAL",J23="TRIMESTRAL"),N17/4+D50,IF(AND(N23="ANUAL",J23="SEMESTRAL"),N17/2+D50,IF(AND(N23="SEMESTRAL",J23="MENSUAL"),N17/6+D50,IF(AND(N23="SEMESTRAL",J23="TRIMESTRAL"),N17/2+D50,IF(AND(N23="SEMESTRAL",J23="SEMESTRAL"),N17,IF(AND(N23="TRIMESTRAL",J23="MENSUAL"),N17/3+D50,IF(AND(N23="TRIMESTRAL",J23="TRIMESTRAL"),N17,IF(AND(N23="MENSUAL",J23="MENSUAL"),N17,"")))))))))</f>
        <v>0.9</v>
      </c>
      <c r="F50" s="116">
        <f>IF(AND(N23="ANUAL",J23="MENSUAL"),N17/12+E50,IF(AND(N23="ANUAL",J23="TRIMESTRAL"),N17/4+E50,IF(AND(N23="SEMESTRAL",J23="MENSUAL"),N17/6+E50,IF(AND(N23="SEMESTRAL",J23="TRIMESTRAL"),N17/2,IF(AND(N23="TRIMESTRAL",J23="MENSUAL"),N17/3+E50,IF(AND(N23="TRIMESTRAL",J23="TRIMESTRAL"),N17,IF(AND(N23="MENSUAL",J23="MENSUAL"),N17,"")))))))</f>
        <v>0.9</v>
      </c>
      <c r="G50" s="116">
        <f>IF(AND(N23="ANUAL",J23="MENSUAL"),N17/12+F50,IF(AND(N23="ANUAL",J23="TRIMESTRAL"),N17/4+F50,IF(AND(N23="SEMESTRAL",J23="MENSUAL"),N17/6+F50,IF(AND(N23="SEMESTRAL",J23="TRIMESTRAL"),N17/2+F50,IF(AND(N23="TRIMESTRAL",J23="MENSUAL"),N17/3,IF(AND(N23="TRIMESTRAL",J23="TRIMESTRAL"),N17,IF(AND(N23="MENSUAL",J23="MENSUAL"),N17,"")))))))</f>
        <v>0.9</v>
      </c>
      <c r="H50" s="22" t="str">
        <f>IF(AND($N$23="ANUAL",$J$23="MENSUAL"),$N$17/12+G50,IF(AND(N23="SEMESTRAL",J23="MENSUAL"),N17/6+G50,IF(AND(N23="TRIMESTRAL",J23="MENSUAL"),N17/3+G50,IF(AND(N23="MENSUAL",J23="MENSUAL"),N17,""))))</f>
        <v/>
      </c>
      <c r="I50" s="22" t="str">
        <f>IF(AND($N$23="ANUAL",$J$23="MENSUAL"),$N$17/12+H50,IF(AND(N23="SEMESTRAL",J23="MENSUAL"),N17/6+H50,IF(AND(N23="TRIMESTRAL",J23="MENSUAL"),N17/3+H50,IF(AND(N23="MENSUAL",J23="MENSUAL"),N17,""))))</f>
        <v/>
      </c>
      <c r="J50" s="22" t="str">
        <f>IF(AND($N$23="ANUAL",$J$23="MENSUAL"),$N$17/12+I50,IF(AND(N23="SEMESTRAL",J23="MENSUAL"),N17/6,IF(AND(N23="TRIMESTRAL",J23="MENSUAL"),N17/3,IF(AND(N23="MENSUAL",J23="MENSUAL"),N17,""))))</f>
        <v/>
      </c>
      <c r="K50" s="22" t="str">
        <f>IF(AND($N$23="ANUAL",$J$23="MENSUAL"),$N$17/12+J50,IF(AND(N23="SEMESTRAL",J23="MENSUAL"),N17/6+J50,IF(AND(N23="TRIMESTRAL",J23="MENSUAL"),N17/3+J50,IF(AND(N23="MENSUAL",J23="MENSUAL"),N17,""))))</f>
        <v/>
      </c>
      <c r="L50" s="22" t="str">
        <f>IF(AND($N$23="ANUAL",$J$23="MENSUAL"),$N$17/12+K50,IF(AND(N23="SEMESTRAL",J23="MENSUAL"),N17/6+K50,IF(AND(N23="TRIMESTRAL",J23="MENSUAL"),N17/3+K50,IF(AND(N23="MENSUAL",J23="MENSUAL"),N17,""))))</f>
        <v/>
      </c>
      <c r="M50" s="22" t="str">
        <f>IF(AND($N$23="ANUAL",$J$23="MENSUAL"),$N$17/12+L50,IF(AND(N23="SEMESTRAL",J23="MENSUAL"),N17/6+L50,IF(AND(N23="TRIMESTRAL",J23="MENSUAL"),N17/3,IF(AND(N23="MENSUAL",J23="MENSUAL"),N17,""))))</f>
        <v/>
      </c>
      <c r="N50" s="22" t="str">
        <f>IF(AND($N$23="ANUAL",$J$23="MENSUAL"),$N$17/12+M50,IF(AND(N23="SEMESTRAL",J23="MENSUAL"),N17/6+M50,IF(AND(N23="TRIMESTRAL",J23="MENSUAL"),N17/3+M50,IF(AND(N23="MENSUAL",J23="MENSUAL"),N17,""))))</f>
        <v/>
      </c>
      <c r="O50" s="22" t="str">
        <f>IF(AND($N$23="ANUAL",$J$23="MENSUAL"),$N$17/12+N50,IF(AND(N23="SEMESTRAL",J23="MENSUAL"),N17/6+N50,IF(AND(N23="TRIMESTRAL",J23="MENSUAL"),N17/3+N50,IF(AND(N23="MENSUAL",J23="MENSUAL"),N17,""))))</f>
        <v/>
      </c>
      <c r="P50" s="11"/>
    </row>
    <row r="51" spans="1:28" s="12" customFormat="1" x14ac:dyDescent="0.25">
      <c r="B51" s="11"/>
      <c r="C51" s="5"/>
      <c r="D51" s="5"/>
      <c r="E51" s="5"/>
      <c r="F51" s="5"/>
      <c r="G51" s="5"/>
      <c r="H51" s="5"/>
      <c r="I51" s="5"/>
      <c r="J51" s="5"/>
      <c r="K51" s="5"/>
      <c r="L51" s="5"/>
      <c r="M51" s="5"/>
      <c r="N51" s="5"/>
      <c r="O51" s="5"/>
      <c r="P51" s="11"/>
    </row>
    <row r="52" spans="1:28" s="14" customFormat="1" x14ac:dyDescent="0.2">
      <c r="A52" s="15"/>
      <c r="B52" s="1"/>
      <c r="C52" s="280" t="s">
        <v>59</v>
      </c>
      <c r="D52" s="280"/>
      <c r="E52" s="280"/>
      <c r="F52" s="280"/>
      <c r="G52" s="280"/>
      <c r="H52" s="280"/>
      <c r="I52" s="280"/>
      <c r="J52" s="280"/>
      <c r="K52" s="280"/>
      <c r="L52" s="280"/>
      <c r="M52" s="280"/>
      <c r="N52" s="280"/>
      <c r="O52" s="280"/>
      <c r="P52" s="1"/>
      <c r="Q52" s="15"/>
      <c r="R52" s="15"/>
      <c r="S52" s="15"/>
      <c r="T52" s="15"/>
      <c r="U52" s="15"/>
      <c r="V52" s="15"/>
      <c r="W52" s="15"/>
      <c r="X52" s="15"/>
      <c r="Y52" s="15"/>
      <c r="Z52" s="15"/>
      <c r="AA52" s="15"/>
      <c r="AB52" s="15"/>
    </row>
    <row r="53" spans="1:28" s="14" customFormat="1" x14ac:dyDescent="0.2">
      <c r="A53" s="15"/>
      <c r="B53" s="1"/>
      <c r="C53" s="281" t="s">
        <v>61</v>
      </c>
      <c r="D53" s="281"/>
      <c r="E53" s="281"/>
      <c r="F53" s="281"/>
      <c r="G53" s="281" t="s">
        <v>60</v>
      </c>
      <c r="H53" s="281"/>
      <c r="I53" s="281"/>
      <c r="J53" s="281"/>
      <c r="K53" s="281" t="s">
        <v>109</v>
      </c>
      <c r="L53" s="281"/>
      <c r="M53" s="281"/>
      <c r="N53" s="281"/>
      <c r="O53" s="281"/>
      <c r="P53" s="1"/>
      <c r="Q53" s="15"/>
      <c r="R53" s="15"/>
      <c r="S53" s="15"/>
      <c r="T53" s="15"/>
      <c r="U53" s="15"/>
      <c r="V53" s="15"/>
      <c r="W53" s="15"/>
      <c r="X53" s="15"/>
      <c r="Y53" s="15"/>
      <c r="Z53" s="15"/>
      <c r="AA53" s="15"/>
      <c r="AB53" s="15"/>
    </row>
    <row r="54" spans="1:28" s="14" customFormat="1" x14ac:dyDescent="0.2">
      <c r="A54" s="15"/>
      <c r="B54" s="1"/>
      <c r="C54" s="295"/>
      <c r="D54" s="295"/>
      <c r="E54" s="295"/>
      <c r="F54" s="295"/>
      <c r="G54" s="296"/>
      <c r="H54" s="296"/>
      <c r="I54" s="296"/>
      <c r="J54" s="296"/>
      <c r="K54" s="295"/>
      <c r="L54" s="295"/>
      <c r="M54" s="295"/>
      <c r="N54" s="295"/>
      <c r="O54" s="295"/>
      <c r="P54" s="1"/>
      <c r="Q54" s="15"/>
      <c r="R54" s="15"/>
      <c r="S54" s="15"/>
      <c r="T54" s="15"/>
      <c r="U54" s="15"/>
      <c r="V54" s="15"/>
      <c r="W54" s="15"/>
      <c r="X54" s="15"/>
      <c r="Y54" s="15"/>
      <c r="Z54" s="15"/>
      <c r="AA54" s="15"/>
      <c r="AB54" s="15"/>
    </row>
    <row r="55" spans="1:28" s="14" customFormat="1" x14ac:dyDescent="0.2">
      <c r="A55" s="15"/>
      <c r="B55" s="1"/>
      <c r="C55" s="295"/>
      <c r="D55" s="295"/>
      <c r="E55" s="295"/>
      <c r="F55" s="295"/>
      <c r="G55" s="296"/>
      <c r="H55" s="296"/>
      <c r="I55" s="296"/>
      <c r="J55" s="296"/>
      <c r="K55" s="295"/>
      <c r="L55" s="295"/>
      <c r="M55" s="295"/>
      <c r="N55" s="295"/>
      <c r="O55" s="295"/>
      <c r="P55" s="1"/>
      <c r="Q55" s="15"/>
      <c r="R55" s="15"/>
      <c r="S55" s="15"/>
      <c r="T55" s="15"/>
      <c r="U55" s="15"/>
      <c r="V55" s="15"/>
      <c r="W55" s="15"/>
      <c r="X55" s="15"/>
      <c r="Y55" s="15"/>
      <c r="Z55" s="15"/>
      <c r="AA55" s="15"/>
      <c r="AB55" s="15"/>
    </row>
    <row r="56" spans="1:28" s="14" customFormat="1" x14ac:dyDescent="0.2">
      <c r="A56" s="15"/>
      <c r="B56" s="1"/>
      <c r="C56" s="295"/>
      <c r="D56" s="295"/>
      <c r="E56" s="295"/>
      <c r="F56" s="295"/>
      <c r="G56" s="296"/>
      <c r="H56" s="296"/>
      <c r="I56" s="296"/>
      <c r="J56" s="296"/>
      <c r="K56" s="295"/>
      <c r="L56" s="295"/>
      <c r="M56" s="295"/>
      <c r="N56" s="295"/>
      <c r="O56" s="295"/>
      <c r="P56" s="1"/>
      <c r="Q56" s="15"/>
      <c r="R56" s="15"/>
      <c r="S56" s="15"/>
      <c r="T56" s="15"/>
      <c r="U56" s="15"/>
      <c r="V56" s="15"/>
      <c r="W56" s="15"/>
      <c r="X56" s="15"/>
      <c r="Y56" s="15"/>
      <c r="Z56" s="15"/>
      <c r="AA56" s="15"/>
      <c r="AB56" s="15"/>
    </row>
    <row r="57" spans="1:28" s="14" customFormat="1" x14ac:dyDescent="0.2">
      <c r="A57" s="15"/>
      <c r="B57" s="1"/>
      <c r="C57" s="295"/>
      <c r="D57" s="295"/>
      <c r="E57" s="295"/>
      <c r="F57" s="295"/>
      <c r="G57" s="295"/>
      <c r="H57" s="295"/>
      <c r="I57" s="295"/>
      <c r="J57" s="295"/>
      <c r="K57" s="295"/>
      <c r="L57" s="295"/>
      <c r="M57" s="295"/>
      <c r="N57" s="295"/>
      <c r="O57" s="295"/>
      <c r="P57" s="1"/>
      <c r="Q57" s="15"/>
      <c r="R57" s="15"/>
      <c r="S57" s="15"/>
      <c r="T57" s="15"/>
      <c r="U57" s="15"/>
      <c r="V57" s="15"/>
      <c r="W57" s="15"/>
      <c r="X57" s="15"/>
      <c r="Y57" s="15"/>
      <c r="Z57" s="15"/>
      <c r="AA57" s="15"/>
      <c r="AB57" s="15"/>
    </row>
    <row r="58" spans="1:28" s="14" customFormat="1" x14ac:dyDescent="0.2">
      <c r="A58" s="15"/>
      <c r="B58" s="1"/>
      <c r="C58" s="295"/>
      <c r="D58" s="295"/>
      <c r="E58" s="295"/>
      <c r="F58" s="295"/>
      <c r="G58" s="295"/>
      <c r="H58" s="295"/>
      <c r="I58" s="295"/>
      <c r="J58" s="295"/>
      <c r="K58" s="295"/>
      <c r="L58" s="295"/>
      <c r="M58" s="295"/>
      <c r="N58" s="295"/>
      <c r="O58" s="295"/>
      <c r="P58" s="1"/>
      <c r="Q58" s="15"/>
      <c r="R58" s="15"/>
      <c r="S58" s="15"/>
      <c r="T58" s="15"/>
      <c r="U58" s="15"/>
      <c r="V58" s="15"/>
      <c r="W58" s="15"/>
      <c r="X58" s="15"/>
      <c r="Y58" s="15"/>
      <c r="Z58" s="15"/>
      <c r="AA58" s="15"/>
      <c r="AB58" s="15"/>
    </row>
    <row r="59" spans="1:28" s="14" customFormat="1" x14ac:dyDescent="0.2">
      <c r="A59" s="15"/>
      <c r="B59" s="1"/>
      <c r="C59" s="295"/>
      <c r="D59" s="295"/>
      <c r="E59" s="295"/>
      <c r="F59" s="295"/>
      <c r="G59" s="295"/>
      <c r="H59" s="295"/>
      <c r="I59" s="295"/>
      <c r="J59" s="295"/>
      <c r="K59" s="295"/>
      <c r="L59" s="295"/>
      <c r="M59" s="295"/>
      <c r="N59" s="295"/>
      <c r="O59" s="295"/>
      <c r="P59" s="1"/>
      <c r="Q59" s="15"/>
      <c r="R59" s="15"/>
      <c r="S59" s="15"/>
      <c r="T59" s="15"/>
      <c r="U59" s="15"/>
      <c r="V59" s="15"/>
      <c r="W59" s="15"/>
      <c r="X59" s="15"/>
      <c r="Y59" s="15"/>
      <c r="Z59" s="15"/>
      <c r="AA59" s="15"/>
      <c r="AB59" s="15"/>
    </row>
    <row r="60" spans="1:28" s="14" customFormat="1" x14ac:dyDescent="0.2">
      <c r="A60" s="15"/>
      <c r="B60" s="1"/>
      <c r="C60" s="282"/>
      <c r="D60" s="282"/>
      <c r="E60" s="282"/>
      <c r="F60" s="282"/>
      <c r="G60" s="282"/>
      <c r="H60" s="282"/>
      <c r="I60" s="282"/>
      <c r="J60" s="282"/>
      <c r="K60" s="282"/>
      <c r="L60" s="282"/>
      <c r="M60" s="282"/>
      <c r="N60" s="282"/>
      <c r="O60" s="282"/>
      <c r="P60" s="1"/>
      <c r="Q60" s="15"/>
      <c r="R60" s="15"/>
      <c r="S60" s="15"/>
      <c r="T60" s="15"/>
      <c r="U60" s="15"/>
      <c r="V60" s="15"/>
      <c r="W60" s="15"/>
      <c r="X60" s="15"/>
      <c r="Y60" s="15"/>
      <c r="Z60" s="15"/>
      <c r="AA60" s="15"/>
      <c r="AB60" s="15"/>
    </row>
    <row r="61" spans="1:28" s="14" customFormat="1" x14ac:dyDescent="0.2">
      <c r="A61" s="15"/>
      <c r="B61" s="1"/>
      <c r="C61" s="23"/>
      <c r="D61" s="16"/>
      <c r="E61" s="16"/>
      <c r="F61" s="16"/>
      <c r="G61" s="16"/>
      <c r="H61" s="16"/>
      <c r="I61" s="16"/>
      <c r="J61" s="16"/>
      <c r="K61" s="16"/>
      <c r="L61" s="16"/>
      <c r="M61" s="16"/>
      <c r="N61" s="16"/>
      <c r="O61" s="16"/>
      <c r="P61" s="1"/>
      <c r="Q61" s="15"/>
      <c r="R61" s="15"/>
      <c r="S61" s="15"/>
      <c r="T61" s="15"/>
      <c r="U61" s="15"/>
      <c r="V61" s="15"/>
      <c r="W61" s="15"/>
      <c r="X61" s="15"/>
      <c r="Y61" s="15"/>
      <c r="Z61" s="15"/>
      <c r="AA61" s="15"/>
      <c r="AB61" s="15"/>
    </row>
    <row r="64" spans="1:28" s="18" customFormat="1" x14ac:dyDescent="0.2">
      <c r="C64" s="17"/>
      <c r="D64" s="17"/>
      <c r="E64" s="17"/>
      <c r="F64" s="17"/>
      <c r="G64" s="17"/>
      <c r="H64" s="17"/>
      <c r="I64" s="17"/>
      <c r="J64" s="17"/>
      <c r="K64" s="17"/>
      <c r="L64" s="17"/>
      <c r="M64" s="17"/>
      <c r="N64" s="17"/>
      <c r="O64" s="17"/>
    </row>
    <row r="65" spans="3:15" s="18" customFormat="1" x14ac:dyDescent="0.2">
      <c r="C65" s="17"/>
      <c r="D65" s="17"/>
      <c r="E65" s="17"/>
      <c r="F65" s="17"/>
      <c r="G65" s="17"/>
      <c r="H65" s="17"/>
      <c r="I65" s="17"/>
      <c r="J65" s="17"/>
      <c r="K65" s="17"/>
      <c r="L65" s="17"/>
      <c r="M65" s="17"/>
      <c r="N65" s="17"/>
      <c r="O65" s="17"/>
    </row>
    <row r="66" spans="3:15" s="18" customFormat="1" x14ac:dyDescent="0.2">
      <c r="C66" s="17"/>
      <c r="D66" s="17"/>
      <c r="E66" s="17"/>
      <c r="F66" s="17"/>
      <c r="G66" s="17"/>
      <c r="H66" s="17"/>
      <c r="I66" s="17"/>
      <c r="J66" s="17"/>
      <c r="K66" s="17"/>
      <c r="L66" s="17"/>
      <c r="M66" s="17"/>
      <c r="N66" s="17"/>
      <c r="O66" s="17"/>
    </row>
    <row r="67" spans="3:15" s="18" customFormat="1" x14ac:dyDescent="0.2">
      <c r="C67" s="17"/>
      <c r="D67" s="17"/>
      <c r="E67" s="17"/>
      <c r="F67" s="17"/>
      <c r="G67" s="17"/>
      <c r="H67" s="17"/>
      <c r="I67" s="17"/>
      <c r="J67" s="17"/>
      <c r="K67" s="17"/>
      <c r="L67" s="17"/>
      <c r="M67" s="17"/>
      <c r="N67" s="17"/>
      <c r="O67" s="17"/>
    </row>
    <row r="68" spans="3:15" s="18" customFormat="1" x14ac:dyDescent="0.2">
      <c r="C68" s="17"/>
      <c r="D68" s="17"/>
      <c r="E68" s="17"/>
      <c r="F68" s="17"/>
      <c r="G68" s="17"/>
      <c r="H68" s="17"/>
      <c r="I68" s="17"/>
      <c r="J68" s="17"/>
      <c r="K68" s="17"/>
      <c r="L68" s="17"/>
      <c r="M68" s="17"/>
      <c r="N68" s="17"/>
      <c r="O68" s="17"/>
    </row>
    <row r="69" spans="3:15" s="18" customFormat="1" x14ac:dyDescent="0.2">
      <c r="C69" s="17"/>
      <c r="D69" s="17"/>
      <c r="E69" s="17"/>
      <c r="F69" s="17"/>
      <c r="G69" s="17"/>
      <c r="H69" s="17"/>
      <c r="I69" s="17"/>
      <c r="J69" s="17"/>
      <c r="K69" s="17"/>
      <c r="L69" s="17"/>
      <c r="M69" s="17"/>
      <c r="N69" s="17"/>
      <c r="O69" s="17"/>
    </row>
    <row r="70" spans="3:15" s="18" customFormat="1" x14ac:dyDescent="0.2">
      <c r="C70" s="17"/>
      <c r="D70" s="17"/>
      <c r="E70" s="17"/>
      <c r="F70" s="17"/>
      <c r="G70" s="19" t="s">
        <v>80</v>
      </c>
      <c r="H70" s="20"/>
      <c r="I70" s="20"/>
      <c r="J70" s="19" t="s">
        <v>63</v>
      </c>
      <c r="K70" s="17"/>
      <c r="L70" s="17"/>
      <c r="M70" s="17"/>
      <c r="N70" s="17"/>
      <c r="O70" s="17"/>
    </row>
    <row r="71" spans="3:15" s="18" customFormat="1" x14ac:dyDescent="0.2">
      <c r="C71" s="17"/>
      <c r="D71" s="17"/>
      <c r="E71" s="17"/>
      <c r="F71" s="17"/>
      <c r="G71" s="19" t="s">
        <v>81</v>
      </c>
      <c r="H71" s="20"/>
      <c r="I71" s="20"/>
      <c r="J71" s="19" t="s">
        <v>64</v>
      </c>
      <c r="K71" s="17"/>
      <c r="L71" s="17"/>
      <c r="M71" s="17"/>
      <c r="N71" s="17"/>
      <c r="O71" s="17"/>
    </row>
    <row r="72" spans="3:15" s="18" customFormat="1" x14ac:dyDescent="0.2">
      <c r="C72" s="17"/>
      <c r="D72" s="17"/>
      <c r="E72" s="17"/>
      <c r="F72" s="17"/>
      <c r="G72" s="19" t="s">
        <v>82</v>
      </c>
      <c r="H72" s="20"/>
      <c r="I72" s="20"/>
      <c r="J72" s="19" t="s">
        <v>65</v>
      </c>
      <c r="K72" s="17"/>
      <c r="L72" s="17"/>
      <c r="M72" s="17"/>
      <c r="N72" s="17"/>
      <c r="O72" s="17"/>
    </row>
    <row r="73" spans="3:15" s="18" customFormat="1" x14ac:dyDescent="0.2">
      <c r="C73" s="17"/>
      <c r="D73" s="17"/>
      <c r="E73" s="17"/>
      <c r="F73" s="17"/>
      <c r="G73" s="19" t="s">
        <v>83</v>
      </c>
      <c r="H73" s="20"/>
      <c r="I73" s="20"/>
      <c r="J73" s="19" t="s">
        <v>67</v>
      </c>
      <c r="K73" s="17"/>
      <c r="L73" s="17"/>
      <c r="M73" s="17"/>
      <c r="N73" s="17"/>
      <c r="O73" s="17"/>
    </row>
    <row r="74" spans="3:15" s="18" customFormat="1" x14ac:dyDescent="0.2">
      <c r="C74" s="17"/>
      <c r="D74" s="17"/>
      <c r="E74" s="17"/>
      <c r="F74" s="17"/>
      <c r="G74" s="19" t="s">
        <v>84</v>
      </c>
      <c r="H74" s="20"/>
      <c r="I74" s="20"/>
      <c r="J74" s="19" t="s">
        <v>68</v>
      </c>
      <c r="K74" s="17"/>
      <c r="L74" s="17"/>
      <c r="M74" s="17"/>
      <c r="N74" s="17"/>
      <c r="O74" s="17"/>
    </row>
    <row r="75" spans="3:15" s="18" customFormat="1" x14ac:dyDescent="0.2">
      <c r="C75" s="17"/>
      <c r="D75" s="17"/>
      <c r="E75" s="17"/>
      <c r="F75" s="17"/>
      <c r="G75" s="19" t="s">
        <v>85</v>
      </c>
      <c r="H75" s="20"/>
      <c r="I75" s="20"/>
      <c r="J75" s="19" t="s">
        <v>69</v>
      </c>
      <c r="K75" s="17"/>
      <c r="L75" s="17"/>
      <c r="M75" s="17"/>
      <c r="N75" s="17"/>
      <c r="O75" s="17"/>
    </row>
    <row r="76" spans="3:15" s="18" customFormat="1" x14ac:dyDescent="0.2">
      <c r="C76" s="17"/>
      <c r="D76" s="17"/>
      <c r="E76" s="17"/>
      <c r="F76" s="17"/>
      <c r="G76" s="19" t="s">
        <v>86</v>
      </c>
      <c r="H76" s="20"/>
      <c r="I76" s="20"/>
      <c r="J76" s="19" t="s">
        <v>70</v>
      </c>
      <c r="K76" s="17"/>
      <c r="L76" s="17"/>
      <c r="M76" s="17"/>
      <c r="N76" s="17"/>
      <c r="O76" s="17"/>
    </row>
    <row r="77" spans="3:15" s="18" customFormat="1" x14ac:dyDescent="0.2">
      <c r="C77" s="17"/>
      <c r="D77" s="17"/>
      <c r="E77" s="17"/>
      <c r="F77" s="17"/>
      <c r="G77" s="19" t="s">
        <v>87</v>
      </c>
      <c r="H77" s="20"/>
      <c r="I77" s="20"/>
      <c r="J77" s="19" t="s">
        <v>71</v>
      </c>
      <c r="K77" s="17"/>
      <c r="L77" s="17"/>
      <c r="M77" s="17"/>
      <c r="N77" s="17"/>
      <c r="O77" s="17"/>
    </row>
    <row r="78" spans="3:15" s="18" customFormat="1" x14ac:dyDescent="0.2">
      <c r="C78" s="17"/>
      <c r="D78" s="17"/>
      <c r="E78" s="17"/>
      <c r="F78" s="17"/>
      <c r="G78" s="19" t="s">
        <v>88</v>
      </c>
      <c r="H78" s="20"/>
      <c r="I78" s="20"/>
      <c r="J78" s="19" t="s">
        <v>72</v>
      </c>
      <c r="K78" s="17"/>
      <c r="L78" s="17"/>
      <c r="M78" s="17"/>
      <c r="N78" s="17"/>
      <c r="O78" s="17"/>
    </row>
    <row r="79" spans="3:15" s="18" customFormat="1" x14ac:dyDescent="0.2">
      <c r="C79" s="17"/>
      <c r="D79" s="17"/>
      <c r="E79" s="17"/>
      <c r="F79" s="17"/>
      <c r="G79" s="19" t="s">
        <v>89</v>
      </c>
      <c r="H79" s="20"/>
      <c r="I79" s="20"/>
      <c r="J79" s="19" t="s">
        <v>73</v>
      </c>
      <c r="K79" s="17"/>
      <c r="L79" s="17"/>
      <c r="M79" s="17"/>
      <c r="N79" s="17"/>
      <c r="O79" s="17"/>
    </row>
    <row r="80" spans="3:15" s="18" customFormat="1" x14ac:dyDescent="0.2">
      <c r="C80" s="17"/>
      <c r="D80" s="17"/>
      <c r="E80" s="17"/>
      <c r="F80" s="17"/>
      <c r="G80" s="19" t="s">
        <v>90</v>
      </c>
      <c r="H80" s="20"/>
      <c r="I80" s="20"/>
      <c r="J80" s="19" t="s">
        <v>78</v>
      </c>
      <c r="K80" s="17"/>
      <c r="L80" s="17"/>
      <c r="M80" s="17"/>
      <c r="N80" s="17"/>
      <c r="O80" s="17"/>
    </row>
    <row r="81" spans="3:15" s="18" customFormat="1" x14ac:dyDescent="0.2">
      <c r="C81" s="17"/>
      <c r="D81" s="17"/>
      <c r="E81" s="17"/>
      <c r="F81" s="17"/>
      <c r="G81" s="19" t="s">
        <v>91</v>
      </c>
      <c r="H81" s="20"/>
      <c r="I81" s="20"/>
      <c r="J81" s="19" t="s">
        <v>74</v>
      </c>
      <c r="K81" s="17"/>
      <c r="L81" s="17"/>
      <c r="M81" s="17"/>
      <c r="N81" s="17"/>
      <c r="O81" s="17"/>
    </row>
    <row r="82" spans="3:15" x14ac:dyDescent="0.2">
      <c r="G82" s="19" t="s">
        <v>92</v>
      </c>
      <c r="H82" s="20"/>
      <c r="I82" s="20"/>
      <c r="J82" s="20"/>
      <c r="K82" s="17"/>
      <c r="L82" s="17"/>
    </row>
    <row r="83" spans="3:15" x14ac:dyDescent="0.2">
      <c r="G83" s="19" t="s">
        <v>93</v>
      </c>
      <c r="H83" s="20"/>
      <c r="I83" s="20"/>
      <c r="J83" s="20"/>
      <c r="K83" s="17"/>
      <c r="L83" s="17"/>
    </row>
    <row r="84" spans="3:15" x14ac:dyDescent="0.2">
      <c r="G84" s="19" t="s">
        <v>94</v>
      </c>
      <c r="H84" s="20"/>
      <c r="I84" s="20"/>
      <c r="J84" s="20"/>
      <c r="K84" s="17"/>
      <c r="L84" s="17"/>
    </row>
    <row r="85" spans="3:15" x14ac:dyDescent="0.2">
      <c r="G85" s="19" t="s">
        <v>95</v>
      </c>
      <c r="H85" s="20"/>
      <c r="I85" s="20"/>
      <c r="J85" s="20"/>
      <c r="K85" s="17"/>
      <c r="L85" s="17"/>
    </row>
    <row r="86" spans="3:15" x14ac:dyDescent="0.2">
      <c r="G86" s="19" t="s">
        <v>96</v>
      </c>
      <c r="H86" s="20"/>
      <c r="I86" s="20"/>
      <c r="J86" s="20"/>
      <c r="K86" s="17"/>
      <c r="L86" s="17"/>
    </row>
    <row r="87" spans="3:15" x14ac:dyDescent="0.2">
      <c r="G87" s="19" t="s">
        <v>97</v>
      </c>
      <c r="H87" s="20"/>
      <c r="I87" s="20"/>
      <c r="J87" s="20"/>
      <c r="K87" s="17"/>
      <c r="L87" s="17"/>
    </row>
    <row r="88" spans="3:15" x14ac:dyDescent="0.2">
      <c r="G88" s="19" t="s">
        <v>98</v>
      </c>
      <c r="H88" s="20"/>
      <c r="I88" s="20"/>
      <c r="J88" s="20"/>
      <c r="K88" s="17"/>
      <c r="L88" s="17"/>
    </row>
    <row r="89" spans="3:15" x14ac:dyDescent="0.2">
      <c r="G89" s="19" t="s">
        <v>99</v>
      </c>
      <c r="H89" s="20"/>
      <c r="I89" s="20"/>
      <c r="J89" s="20"/>
      <c r="K89" s="17"/>
      <c r="L89" s="17"/>
    </row>
    <row r="90" spans="3:15" x14ac:dyDescent="0.2">
      <c r="G90" s="19" t="s">
        <v>100</v>
      </c>
      <c r="H90" s="20"/>
      <c r="I90" s="20"/>
      <c r="J90" s="20"/>
      <c r="K90" s="17"/>
      <c r="L90" s="17"/>
    </row>
    <row r="91" spans="3:15" x14ac:dyDescent="0.2">
      <c r="G91" s="19" t="s">
        <v>101</v>
      </c>
      <c r="H91" s="20"/>
      <c r="I91" s="20"/>
      <c r="J91" s="20"/>
      <c r="K91" s="17"/>
      <c r="L91" s="17"/>
    </row>
    <row r="92" spans="3:15" x14ac:dyDescent="0.2">
      <c r="G92" s="19" t="s">
        <v>102</v>
      </c>
      <c r="H92" s="20"/>
      <c r="I92" s="20"/>
      <c r="J92" s="20"/>
    </row>
    <row r="93" spans="3:15" x14ac:dyDescent="0.2">
      <c r="G93" s="19" t="s">
        <v>103</v>
      </c>
      <c r="H93" s="20"/>
      <c r="I93" s="20"/>
      <c r="J93" s="20"/>
    </row>
    <row r="94" spans="3:15" x14ac:dyDescent="0.2">
      <c r="G94" s="19" t="s">
        <v>104</v>
      </c>
      <c r="H94" s="20"/>
      <c r="I94" s="20"/>
      <c r="J94" s="20"/>
    </row>
    <row r="95" spans="3:15" x14ac:dyDescent="0.2">
      <c r="G95" s="19" t="s">
        <v>105</v>
      </c>
      <c r="H95" s="20"/>
      <c r="I95" s="20"/>
      <c r="J95" s="20"/>
    </row>
    <row r="96" spans="3:15" x14ac:dyDescent="0.2">
      <c r="G96" s="19" t="s">
        <v>106</v>
      </c>
      <c r="H96" s="20"/>
      <c r="I96" s="20"/>
      <c r="J96" s="20"/>
    </row>
  </sheetData>
  <sheetProtection algorithmName="SHA-512" hashValue="OO+y8zB/bBbTn3Xk96F2JAfZtiWAFYWtXsSFfRCDhHGCk2tXx/nZvh1Dnc4NWUkN0ZsexUJGpvbbs+oia40rOA==" saltValue="PLlJrgrvvw1pmnifl6kjeA==" spinCount="100000" sheet="1" formatCells="0" formatColumns="0" formatRows="0" insertColumns="0" insertRows="0" insertHyperlinks="0" deleteColumns="0" deleteRows="0" sort="0" autoFilter="0" pivotTables="0"/>
  <mergeCells count="84">
    <mergeCell ref="C59:F59"/>
    <mergeCell ref="G59:J59"/>
    <mergeCell ref="K59:O59"/>
    <mergeCell ref="C60:F60"/>
    <mergeCell ref="G60:J60"/>
    <mergeCell ref="K60:O60"/>
    <mergeCell ref="C57:F57"/>
    <mergeCell ref="G57:J57"/>
    <mergeCell ref="K57:O57"/>
    <mergeCell ref="C58:F58"/>
    <mergeCell ref="G58:J58"/>
    <mergeCell ref="K58:O58"/>
    <mergeCell ref="C55:F55"/>
    <mergeCell ref="G55:J55"/>
    <mergeCell ref="K55:O55"/>
    <mergeCell ref="C56:F56"/>
    <mergeCell ref="G56:J56"/>
    <mergeCell ref="K56:O56"/>
    <mergeCell ref="C54:F54"/>
    <mergeCell ref="G54:J54"/>
    <mergeCell ref="K54:O54"/>
    <mergeCell ref="P27:P28"/>
    <mergeCell ref="J28:O33"/>
    <mergeCell ref="J34:O34"/>
    <mergeCell ref="J35:O40"/>
    <mergeCell ref="J41:O41"/>
    <mergeCell ref="J42:O42"/>
    <mergeCell ref="C45:O45"/>
    <mergeCell ref="C52:O52"/>
    <mergeCell ref="C53:F53"/>
    <mergeCell ref="G53:J53"/>
    <mergeCell ref="K53:O53"/>
    <mergeCell ref="N23:O24"/>
    <mergeCell ref="C24:D24"/>
    <mergeCell ref="E24:G24"/>
    <mergeCell ref="C26:O26"/>
    <mergeCell ref="C27:I43"/>
    <mergeCell ref="J27:O27"/>
    <mergeCell ref="J43:O43"/>
    <mergeCell ref="C23:D23"/>
    <mergeCell ref="E23:G23"/>
    <mergeCell ref="H23:I24"/>
    <mergeCell ref="J23:K24"/>
    <mergeCell ref="L23:M24"/>
    <mergeCell ref="C20:D22"/>
    <mergeCell ref="E20:G22"/>
    <mergeCell ref="H20:I22"/>
    <mergeCell ref="J20:K22"/>
    <mergeCell ref="L20:O20"/>
    <mergeCell ref="P17:P18"/>
    <mergeCell ref="C18:D19"/>
    <mergeCell ref="E18:F18"/>
    <mergeCell ref="G18:K18"/>
    <mergeCell ref="L18:M19"/>
    <mergeCell ref="N18:O19"/>
    <mergeCell ref="E19:F19"/>
    <mergeCell ref="G19:K19"/>
    <mergeCell ref="C17:D17"/>
    <mergeCell ref="E17:G17"/>
    <mergeCell ref="H17:I17"/>
    <mergeCell ref="J17:K17"/>
    <mergeCell ref="L17:M17"/>
    <mergeCell ref="N17:O17"/>
    <mergeCell ref="C16:O16"/>
    <mergeCell ref="C9:O9"/>
    <mergeCell ref="C10:O11"/>
    <mergeCell ref="C12:D12"/>
    <mergeCell ref="E12:H12"/>
    <mergeCell ref="I12:J12"/>
    <mergeCell ref="K12:O12"/>
    <mergeCell ref="C13:D13"/>
    <mergeCell ref="E13:O13"/>
    <mergeCell ref="C14:D14"/>
    <mergeCell ref="E14:O14"/>
    <mergeCell ref="C15:O15"/>
    <mergeCell ref="B2:C4"/>
    <mergeCell ref="C5:D8"/>
    <mergeCell ref="E5:L5"/>
    <mergeCell ref="M5:O5"/>
    <mergeCell ref="E6:L6"/>
    <mergeCell ref="M6:O6"/>
    <mergeCell ref="E7:L8"/>
    <mergeCell ref="M7:O7"/>
    <mergeCell ref="M8:O8"/>
  </mergeCells>
  <dataValidations count="5">
    <dataValidation type="list" allowBlank="1" showInputMessage="1" showErrorMessage="1" sqref="E13:O13">
      <formula1>$G$74:$G$96</formula1>
    </dataValidation>
    <dataValidation type="list" allowBlank="1" showInputMessage="1" showErrorMessage="1" sqref="E12:H12">
      <formula1>$G$70:$G$73</formula1>
    </dataValidation>
    <dataValidation type="list" allowBlank="1" showInputMessage="1" showErrorMessage="1" sqref="J17:K17">
      <formula1>$J$70:$J$72</formula1>
    </dataValidation>
    <dataValidation type="list" allowBlank="1" showInputMessage="1" showErrorMessage="1" sqref="J20:K22">
      <formula1>$J$75:$J$81</formula1>
    </dataValidation>
    <dataValidation type="list" allowBlank="1" showInputMessage="1" showErrorMessage="1" sqref="E20:G22">
      <formula1>$J$73:$J$74</formula1>
    </dataValidation>
  </dataValidations>
  <hyperlinks>
    <hyperlink ref="B2:C4" location="'MATRIZ DE INDICADORES'!A1" display="    REGRESAR"/>
  </hyperlinks>
  <pageMargins left="0.7" right="0.7" top="0.75" bottom="0.75" header="0.3" footer="0.3"/>
  <pageSetup paperSize="5" scale="7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67041" r:id="rId4" name="Option Button 1">
              <controlPr defaultSize="0" autoFill="0" autoLine="0" autoPict="0" macro="[0]!PORCENTAJE">
                <anchor moveWithCells="1">
                  <from>
                    <xdr:col>5</xdr:col>
                    <xdr:colOff>28575</xdr:colOff>
                    <xdr:row>16</xdr:row>
                    <xdr:rowOff>142875</xdr:rowOff>
                  </from>
                  <to>
                    <xdr:col>5</xdr:col>
                    <xdr:colOff>895350</xdr:colOff>
                    <xdr:row>16</xdr:row>
                    <xdr:rowOff>333375</xdr:rowOff>
                  </to>
                </anchor>
              </controlPr>
            </control>
          </mc:Choice>
        </mc:AlternateContent>
        <mc:AlternateContent xmlns:mc="http://schemas.openxmlformats.org/markup-compatibility/2006">
          <mc:Choice Requires="x14">
            <control shapeId="1367042" r:id="rId5" name="Option Button 2">
              <controlPr defaultSize="0" autoFill="0" autoLine="0" autoPict="0" macro="[0]!RELATIVO">
                <anchor moveWithCells="1">
                  <from>
                    <xdr:col>4</xdr:col>
                    <xdr:colOff>171450</xdr:colOff>
                    <xdr:row>16</xdr:row>
                    <xdr:rowOff>123825</xdr:rowOff>
                  </from>
                  <to>
                    <xdr:col>5</xdr:col>
                    <xdr:colOff>47625</xdr:colOff>
                    <xdr:row>16</xdr:row>
                    <xdr:rowOff>333375</xdr:rowOff>
                  </to>
                </anchor>
              </controlPr>
            </control>
          </mc:Choice>
        </mc:AlternateContent>
        <mc:AlternateContent xmlns:mc="http://schemas.openxmlformats.org/markup-compatibility/2006">
          <mc:Choice Requires="x14">
            <control shapeId="1367043" r:id="rId6" name="Option Button 3">
              <controlPr defaultSize="0" autoFill="0" autoLine="0" autoPict="0" macro="[0]!RELATIVO">
                <anchor moveWithCells="1">
                  <from>
                    <xdr:col>5</xdr:col>
                    <xdr:colOff>895350</xdr:colOff>
                    <xdr:row>16</xdr:row>
                    <xdr:rowOff>123825</xdr:rowOff>
                  </from>
                  <to>
                    <xdr:col>6</xdr:col>
                    <xdr:colOff>866775</xdr:colOff>
                    <xdr:row>16</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ITEM!$A$1:$A$4</xm:f>
          </x14:formula1>
          <xm:sqref>J23 N23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F3D38"/>
  </sheetPr>
  <dimension ref="B1:P29"/>
  <sheetViews>
    <sheetView view="pageBreakPreview" zoomScale="60" zoomScaleNormal="70" workbookViewId="0">
      <selection activeCell="D13" sqref="D13"/>
    </sheetView>
  </sheetViews>
  <sheetFormatPr baseColWidth="10" defaultColWidth="11.42578125" defaultRowHeight="14.25" x14ac:dyDescent="0.2"/>
  <cols>
    <col min="1" max="1" width="5.42578125" style="1" customWidth="1"/>
    <col min="2" max="2" width="13.28515625" style="134" customWidth="1"/>
    <col min="3" max="3" width="75.42578125" style="135" customWidth="1"/>
    <col min="4" max="4" width="41.140625" style="5" customWidth="1"/>
    <col min="5" max="5" width="43.85546875" style="5" customWidth="1"/>
    <col min="6" max="16384" width="11.42578125" style="1"/>
  </cols>
  <sheetData>
    <row r="1" spans="2:5" s="117" customFormat="1" ht="15" x14ac:dyDescent="0.25"/>
    <row r="2" spans="2:5" s="117" customFormat="1" ht="22.5" customHeight="1" x14ac:dyDescent="0.25">
      <c r="B2" s="303"/>
      <c r="C2" s="304" t="s">
        <v>41</v>
      </c>
      <c r="D2" s="305"/>
      <c r="E2" s="41" t="s">
        <v>43</v>
      </c>
    </row>
    <row r="3" spans="2:5" s="117" customFormat="1" ht="24" customHeight="1" x14ac:dyDescent="0.25">
      <c r="B3" s="303"/>
      <c r="C3" s="304" t="s">
        <v>158</v>
      </c>
      <c r="D3" s="305"/>
      <c r="E3" s="41" t="s">
        <v>159</v>
      </c>
    </row>
    <row r="4" spans="2:5" s="117" customFormat="1" ht="16.5" customHeight="1" x14ac:dyDescent="0.25">
      <c r="B4" s="303"/>
      <c r="C4" s="306" t="s">
        <v>29</v>
      </c>
      <c r="D4" s="307"/>
      <c r="E4" s="41" t="s">
        <v>160</v>
      </c>
    </row>
    <row r="5" spans="2:5" s="117" customFormat="1" ht="15" customHeight="1" x14ac:dyDescent="0.25">
      <c r="B5" s="303"/>
      <c r="C5" s="308"/>
      <c r="D5" s="309"/>
      <c r="E5" s="41" t="s">
        <v>200</v>
      </c>
    </row>
    <row r="6" spans="2:5" s="117" customFormat="1" ht="15" x14ac:dyDescent="0.25">
      <c r="B6" s="1"/>
      <c r="C6" s="1"/>
      <c r="D6" s="1"/>
      <c r="E6" s="1"/>
    </row>
    <row r="7" spans="2:5" s="117" customFormat="1" ht="15" x14ac:dyDescent="0.25">
      <c r="B7" s="310" t="s">
        <v>201</v>
      </c>
      <c r="C7" s="310"/>
      <c r="D7" s="310"/>
      <c r="E7" s="310"/>
    </row>
    <row r="8" spans="2:5" ht="18" customHeight="1" x14ac:dyDescent="0.2">
      <c r="B8" s="118" t="s">
        <v>44</v>
      </c>
      <c r="C8" s="119" t="s">
        <v>45</v>
      </c>
      <c r="D8" s="119" t="s">
        <v>46</v>
      </c>
      <c r="E8" s="119" t="s">
        <v>47</v>
      </c>
    </row>
    <row r="9" spans="2:5" ht="42" customHeight="1" x14ac:dyDescent="0.2">
      <c r="B9" s="120">
        <v>43920</v>
      </c>
      <c r="C9" s="121" t="s">
        <v>110</v>
      </c>
      <c r="D9" s="122" t="s">
        <v>111</v>
      </c>
      <c r="E9" s="123" t="s">
        <v>147</v>
      </c>
    </row>
    <row r="10" spans="2:5" ht="80.25" customHeight="1" x14ac:dyDescent="0.2">
      <c r="B10" s="124">
        <v>44257</v>
      </c>
      <c r="C10" s="125" t="s">
        <v>129</v>
      </c>
      <c r="D10" s="126" t="s">
        <v>111</v>
      </c>
      <c r="E10" s="127" t="s">
        <v>115</v>
      </c>
    </row>
    <row r="11" spans="2:5" ht="106.5" customHeight="1" x14ac:dyDescent="0.2">
      <c r="B11" s="124">
        <v>44634</v>
      </c>
      <c r="C11" s="125" t="s">
        <v>148</v>
      </c>
      <c r="D11" s="126" t="s">
        <v>111</v>
      </c>
      <c r="E11" s="127" t="s">
        <v>115</v>
      </c>
    </row>
    <row r="12" spans="2:5" ht="142.5" x14ac:dyDescent="0.2">
      <c r="B12" s="124">
        <v>44994</v>
      </c>
      <c r="C12" s="125" t="s">
        <v>202</v>
      </c>
      <c r="D12" s="126" t="s">
        <v>111</v>
      </c>
      <c r="E12" s="127" t="s">
        <v>115</v>
      </c>
    </row>
    <row r="13" spans="2:5" ht="42.75" x14ac:dyDescent="0.2">
      <c r="B13" s="120">
        <v>45373</v>
      </c>
      <c r="C13" s="128" t="s">
        <v>212</v>
      </c>
      <c r="D13" s="126" t="s">
        <v>111</v>
      </c>
      <c r="E13" s="127" t="s">
        <v>115</v>
      </c>
    </row>
    <row r="14" spans="2:5" hidden="1" x14ac:dyDescent="0.2">
      <c r="B14" s="129"/>
      <c r="C14" s="128"/>
      <c r="D14" s="126"/>
      <c r="E14" s="127"/>
    </row>
    <row r="15" spans="2:5" hidden="1" x14ac:dyDescent="0.2">
      <c r="B15" s="129"/>
      <c r="C15" s="128"/>
      <c r="D15" s="130"/>
      <c r="E15" s="130"/>
    </row>
    <row r="16" spans="2:5" hidden="1" x14ac:dyDescent="0.2">
      <c r="B16" s="129"/>
      <c r="C16" s="128"/>
      <c r="D16" s="130"/>
      <c r="E16" s="130"/>
    </row>
    <row r="17" spans="2:16" hidden="1" x14ac:dyDescent="0.2">
      <c r="B17" s="129"/>
      <c r="C17" s="131"/>
      <c r="D17" s="130"/>
      <c r="E17" s="130"/>
    </row>
    <row r="18" spans="2:16" hidden="1" x14ac:dyDescent="0.2">
      <c r="B18" s="129"/>
      <c r="C18" s="132"/>
      <c r="D18" s="130"/>
      <c r="E18" s="130"/>
    </row>
    <row r="19" spans="2:16" hidden="1" x14ac:dyDescent="0.2">
      <c r="B19" s="129"/>
      <c r="C19" s="132"/>
      <c r="D19" s="130"/>
      <c r="E19" s="130"/>
    </row>
    <row r="20" spans="2:16" hidden="1" x14ac:dyDescent="0.2">
      <c r="B20" s="129"/>
      <c r="C20" s="132"/>
      <c r="D20" s="130"/>
      <c r="E20" s="130"/>
    </row>
    <row r="21" spans="2:16" hidden="1" x14ac:dyDescent="0.2">
      <c r="B21" s="120"/>
      <c r="C21" s="121"/>
      <c r="D21" s="122"/>
      <c r="E21" s="122"/>
    </row>
    <row r="22" spans="2:16" hidden="1" x14ac:dyDescent="0.2">
      <c r="B22" s="120"/>
      <c r="C22" s="131"/>
      <c r="D22" s="122"/>
      <c r="E22" s="122"/>
    </row>
    <row r="23" spans="2:16" ht="16.5" hidden="1" customHeight="1" x14ac:dyDescent="0.2">
      <c r="B23" s="120"/>
      <c r="C23" s="121"/>
      <c r="D23" s="122"/>
      <c r="E23" s="122"/>
    </row>
    <row r="26" spans="2:16" ht="55.5" customHeight="1" x14ac:dyDescent="0.2">
      <c r="B26" s="166" t="s">
        <v>198</v>
      </c>
      <c r="C26" s="166"/>
      <c r="D26" s="166"/>
      <c r="E26" s="166"/>
      <c r="F26" s="133"/>
      <c r="G26" s="133"/>
      <c r="H26" s="133"/>
      <c r="I26" s="133"/>
      <c r="J26" s="133"/>
      <c r="K26" s="133"/>
      <c r="L26" s="133"/>
      <c r="M26" s="133"/>
      <c r="N26" s="133"/>
      <c r="O26" s="133"/>
      <c r="P26" s="133"/>
    </row>
    <row r="27" spans="2:16" ht="14.25" customHeight="1" x14ac:dyDescent="0.2">
      <c r="F27" s="136"/>
      <c r="G27" s="136"/>
      <c r="H27" s="136"/>
      <c r="I27" s="136"/>
      <c r="J27" s="136"/>
      <c r="K27" s="136"/>
      <c r="L27" s="136"/>
      <c r="M27" s="136"/>
      <c r="N27" s="136"/>
      <c r="O27" s="136"/>
      <c r="P27" s="136"/>
    </row>
    <row r="29" spans="2:16" ht="39.75" customHeight="1" x14ac:dyDescent="0.2">
      <c r="B29" s="167" t="s">
        <v>199</v>
      </c>
      <c r="C29" s="167"/>
      <c r="D29" s="167"/>
      <c r="E29" s="167"/>
    </row>
  </sheetData>
  <sheetProtection algorithmName="SHA-512" hashValue="gZWDRj9wMl3T0zBFAQUVRj/Oa+SlBi4ikiTyYTGfaDQWg6f4EHqK5ExaWJXzM5SLosYHHQfpPSkx23UhIHvflQ==" saltValue="2eXuogu6qhs1DqhF1pMw7A==" spinCount="100000" sheet="1" formatCells="0" formatColumns="0" formatRows="0" insertColumns="0" insertRows="0" insertHyperlinks="0" deleteColumns="0" deleteRows="0" sort="0" autoFilter="0" pivotTables="0"/>
  <mergeCells count="7">
    <mergeCell ref="B29:E29"/>
    <mergeCell ref="B2:B5"/>
    <mergeCell ref="C2:D2"/>
    <mergeCell ref="C3:D3"/>
    <mergeCell ref="C4:D5"/>
    <mergeCell ref="B7:E7"/>
    <mergeCell ref="B26:E26"/>
  </mergeCells>
  <pageMargins left="0.7" right="0.7" top="0.75" bottom="0.75" header="0.3" footer="0.3"/>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4"/>
  <sheetViews>
    <sheetView workbookViewId="0">
      <selection activeCell="E9" sqref="E9"/>
    </sheetView>
  </sheetViews>
  <sheetFormatPr baseColWidth="10" defaultRowHeight="15" x14ac:dyDescent="0.25"/>
  <cols>
    <col min="1" max="1" width="26.85546875" customWidth="1"/>
    <col min="3" max="3" width="19.42578125" customWidth="1"/>
  </cols>
  <sheetData>
    <row r="1" spans="1:3" x14ac:dyDescent="0.25">
      <c r="A1" t="s">
        <v>10</v>
      </c>
      <c r="C1" t="s">
        <v>16</v>
      </c>
    </row>
    <row r="2" spans="1:3" x14ac:dyDescent="0.25">
      <c r="A2" t="s">
        <v>11</v>
      </c>
      <c r="C2" t="s">
        <v>15</v>
      </c>
    </row>
    <row r="3" spans="1:3" x14ac:dyDescent="0.25">
      <c r="A3" t="s">
        <v>12</v>
      </c>
    </row>
    <row r="4" spans="1:3" x14ac:dyDescent="0.25">
      <c r="A4" t="s">
        <v>13</v>
      </c>
    </row>
  </sheetData>
  <customSheetViews>
    <customSheetView guid="{E72066E1-2E2A-4698-9EFF-16A0125F33B6}" state="hidden">
      <selection activeCell="C2" sqref="C2"/>
      <pageMargins left="0.7" right="0.7" top="0.75" bottom="0.75" header="0.3" footer="0.3"/>
    </customSheetView>
    <customSheetView guid="{34CE63CC-8C1B-460F-A260-1A12A31AF742}" state="hidden">
      <selection activeCell="C2" sqref="C2"/>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MATRIZ DE INDICADORES</vt:lpstr>
      <vt:lpstr>ECO-1</vt:lpstr>
      <vt:lpstr>ECO-3</vt:lpstr>
      <vt:lpstr>ECO-4</vt:lpstr>
      <vt:lpstr>ECO-5</vt:lpstr>
      <vt:lpstr>ECO-6</vt:lpstr>
      <vt:lpstr>ACTUALIZACIONES</vt:lpstr>
      <vt:lpstr>Hoja1</vt:lpstr>
      <vt:lpstr>ITEM</vt:lpstr>
      <vt:lpstr>ACTUALIZACIONES!Área_de_impresión</vt:lpstr>
      <vt:lpstr>'MATRIZ DE INDICADORES'!Área_de_impresión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ELDER ACOSTA RAMIREZ</dc:creator>
  <cp:lastModifiedBy>YENIFER ALEJANDRA PANQUEVA</cp:lastModifiedBy>
  <cp:lastPrinted>2021-07-13T18:29:34Z</cp:lastPrinted>
  <dcterms:created xsi:type="dcterms:W3CDTF">2017-09-26T17:17:33Z</dcterms:created>
  <dcterms:modified xsi:type="dcterms:W3CDTF">2024-11-05T16:52:43Z</dcterms:modified>
</cp:coreProperties>
</file>