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NUBAQUE.UCUNDINAMARCA\Dropbox\2. Banco de proyectos\POAI 2019\"/>
    </mc:Choice>
  </mc:AlternateContent>
  <xr:revisionPtr revIDLastSave="0" documentId="8_{23401AA5-16D2-4D3A-8E92-5C19AFBAC7F2}" xr6:coauthVersionLast="36" xr6:coauthVersionMax="36" xr10:uidLastSave="{00000000-0000-0000-0000-000000000000}"/>
  <bookViews>
    <workbookView xWindow="0" yWindow="0" windowWidth="20490" windowHeight="7245" tabRatio="912" firstSheet="1" activeTab="1" xr2:uid="{00000000-000D-0000-FFFF-FFFF00000000}"/>
  </bookViews>
  <sheets>
    <sheet name="Portada" sheetId="41" state="hidden" r:id="rId1"/>
    <sheet name="Presupuesto" sheetId="1" r:id="rId2"/>
  </sheets>
  <externalReferences>
    <externalReference r:id="rId3"/>
  </externalReferences>
  <definedNames>
    <definedName name="_xlnm._FilterDatabase" localSheetId="1" hidden="1">[1]Hoja1!$B$1:$B$168</definedName>
    <definedName name="_xlnm.Print_Area" localSheetId="0">Portada!$A$1:$G$47</definedName>
    <definedName name="_xlnm.Print_Area" localSheetId="1">Presupuesto!$B$1:$T$69</definedName>
  </definedNames>
  <calcPr calcId="19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27" i="1" l="1"/>
  <c r="J45" i="1" l="1"/>
  <c r="J51" i="1"/>
  <c r="J24" i="1" l="1"/>
  <c r="J41" i="1" l="1"/>
  <c r="J31" i="1"/>
  <c r="J30" i="1"/>
  <c r="J22" i="1"/>
  <c r="J23" i="1"/>
  <c r="J25" i="1"/>
  <c r="I69" i="1"/>
  <c r="J47" i="1"/>
  <c r="K38" i="1"/>
  <c r="H69" i="1"/>
  <c r="G69" i="1"/>
  <c r="F69" i="1"/>
  <c r="E69" i="1"/>
  <c r="J7" i="1"/>
  <c r="J5" i="1"/>
  <c r="J43" i="1"/>
  <c r="J49" i="1"/>
  <c r="J55" i="1"/>
  <c r="J54" i="1"/>
  <c r="J57" i="1"/>
  <c r="K61" i="1"/>
  <c r="J60" i="1"/>
  <c r="J59" i="1"/>
  <c r="J62" i="1"/>
  <c r="J64" i="1"/>
  <c r="S64" i="1"/>
  <c r="J66" i="1"/>
  <c r="J68" i="1"/>
  <c r="J40" i="1"/>
  <c r="J39" i="1"/>
  <c r="J35" i="1"/>
  <c r="J36" i="1"/>
  <c r="J37" i="1"/>
  <c r="J34" i="1"/>
  <c r="K33" i="1"/>
  <c r="K29" i="1"/>
  <c r="J28" i="1"/>
  <c r="K26" i="1"/>
  <c r="K19" i="1"/>
  <c r="K17" i="1"/>
  <c r="J21" i="1"/>
  <c r="J20" i="1"/>
  <c r="J18" i="1"/>
  <c r="K4" i="1"/>
  <c r="K6" i="1"/>
  <c r="K8" i="1"/>
  <c r="K12" i="1"/>
  <c r="F15" i="1"/>
  <c r="J15" i="1" s="1"/>
  <c r="J16" i="1"/>
  <c r="J14" i="1"/>
  <c r="J13" i="1"/>
  <c r="K34" i="1" l="1"/>
  <c r="K39" i="1"/>
  <c r="T42" i="1" l="1"/>
  <c r="J10" i="1" l="1"/>
  <c r="J11" i="1"/>
  <c r="J32" i="1"/>
  <c r="J9" i="1"/>
  <c r="J69" i="1" l="1"/>
  <c r="K65" i="1" l="1"/>
  <c r="T65" i="1" s="1"/>
  <c r="K67" i="1"/>
  <c r="T67" i="1" s="1"/>
  <c r="Q69" i="1" l="1"/>
  <c r="P69" i="1"/>
  <c r="S16" i="1"/>
  <c r="S17" i="1"/>
  <c r="S26" i="1"/>
  <c r="T26" i="1" s="1"/>
  <c r="S32" i="1"/>
  <c r="S33" i="1"/>
  <c r="S37" i="1"/>
  <c r="K42" i="1"/>
  <c r="K44" i="1"/>
  <c r="S44" i="1" s="1"/>
  <c r="T44" i="1" s="1"/>
  <c r="K46" i="1"/>
  <c r="K48" i="1"/>
  <c r="K50" i="1"/>
  <c r="S50" i="1" s="1"/>
  <c r="T50" i="1" s="1"/>
  <c r="K53" i="1"/>
  <c r="S53" i="1" s="1"/>
  <c r="T53" i="1" s="1"/>
  <c r="K56" i="1"/>
  <c r="S56" i="1" s="1"/>
  <c r="T56" i="1" s="1"/>
  <c r="K58" i="1"/>
  <c r="S58" i="1" s="1"/>
  <c r="T58" i="1" s="1"/>
  <c r="S61" i="1"/>
  <c r="K63" i="1"/>
  <c r="S63" i="1" s="1"/>
  <c r="T63" i="1" s="1"/>
  <c r="N69" i="1"/>
  <c r="M69" i="1"/>
  <c r="L69" i="1"/>
  <c r="K69" i="1" l="1"/>
  <c r="T17" i="1"/>
  <c r="T33" i="1"/>
  <c r="S38" i="1"/>
  <c r="T38" i="1" s="1"/>
  <c r="S48" i="1"/>
  <c r="T48" i="1" s="1"/>
  <c r="S11" i="1"/>
  <c r="R69" i="1"/>
  <c r="S4" i="1"/>
  <c r="T4" i="1" s="1"/>
  <c r="S46" i="1"/>
  <c r="T46" i="1" s="1"/>
  <c r="S25" i="1"/>
  <c r="S6" i="1"/>
  <c r="T6" i="1" s="1"/>
  <c r="O69" i="1"/>
  <c r="S19" i="1"/>
  <c r="T61" i="1"/>
  <c r="S42" i="1"/>
  <c r="S29" i="1"/>
  <c r="T29" i="1" s="1"/>
  <c r="T19" i="1" l="1"/>
  <c r="S8" i="1" l="1"/>
  <c r="S12" i="1" l="1"/>
  <c r="T12" i="1" l="1"/>
  <c r="T69" i="1" s="1"/>
  <c r="S69" i="1"/>
</calcChain>
</file>

<file path=xl/sharedStrings.xml><?xml version="1.0" encoding="utf-8"?>
<sst xmlns="http://schemas.openxmlformats.org/spreadsheetml/2006/main" count="121" uniqueCount="90">
  <si>
    <t>Autoevaluación y Acreditación</t>
  </si>
  <si>
    <t>Desarrollo Académico</t>
  </si>
  <si>
    <t>Dotación Bibliotecas</t>
  </si>
  <si>
    <t>Archivo documental</t>
  </si>
  <si>
    <t>Planta física</t>
  </si>
  <si>
    <t>Bienestar Universitario</t>
  </si>
  <si>
    <t>Internacionalización</t>
  </si>
  <si>
    <t>Educación Virtual a Distancia</t>
  </si>
  <si>
    <t>FUENTE DE FINANCIACIÓN</t>
  </si>
  <si>
    <t>Desarrollo Tecnológico  Girardot</t>
  </si>
  <si>
    <t>Formación, Desarrollo y Capacitación Personal Administrativo</t>
  </si>
  <si>
    <t>Formación, Desarrollo y  Capacitación Personal Docente</t>
  </si>
  <si>
    <t>Programa de Seguimiento a Graduados</t>
  </si>
  <si>
    <t>Proyección Social</t>
  </si>
  <si>
    <t>Programa de Becas</t>
  </si>
  <si>
    <t xml:space="preserve"> </t>
  </si>
  <si>
    <t xml:space="preserve"> Desarrollo Tecnológico</t>
  </si>
  <si>
    <t>Desarrollo Administrativo</t>
  </si>
  <si>
    <t>Sistemas Integrados de Gestión de Calidad</t>
  </si>
  <si>
    <t>SUBTOTAL APROPIADO</t>
  </si>
  <si>
    <t xml:space="preserve">Vinculación de personal que desarrolla los objetivos propuestos por Bienestar Universitario </t>
  </si>
  <si>
    <t>Movilidad Académica</t>
  </si>
  <si>
    <t>Fortalecimiento de los controles de la seguridad informática y licenciamiento en la universidad de Cundinamarca</t>
  </si>
  <si>
    <t>TOTAL APROPIADO</t>
  </si>
  <si>
    <t>Dotación Laboratorios</t>
  </si>
  <si>
    <t>Recursos del Balance - Estampilla Prodesarrollo General</t>
  </si>
  <si>
    <t>Propios</t>
  </si>
  <si>
    <t>Nación</t>
  </si>
  <si>
    <t xml:space="preserve">Estampilla Prodesarrollo General </t>
  </si>
  <si>
    <t>Recursos del Balance - Estampilla Pro-Universidades Estatales</t>
  </si>
  <si>
    <t>Recursos del Balance - Impuesto a la Renta - CREE</t>
  </si>
  <si>
    <t>Sistema de gestion bibliotecaria, suscripción sistema de acceso remoto recursos electronicos y generador de estadísticas</t>
  </si>
  <si>
    <t xml:space="preserve">Fortalecimiento de recursos informaticos de la universidad de Cundinamarca </t>
  </si>
  <si>
    <t xml:space="preserve">Total adición </t>
  </si>
  <si>
    <t>Asignación Inicial</t>
  </si>
  <si>
    <t>Recursosdel Balance (libre destinación)</t>
  </si>
  <si>
    <t>Estampilla Prounivesidades Estatales</t>
  </si>
  <si>
    <t>Total Adición</t>
  </si>
  <si>
    <t xml:space="preserve"> Estrategias de apoyo socio económicos a estudiantes de pregrado para la optimización de la retención estudiantil </t>
  </si>
  <si>
    <t>CAD</t>
  </si>
  <si>
    <t xml:space="preserve">Inclusión </t>
  </si>
  <si>
    <t>Estampilla ProEstatales</t>
  </si>
  <si>
    <t xml:space="preserve">Acciones Afirmativas Inclusivas </t>
  </si>
  <si>
    <t xml:space="preserve">Laboratorio de digitalización musical </t>
  </si>
  <si>
    <t>Estampilla Prodesarrollo Girardot</t>
  </si>
  <si>
    <t>Proyecto modernización laboratorios Girardot</t>
  </si>
  <si>
    <t xml:space="preserve">Valor total proyectos </t>
  </si>
  <si>
    <t>Proyecto modernización Bibliotecas  Girardot</t>
  </si>
  <si>
    <t xml:space="preserve">Convenio ASCUN  bases de datos Elsevier B.V. </t>
  </si>
  <si>
    <t>Suscripción a la interconexión de los Recursos Electrónicos para las Bibliotecas de la Universidad de Cundinamarca Vigencia 2019</t>
  </si>
  <si>
    <t>Servicios Tecnologicos y/o Profesionales para el fortalecimiento de la investigación</t>
  </si>
  <si>
    <t>Fomento de la Investigación en la Seccional  Girardot</t>
  </si>
  <si>
    <t>Centros de Estudios Agroambientales</t>
  </si>
  <si>
    <t>Estudios para la construcción de los sistemas de tratamiento de agua, en los centros agroambientales de la sede Fusagasugá y la extensión Facatativá</t>
  </si>
  <si>
    <t xml:space="preserve">Desarrollo del Plan Institucional de Capacitación Docente </t>
  </si>
  <si>
    <t xml:space="preserve">Implementación del modelo de gestión de la universidad de Cundinamarca </t>
  </si>
  <si>
    <t xml:space="preserve">Gestión de la Escuela de Formación Deportiva </t>
  </si>
  <si>
    <t>Virtualización de contenidos académicos</t>
  </si>
  <si>
    <t xml:space="preserve">Desarrollo de proyectos de proyección social universitaria </t>
  </si>
  <si>
    <t xml:space="preserve">Campos de Aprendizaje </t>
  </si>
  <si>
    <t xml:space="preserve">Exoneraciones de matricula a estudiantes de la universidad de Cundinamarca </t>
  </si>
  <si>
    <t>Implementación del modelo de planeación de la universidad de Cundinamarca</t>
  </si>
  <si>
    <t>Buenas prácticas ganaderas y fortalecimiento a las producciones pecuarias y agrícolas de los centros de estudios agroambientales de la la universidad de Cundinamarca</t>
  </si>
  <si>
    <t xml:space="preserve">Ciencia, Tecnología e Innovación </t>
  </si>
  <si>
    <t xml:space="preserve">Procesos de autoevaluación y acreditación de programas académicos </t>
  </si>
  <si>
    <t xml:space="preserve">Fomento de la formación y aprendizaje </t>
  </si>
  <si>
    <t xml:space="preserve">Invernadero del facultad de Ciencias Agropecuarias en la sede Fusagasugá </t>
  </si>
  <si>
    <t xml:space="preserve">Gestión documental de la Universidad de Cundinamarca </t>
  </si>
  <si>
    <t>Apoyo profesional especializado para la gestión de servicios de ti y el soporte externo a la plataforma institucional de la universidad de Cundinamarca</t>
  </si>
  <si>
    <t>Gestión de proyectos jovenes investigadores</t>
  </si>
  <si>
    <t xml:space="preserve">Gestión de proyectos por contrapartida con COLCIENCIAS </t>
  </si>
  <si>
    <t>Contratación Internacional</t>
  </si>
  <si>
    <t>Gestión del Doctorado en Educación en convenio con RUDECOLOMBIA</t>
  </si>
  <si>
    <t xml:space="preserve">Convenios Interinstitucionales </t>
  </si>
  <si>
    <t>Convocatorias internas y/o proyectos de interes institucional</t>
  </si>
  <si>
    <t xml:space="preserve">Fortalecimiento Institucional </t>
  </si>
  <si>
    <t xml:space="preserve">estado </t>
  </si>
  <si>
    <t xml:space="preserve">Cargado </t>
  </si>
  <si>
    <t>En ajustes</t>
  </si>
  <si>
    <t xml:space="preserve">En ajustes </t>
  </si>
  <si>
    <t xml:space="preserve">Para revisión de Bienes y servicios </t>
  </si>
  <si>
    <t xml:space="preserve">Sin radicar </t>
  </si>
  <si>
    <t>En ajuste</t>
  </si>
  <si>
    <t>Fortalecimiento de la identidad del graduado de la Ucundinamarca</t>
  </si>
  <si>
    <t>Desarrollo del Plan Institucional de Capacitación de Personal Administrativo</t>
  </si>
  <si>
    <t>Programas dirigidos al fomento de habitos y estilos de vida saludable</t>
  </si>
  <si>
    <t>Diseños Arquitectonicos y estudios técnicos  de Edificación para aulas Sede Fusagasugá  (4200 M2 área cubierta construida aprox. distribuida en 5 pisos con 45 aluas de 64M2 para 35 estudiantes en promedio cada una, con una sala de profesores de 120 M2; 400M2 área libre construida primer piso aprox. para  plazoletas, alamedas, circulaciones.)</t>
  </si>
  <si>
    <t>Interventoria a los diseños técnicos (electricos, hidraulicos, sanitarios, mecanicos, estructurales, de redes) de aulas para la Sede Fusagasugá  (4200 M2 área cubierta construida aprox. distribuida en 5 pisos con 45 aluas de 64M2 para 35 estudiantes en promedio cada una, con una sala de profesores de 120 M2; 400M2 área libre construida primer piso aprox. para  plazoletas, alamedas, circulaciones.)</t>
  </si>
  <si>
    <t xml:space="preserve">Construcción de baterias de baños para areas sociales de la seccioanl Girardot de la universidad de Cundinamarca </t>
  </si>
  <si>
    <t>Celebración 50 años de la universidad de Cundinamarca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</si>
</sst>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\ * #,##0.00_);_(&quot;$&quot;\ * \(#,##0.00\);_(&quot;$&quot;\ * &quot;-&quot;??_);_(@_)"/>
    <numFmt numFmtId="164" formatCode="_-[$$-80A]* #,##0.00_-;\-[$$-80A]* #,##0.00_-;_-[$$-80A]* &quot;-&quot;??_-;_-@_-"/>
    <numFmt numFmtId="165" formatCode="_-[$$-80A]* #,##0_-;\-[$$-80A]* #,##0_-;_-[$$-80A]* &quot;-&quot;??_-;_-@_-"/>
    <numFmt numFmtId="166" formatCode="&quot;$&quot;\ #,##0.00"/>
  </numFmts>
  <fonts count="1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name val="Arial"/>
      <family val="2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000000"/>
      <name val="Calibri"/>
      <family val="2"/>
      <scheme val="minor"/>
    </font>
    <font>
      <sz val="10"/>
      <color theme="9" tint="-0.499984740745262"/>
      <name val="Calibri"/>
      <family val="2"/>
      <scheme val="minor"/>
    </font>
    <font>
      <b/>
      <sz val="10"/>
      <color rgb="FFFFFFFF"/>
      <name val="Calibri"/>
      <family val="2"/>
      <scheme val="minor"/>
    </font>
    <font>
      <b/>
      <sz val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-0.49998474074526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theme="9" tint="0.39997558519241921"/>
      </left>
      <right style="thin">
        <color theme="9" tint="0.39997558519241921"/>
      </right>
      <top style="thin">
        <color theme="9" tint="0.39997558519241921"/>
      </top>
      <bottom style="thin">
        <color theme="9" tint="0.39997558519241921"/>
      </bottom>
      <diagonal/>
    </border>
    <border>
      <left style="thin">
        <color rgb="FF005E5C"/>
      </left>
      <right/>
      <top style="thin">
        <color rgb="FF005E5C"/>
      </top>
      <bottom style="thin">
        <color rgb="FF005E5C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44" fontId="4" fillId="0" borderId="0" applyFont="0" applyFill="0" applyBorder="0" applyAlignment="0" applyProtection="0"/>
  </cellStyleXfs>
  <cellXfs count="94">
    <xf numFmtId="0" fontId="0" fillId="0" borderId="0" xfId="0"/>
    <xf numFmtId="0" fontId="0" fillId="0" borderId="0" xfId="0" applyBorder="1"/>
    <xf numFmtId="0" fontId="0" fillId="0" borderId="0" xfId="0"/>
    <xf numFmtId="0" fontId="0" fillId="0" borderId="0" xfId="0" applyAlignment="1">
      <alignment horizontal="right"/>
    </xf>
    <xf numFmtId="0" fontId="8" fillId="0" borderId="0" xfId="0" applyFont="1" applyFill="1"/>
    <xf numFmtId="0" fontId="8" fillId="0" borderId="0" xfId="0" applyFont="1"/>
    <xf numFmtId="0" fontId="8" fillId="0" borderId="0" xfId="0" applyFont="1" applyAlignment="1">
      <alignment wrapText="1"/>
    </xf>
    <xf numFmtId="165" fontId="8" fillId="0" borderId="0" xfId="0" applyNumberFormat="1" applyFont="1"/>
    <xf numFmtId="0" fontId="8" fillId="3" borderId="0" xfId="0" applyFont="1" applyFill="1"/>
    <xf numFmtId="166" fontId="8" fillId="0" borderId="0" xfId="0" applyNumberFormat="1" applyFont="1" applyFill="1"/>
    <xf numFmtId="166" fontId="9" fillId="0" borderId="1" xfId="0" applyNumberFormat="1" applyFont="1" applyFill="1" applyBorder="1" applyAlignment="1">
      <alignment horizontal="right" vertical="center" wrapText="1"/>
    </xf>
    <xf numFmtId="165" fontId="8" fillId="0" borderId="0" xfId="0" applyNumberFormat="1" applyFont="1" applyFill="1"/>
    <xf numFmtId="164" fontId="8" fillId="0" borderId="0" xfId="0" applyNumberFormat="1" applyFont="1"/>
    <xf numFmtId="9" fontId="8" fillId="0" borderId="0" xfId="0" applyNumberFormat="1" applyFont="1" applyFill="1"/>
    <xf numFmtId="44" fontId="8" fillId="0" borderId="0" xfId="2" applyFont="1" applyFill="1"/>
    <xf numFmtId="164" fontId="8" fillId="0" borderId="0" xfId="0" applyNumberFormat="1" applyFont="1" applyFill="1"/>
    <xf numFmtId="0" fontId="0" fillId="0" borderId="0" xfId="0" applyFont="1"/>
    <xf numFmtId="0" fontId="1" fillId="0" borderId="0" xfId="0" applyFont="1"/>
    <xf numFmtId="0" fontId="1" fillId="4" borderId="0" xfId="0" applyFont="1" applyFill="1"/>
    <xf numFmtId="0" fontId="1" fillId="0" borderId="0" xfId="0" applyFont="1" applyFill="1"/>
    <xf numFmtId="0" fontId="1" fillId="0" borderId="0" xfId="0" applyFont="1" applyAlignment="1">
      <alignment wrapText="1"/>
    </xf>
    <xf numFmtId="165" fontId="1" fillId="0" borderId="0" xfId="0" applyNumberFormat="1" applyFont="1"/>
    <xf numFmtId="0" fontId="1" fillId="0" borderId="0" xfId="0" applyFont="1" applyFill="1" applyAlignment="1">
      <alignment horizontal="right"/>
    </xf>
    <xf numFmtId="0" fontId="10" fillId="4" borderId="0" xfId="0" applyFont="1" applyFill="1"/>
    <xf numFmtId="0" fontId="11" fillId="2" borderId="3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vertical="center" wrapText="1"/>
    </xf>
    <xf numFmtId="164" fontId="1" fillId="0" borderId="3" xfId="0" applyNumberFormat="1" applyFont="1" applyFill="1" applyBorder="1" applyAlignment="1">
      <alignment horizontal="right" vertical="center" wrapText="1"/>
    </xf>
    <xf numFmtId="0" fontId="2" fillId="5" borderId="3" xfId="0" applyFont="1" applyFill="1" applyBorder="1" applyAlignment="1">
      <alignment horizontal="center" vertical="center"/>
    </xf>
    <xf numFmtId="164" fontId="1" fillId="5" borderId="3" xfId="0" applyNumberFormat="1" applyFont="1" applyFill="1" applyBorder="1" applyAlignment="1">
      <alignment horizontal="right" vertical="center" wrapText="1"/>
    </xf>
    <xf numFmtId="164" fontId="3" fillId="2" borderId="3" xfId="0" applyNumberFormat="1" applyFont="1" applyFill="1" applyBorder="1" applyAlignment="1">
      <alignment horizontal="center" vertical="center"/>
    </xf>
    <xf numFmtId="165" fontId="11" fillId="2" borderId="3" xfId="0" applyNumberFormat="1" applyFont="1" applyFill="1" applyBorder="1" applyAlignment="1">
      <alignment horizontal="center" vertical="center" wrapText="1"/>
    </xf>
    <xf numFmtId="164" fontId="1" fillId="4" borderId="3" xfId="0" applyNumberFormat="1" applyFont="1" applyFill="1" applyBorder="1" applyAlignment="1">
      <alignment horizontal="right" vertical="center" wrapText="1"/>
    </xf>
    <xf numFmtId="164" fontId="1" fillId="4" borderId="3" xfId="0" applyNumberFormat="1" applyFont="1" applyFill="1" applyBorder="1" applyAlignment="1">
      <alignment horizontal="left" vertical="center" wrapText="1"/>
    </xf>
    <xf numFmtId="164" fontId="5" fillId="2" borderId="3" xfId="0" applyNumberFormat="1" applyFont="1" applyFill="1" applyBorder="1" applyAlignment="1">
      <alignment horizontal="center" vertical="center"/>
    </xf>
    <xf numFmtId="0" fontId="1" fillId="4" borderId="3" xfId="0" applyFont="1" applyFill="1" applyBorder="1" applyAlignment="1">
      <alignment vertical="center" wrapText="1"/>
    </xf>
    <xf numFmtId="164" fontId="1" fillId="5" borderId="3" xfId="0" applyNumberFormat="1" applyFont="1" applyFill="1" applyBorder="1" applyAlignment="1">
      <alignment vertical="center" wrapText="1"/>
    </xf>
    <xf numFmtId="164" fontId="1" fillId="4" borderId="3" xfId="0" applyNumberFormat="1" applyFont="1" applyFill="1" applyBorder="1" applyAlignment="1">
      <alignment vertical="center" wrapText="1"/>
    </xf>
    <xf numFmtId="0" fontId="2" fillId="4" borderId="3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164" fontId="1" fillId="4" borderId="4" xfId="0" applyNumberFormat="1" applyFont="1" applyFill="1" applyBorder="1" applyAlignment="1">
      <alignment vertical="center" wrapText="1"/>
    </xf>
    <xf numFmtId="164" fontId="1" fillId="4" borderId="6" xfId="0" applyNumberFormat="1" applyFont="1" applyFill="1" applyBorder="1" applyAlignment="1">
      <alignment vertical="center" wrapText="1"/>
    </xf>
    <xf numFmtId="164" fontId="1" fillId="4" borderId="5" xfId="0" applyNumberFormat="1" applyFont="1" applyFill="1" applyBorder="1" applyAlignment="1">
      <alignment vertical="center" wrapText="1"/>
    </xf>
    <xf numFmtId="165" fontId="8" fillId="0" borderId="6" xfId="0" applyNumberFormat="1" applyFont="1" applyBorder="1"/>
    <xf numFmtId="0" fontId="8" fillId="4" borderId="6" xfId="0" applyFont="1" applyFill="1" applyBorder="1"/>
    <xf numFmtId="0" fontId="8" fillId="4" borderId="0" xfId="0" applyFont="1" applyFill="1"/>
    <xf numFmtId="164" fontId="1" fillId="4" borderId="4" xfId="0" applyNumberFormat="1" applyFont="1" applyFill="1" applyBorder="1" applyAlignment="1">
      <alignment horizontal="left" vertical="center" wrapText="1"/>
    </xf>
    <xf numFmtId="164" fontId="1" fillId="4" borderId="3" xfId="0" applyNumberFormat="1" applyFont="1" applyFill="1" applyBorder="1" applyAlignment="1">
      <alignment vertical="center"/>
    </xf>
    <xf numFmtId="164" fontId="1" fillId="4" borderId="3" xfId="0" applyNumberFormat="1" applyFont="1" applyFill="1" applyBorder="1" applyAlignment="1">
      <alignment horizontal="right" vertical="center"/>
    </xf>
    <xf numFmtId="0" fontId="1" fillId="4" borderId="3" xfId="0" applyFont="1" applyFill="1" applyBorder="1" applyAlignment="1">
      <alignment horizontal="left" vertical="center" wrapText="1"/>
    </xf>
    <xf numFmtId="0" fontId="1" fillId="4" borderId="2" xfId="0" applyFont="1" applyFill="1" applyBorder="1" applyAlignment="1">
      <alignment horizontal="left" vertical="center" wrapText="1"/>
    </xf>
    <xf numFmtId="44" fontId="1" fillId="4" borderId="3" xfId="2" applyFont="1" applyFill="1" applyBorder="1" applyAlignment="1">
      <alignment vertical="center"/>
    </xf>
    <xf numFmtId="0" fontId="2" fillId="4" borderId="0" xfId="0" applyNumberFormat="1" applyFont="1" applyFill="1" applyAlignment="1"/>
    <xf numFmtId="0" fontId="7" fillId="4" borderId="0" xfId="0" applyNumberFormat="1" applyFont="1" applyFill="1" applyAlignment="1"/>
    <xf numFmtId="164" fontId="3" fillId="2" borderId="7" xfId="0" applyNumberFormat="1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vertical="center" wrapText="1"/>
    </xf>
    <xf numFmtId="164" fontId="1" fillId="4" borderId="7" xfId="0" applyNumberFormat="1" applyFont="1" applyFill="1" applyBorder="1" applyAlignment="1">
      <alignment horizontal="right" vertical="center"/>
    </xf>
    <xf numFmtId="0" fontId="2" fillId="4" borderId="0" xfId="0" applyNumberFormat="1" applyFont="1" applyFill="1" applyBorder="1" applyAlignment="1"/>
    <xf numFmtId="0" fontId="2" fillId="6" borderId="3" xfId="0" applyFont="1" applyFill="1" applyBorder="1" applyAlignment="1">
      <alignment vertical="center"/>
    </xf>
    <xf numFmtId="0" fontId="1" fillId="6" borderId="3" xfId="0" applyFont="1" applyFill="1" applyBorder="1" applyAlignment="1">
      <alignment vertical="center" wrapText="1"/>
    </xf>
    <xf numFmtId="164" fontId="1" fillId="6" borderId="3" xfId="0" applyNumberFormat="1" applyFont="1" applyFill="1" applyBorder="1" applyAlignment="1">
      <alignment horizontal="right" vertical="center" wrapText="1"/>
    </xf>
    <xf numFmtId="0" fontId="2" fillId="6" borderId="3" xfId="0" applyFont="1" applyFill="1" applyBorder="1" applyAlignment="1">
      <alignment horizontal="center" vertical="center"/>
    </xf>
    <xf numFmtId="164" fontId="1" fillId="6" borderId="3" xfId="0" applyNumberFormat="1" applyFont="1" applyFill="1" applyBorder="1" applyAlignment="1">
      <alignment horizontal="right" vertical="center"/>
    </xf>
    <xf numFmtId="164" fontId="1" fillId="0" borderId="4" xfId="0" applyNumberFormat="1" applyFont="1" applyFill="1" applyBorder="1" applyAlignment="1">
      <alignment vertical="center" wrapText="1"/>
    </xf>
    <xf numFmtId="0" fontId="1" fillId="6" borderId="3" xfId="0" applyFont="1" applyFill="1" applyBorder="1" applyAlignment="1">
      <alignment horizontal="left" vertical="center" wrapText="1"/>
    </xf>
    <xf numFmtId="164" fontId="1" fillId="6" borderId="7" xfId="0" applyNumberFormat="1" applyFont="1" applyFill="1" applyBorder="1" applyAlignment="1">
      <alignment horizontal="right" vertical="center"/>
    </xf>
    <xf numFmtId="0" fontId="1" fillId="0" borderId="0" xfId="0" applyFont="1" applyBorder="1"/>
    <xf numFmtId="0" fontId="3" fillId="4" borderId="0" xfId="0" applyFont="1" applyFill="1" applyBorder="1" applyAlignment="1">
      <alignment horizontal="center" vertical="center" wrapText="1"/>
    </xf>
    <xf numFmtId="0" fontId="1" fillId="6" borderId="7" xfId="0" applyFont="1" applyFill="1" applyBorder="1" applyAlignment="1">
      <alignment vertical="center" wrapText="1"/>
    </xf>
    <xf numFmtId="0" fontId="1" fillId="4" borderId="7" xfId="0" applyFont="1" applyFill="1" applyBorder="1" applyAlignment="1">
      <alignment vertical="center" wrapText="1"/>
    </xf>
    <xf numFmtId="0" fontId="12" fillId="4" borderId="0" xfId="0" applyFont="1" applyFill="1" applyBorder="1" applyAlignment="1">
      <alignment horizontal="center" vertical="center" wrapText="1"/>
    </xf>
    <xf numFmtId="0" fontId="1" fillId="6" borderId="8" xfId="0" applyFont="1" applyFill="1" applyBorder="1" applyAlignment="1">
      <alignment vertical="center" wrapText="1"/>
    </xf>
    <xf numFmtId="164" fontId="2" fillId="4" borderId="3" xfId="0" applyNumberFormat="1" applyFont="1" applyFill="1" applyBorder="1" applyAlignment="1">
      <alignment horizontal="right" vertical="center" wrapText="1"/>
    </xf>
    <xf numFmtId="0" fontId="2" fillId="4" borderId="3" xfId="0" applyFont="1" applyFill="1" applyBorder="1" applyAlignment="1">
      <alignment vertical="center" wrapText="1"/>
    </xf>
    <xf numFmtId="0" fontId="2" fillId="4" borderId="3" xfId="0" applyFont="1" applyFill="1" applyBorder="1" applyAlignment="1">
      <alignment horizontal="left" vertical="center" wrapText="1"/>
    </xf>
    <xf numFmtId="164" fontId="2" fillId="4" borderId="3" xfId="0" applyNumberFormat="1" applyFont="1" applyFill="1" applyBorder="1" applyAlignment="1">
      <alignment horizontal="right" vertical="center"/>
    </xf>
    <xf numFmtId="0" fontId="1" fillId="0" borderId="0" xfId="0" applyFont="1" applyBorder="1"/>
    <xf numFmtId="0" fontId="3" fillId="4" borderId="0" xfId="0" applyFont="1" applyFill="1" applyBorder="1" applyAlignment="1">
      <alignment horizontal="center" vertical="center" wrapText="1"/>
    </xf>
    <xf numFmtId="165" fontId="11" fillId="2" borderId="4" xfId="0" applyNumberFormat="1" applyFont="1" applyFill="1" applyBorder="1" applyAlignment="1">
      <alignment horizontal="center" vertical="center" wrapText="1"/>
    </xf>
    <xf numFmtId="165" fontId="11" fillId="2" borderId="5" xfId="0" applyNumberFormat="1" applyFont="1" applyFill="1" applyBorder="1" applyAlignment="1">
      <alignment horizontal="center" vertical="center" wrapText="1"/>
    </xf>
    <xf numFmtId="165" fontId="11" fillId="2" borderId="3" xfId="0" applyNumberFormat="1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164" fontId="1" fillId="4" borderId="4" xfId="0" applyNumberFormat="1" applyFont="1" applyFill="1" applyBorder="1" applyAlignment="1">
      <alignment horizontal="center" vertical="center" wrapText="1"/>
    </xf>
    <xf numFmtId="164" fontId="1" fillId="4" borderId="6" xfId="0" applyNumberFormat="1" applyFont="1" applyFill="1" applyBorder="1" applyAlignment="1">
      <alignment horizontal="center" vertical="center" wrapText="1"/>
    </xf>
    <xf numFmtId="164" fontId="1" fillId="4" borderId="5" xfId="0" applyNumberFormat="1" applyFont="1" applyFill="1" applyBorder="1" applyAlignment="1">
      <alignment horizontal="center" vertical="center" wrapText="1"/>
    </xf>
    <xf numFmtId="164" fontId="1" fillId="5" borderId="4" xfId="0" applyNumberFormat="1" applyFont="1" applyFill="1" applyBorder="1" applyAlignment="1">
      <alignment horizontal="center" vertical="center" wrapText="1"/>
    </xf>
    <xf numFmtId="164" fontId="1" fillId="5" borderId="6" xfId="0" applyNumberFormat="1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164" fontId="1" fillId="0" borderId="3" xfId="0" applyNumberFormat="1" applyFont="1" applyFill="1" applyBorder="1" applyAlignment="1">
      <alignment horizontal="right" vertical="center"/>
    </xf>
  </cellXfs>
  <cellStyles count="3">
    <cellStyle name="Moneda" xfId="2" builtinId="4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colors>
    <mruColors>
      <color rgb="FFEEC100"/>
      <color rgb="FF004442"/>
      <color rgb="FF005E5C"/>
      <color rgb="FFD9D9D9"/>
      <color rgb="FFF2F2F2"/>
      <color rgb="FF006666"/>
      <color rgb="FF6D1309"/>
      <color rgb="FF821900"/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26</xdr:row>
      <xdr:rowOff>139700</xdr:rowOff>
    </xdr:from>
    <xdr:to>
      <xdr:col>6</xdr:col>
      <xdr:colOff>2000250</xdr:colOff>
      <xdr:row>37</xdr:row>
      <xdr:rowOff>127000</xdr:rowOff>
    </xdr:to>
    <xdr:sp macro="" textlink="">
      <xdr:nvSpPr>
        <xdr:cNvPr id="5" name="Rectángul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 rot="5400000">
          <a:off x="2339975" y="4276725"/>
          <a:ext cx="2082800" cy="6381750"/>
        </a:xfrm>
        <a:prstGeom prst="rect">
          <a:avLst/>
        </a:prstGeom>
        <a:gradFill flip="none" rotWithShape="1">
          <a:gsLst>
            <a:gs pos="0">
              <a:srgbClr val="0F3D38">
                <a:lumMod val="67000"/>
              </a:srgbClr>
            </a:gs>
            <a:gs pos="48000">
              <a:srgbClr val="0F3D38">
                <a:lumMod val="97000"/>
                <a:lumOff val="3000"/>
              </a:srgbClr>
            </a:gs>
            <a:gs pos="100000">
              <a:srgbClr val="0F3D38">
                <a:lumMod val="60000"/>
                <a:lumOff val="40000"/>
              </a:srgbClr>
            </a:gs>
          </a:gsLst>
          <a:lin ang="16200000" scaled="1"/>
          <a:tileRect/>
        </a:gradFill>
        <a:ln w="25400" cap="flat" cmpd="sng" algn="ctr">
          <a:noFill/>
          <a:prstDash val="solid"/>
        </a:ln>
        <a:effectLst>
          <a:outerShdw blurRad="190500" dist="228600" dir="2700000" algn="ctr">
            <a:srgbClr val="000000">
              <a:alpha val="30000"/>
            </a:srgbClr>
          </a:outerShdw>
        </a:effectLst>
        <a:scene3d>
          <a:camera prst="orthographicFront">
            <a:rot lat="0" lon="0" rev="0"/>
          </a:camera>
          <a:lightRig rig="glow" dir="t">
            <a:rot lat="0" lon="0" rev="4800000"/>
          </a:lightRig>
        </a:scene3d>
        <a:sp3d prstMaterial="matte">
          <a:bevelT w="127000" h="635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es-CO"/>
        </a:p>
      </xdr:txBody>
    </xdr:sp>
    <xdr:clientData/>
  </xdr:twoCellAnchor>
  <xdr:twoCellAnchor>
    <xdr:from>
      <xdr:col>0</xdr:col>
      <xdr:colOff>539750</xdr:colOff>
      <xdr:row>24</xdr:row>
      <xdr:rowOff>152400</xdr:rowOff>
    </xdr:from>
    <xdr:to>
      <xdr:col>6</xdr:col>
      <xdr:colOff>2076450</xdr:colOff>
      <xdr:row>36</xdr:row>
      <xdr:rowOff>0</xdr:rowOff>
    </xdr:to>
    <xdr:sp macro="" textlink="">
      <xdr:nvSpPr>
        <xdr:cNvPr id="6" name="Cuadro de texto 20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539750" y="6057900"/>
          <a:ext cx="6108700" cy="2133600"/>
        </a:xfrm>
        <a:prstGeom prst="rect">
          <a:avLst/>
        </a:prstGeom>
        <a:solidFill>
          <a:schemeClr val="bg2">
            <a:lumMod val="25000"/>
            <a:alpha val="59000"/>
          </a:schemeClr>
        </a:solidFill>
        <a:ln w="25400" cap="flat" cmpd="sng" algn="ctr">
          <a:noFill/>
          <a:prstDash val="solid"/>
        </a:ln>
        <a:effectLst>
          <a:outerShdw blurRad="190500" dist="228600" dir="2700000" algn="ctr">
            <a:srgbClr val="000000">
              <a:alpha val="30000"/>
            </a:srgbClr>
          </a:outerShdw>
        </a:effectLst>
        <a:scene3d>
          <a:camera prst="orthographicFront">
            <a:rot lat="0" lon="0" rev="0"/>
          </a:camera>
          <a:lightRig rig="glow" dir="t">
            <a:rot lat="0" lon="0" rev="4800000"/>
          </a:lightRig>
        </a:scene3d>
        <a:sp3d prstMaterial="matte">
          <a:bevelT w="127000" h="635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  <a:scene3d>
            <a:camera prst="orthographicFront"/>
            <a:lightRig rig="threePt" dir="t"/>
          </a:scene3d>
          <a:sp3d extrusionH="57150">
            <a:bevelT w="38100" h="38100"/>
          </a:sp3d>
        </a:bodyPr>
        <a:lstStyle/>
        <a:p>
          <a:pPr algn="ctr">
            <a:lnSpc>
              <a:spcPct val="120000"/>
            </a:lnSpc>
            <a:spcBef>
              <a:spcPts val="200"/>
            </a:spcBef>
            <a:spcAft>
              <a:spcPts val="0"/>
            </a:spcAft>
          </a:pPr>
          <a:r>
            <a:rPr lang="es-CO" sz="1200" b="1" kern="1000">
              <a:solidFill>
                <a:srgbClr val="FFFFFF"/>
              </a:solidFill>
              <a:effectLst>
                <a:outerShdw blurRad="50800" dist="38100" algn="l">
                  <a:srgbClr val="000000">
                    <a:alpha val="40000"/>
                  </a:srgbClr>
                </a:outerShdw>
              </a:effectLst>
              <a:ea typeface="Cambria" panose="02040503050406030204" pitchFamily="18" charset="0"/>
              <a:cs typeface="Angsana New" panose="02020603050405020304" pitchFamily="18" charset="-34"/>
            </a:rPr>
            <a:t> </a:t>
          </a:r>
          <a:endParaRPr lang="es-CO" sz="1000" kern="1000">
            <a:solidFill>
              <a:srgbClr val="595959"/>
            </a:solidFill>
            <a:effectLst/>
            <a:ea typeface="Cambria" panose="02040503050406030204" pitchFamily="18" charset="0"/>
            <a:cs typeface="Angsana New" panose="02020603050405020304" pitchFamily="18" charset="-34"/>
          </a:endParaRPr>
        </a:p>
      </xdr:txBody>
    </xdr:sp>
    <xdr:clientData/>
  </xdr:twoCellAnchor>
  <xdr:twoCellAnchor>
    <xdr:from>
      <xdr:col>0</xdr:col>
      <xdr:colOff>571500</xdr:colOff>
      <xdr:row>26</xdr:row>
      <xdr:rowOff>63500</xdr:rowOff>
    </xdr:from>
    <xdr:to>
      <xdr:col>6</xdr:col>
      <xdr:colOff>2032000</xdr:colOff>
      <xdr:row>35</xdr:row>
      <xdr:rowOff>158750</xdr:rowOff>
    </xdr:to>
    <xdr:sp macro="" textlink="">
      <xdr:nvSpPr>
        <xdr:cNvPr id="7" name="Cuadro de texto 19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571500" y="6350000"/>
          <a:ext cx="6032500" cy="1809750"/>
        </a:xfrm>
        <a:prstGeom prst="rect">
          <a:avLst/>
        </a:prstGeom>
        <a:noFill/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ct val="120000"/>
            </a:lnSpc>
            <a:spcBef>
              <a:spcPts val="200"/>
            </a:spcBef>
            <a:spcAft>
              <a:spcPts val="0"/>
            </a:spcAft>
          </a:pPr>
          <a:r>
            <a:rPr lang="es-CO" sz="2400" b="1" i="1" kern="1000">
              <a:solidFill>
                <a:srgbClr val="D9D9D9"/>
              </a:solidFill>
              <a:effectLst>
                <a:outerShdw blurRad="50800" dist="38100" algn="l">
                  <a:srgbClr val="000000">
                    <a:alpha val="40000"/>
                  </a:srgbClr>
                </a:outerShdw>
              </a:effectLst>
              <a:latin typeface="Arial" panose="020B0604020202020204" pitchFamily="34" charset="0"/>
              <a:ea typeface="Cambria" panose="02040503050406030204" pitchFamily="18" charset="0"/>
              <a:cs typeface="Angsana New" panose="02020603050405020304" pitchFamily="18" charset="-34"/>
            </a:rPr>
            <a:t>Plan Operativo Anual de Inversiones</a:t>
          </a:r>
          <a:endParaRPr lang="es-CO" sz="2400" b="1" kern="1000">
            <a:solidFill>
              <a:srgbClr val="595959"/>
            </a:solidFill>
            <a:effectLst/>
            <a:ea typeface="Cambria" panose="02040503050406030204" pitchFamily="18" charset="0"/>
            <a:cs typeface="Angsana New" panose="02020603050405020304" pitchFamily="18" charset="-34"/>
          </a:endParaRPr>
        </a:p>
        <a:p>
          <a:pPr algn="ctr">
            <a:lnSpc>
              <a:spcPct val="120000"/>
            </a:lnSpc>
            <a:spcBef>
              <a:spcPts val="200"/>
            </a:spcBef>
            <a:spcAft>
              <a:spcPts val="0"/>
            </a:spcAft>
          </a:pPr>
          <a:r>
            <a:rPr lang="es-CO" sz="2400" b="1" i="1" kern="1000">
              <a:solidFill>
                <a:srgbClr val="D9D9D9"/>
              </a:solidFill>
              <a:effectLst>
                <a:outerShdw blurRad="50800" dist="38100" algn="l">
                  <a:srgbClr val="000000">
                    <a:alpha val="40000"/>
                  </a:srgbClr>
                </a:outerShdw>
              </a:effectLst>
              <a:latin typeface="Arial" panose="020B0604020202020204" pitchFamily="34" charset="0"/>
              <a:ea typeface="Cambria" panose="02040503050406030204" pitchFamily="18" charset="0"/>
              <a:cs typeface="Angsana New" panose="02020603050405020304" pitchFamily="18" charset="-34"/>
            </a:rPr>
            <a:t>POAI 2018</a:t>
          </a:r>
        </a:p>
        <a:p>
          <a:pPr algn="ctr">
            <a:lnSpc>
              <a:spcPct val="120000"/>
            </a:lnSpc>
            <a:spcBef>
              <a:spcPts val="200"/>
            </a:spcBef>
            <a:spcAft>
              <a:spcPts val="0"/>
            </a:spcAft>
          </a:pPr>
          <a:r>
            <a:rPr lang="es-CO" sz="2400" b="1" i="1" kern="1000">
              <a:solidFill>
                <a:srgbClr val="D9D9D9"/>
              </a:solidFill>
              <a:effectLst>
                <a:outerShdw blurRad="50800" dist="38100" algn="l">
                  <a:srgbClr val="000000">
                    <a:alpha val="40000"/>
                  </a:srgbClr>
                </a:outerShdw>
              </a:effectLst>
              <a:latin typeface="Arial" panose="020B0604020202020204" pitchFamily="34" charset="0"/>
              <a:ea typeface="Cambria" panose="02040503050406030204" pitchFamily="18" charset="0"/>
              <a:cs typeface="Angsana New" panose="02020603050405020304" pitchFamily="18" charset="-34"/>
            </a:rPr>
            <a:t>Dirección de Planeación Institucional </a:t>
          </a:r>
          <a:endParaRPr lang="es-CO" sz="2400" b="1" kern="1000">
            <a:solidFill>
              <a:srgbClr val="595959"/>
            </a:solidFill>
            <a:effectLst/>
            <a:ea typeface="Cambria" panose="02040503050406030204" pitchFamily="18" charset="0"/>
            <a:cs typeface="Angsana New" panose="02020603050405020304" pitchFamily="18" charset="-34"/>
          </a:endParaRPr>
        </a:p>
      </xdr:txBody>
    </xdr:sp>
    <xdr:clientData/>
  </xdr:twoCellAnchor>
  <xdr:twoCellAnchor editAs="oneCell">
    <xdr:from>
      <xdr:col>0</xdr:col>
      <xdr:colOff>0</xdr:colOff>
      <xdr:row>1</xdr:row>
      <xdr:rowOff>15875</xdr:rowOff>
    </xdr:from>
    <xdr:to>
      <xdr:col>7</xdr:col>
      <xdr:colOff>0</xdr:colOff>
      <xdr:row>21</xdr:row>
      <xdr:rowOff>186530</xdr:rowOff>
    </xdr:to>
    <xdr:pic>
      <xdr:nvPicPr>
        <xdr:cNvPr id="9" name="Imagen 8" descr="https://scontent-bog1-1.xx.fbcdn.net/v/t31.0-8/20286841_690746294450891_1940206954813301760_o.jpg?oh=cfdd8858870007835376e468cae6998f&amp;oe=5A19C51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337" r="13840"/>
        <a:stretch/>
      </xdr:blipFill>
      <xdr:spPr bwMode="auto">
        <a:xfrm>
          <a:off x="0" y="206375"/>
          <a:ext cx="6715125" cy="40084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571500</xdr:colOff>
      <xdr:row>39</xdr:row>
      <xdr:rowOff>0</xdr:rowOff>
    </xdr:from>
    <xdr:to>
      <xdr:col>7</xdr:col>
      <xdr:colOff>133350</xdr:colOff>
      <xdr:row>46</xdr:row>
      <xdr:rowOff>123825</xdr:rowOff>
    </xdr:to>
    <xdr:pic>
      <xdr:nvPicPr>
        <xdr:cNvPr id="10" name="Imagen 9" descr="UCundinamarca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0" y="8921750"/>
          <a:ext cx="4768850" cy="1457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857251</xdr:colOff>
      <xdr:row>0</xdr:row>
      <xdr:rowOff>141012</xdr:rowOff>
    </xdr:from>
    <xdr:to>
      <xdr:col>10</xdr:col>
      <xdr:colOff>1071563</xdr:colOff>
      <xdr:row>0</xdr:row>
      <xdr:rowOff>1285873</xdr:rowOff>
    </xdr:to>
    <xdr:sp macro="" textlink="">
      <xdr:nvSpPr>
        <xdr:cNvPr id="4" name="Cuadro de texto 2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>
          <a:spLocks noChangeArrowheads="1"/>
        </xdr:cNvSpPr>
      </xdr:nvSpPr>
      <xdr:spPr bwMode="auto">
        <a:xfrm>
          <a:off x="4643439" y="141012"/>
          <a:ext cx="8024812" cy="114486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20000"/>
            </a:lnSpc>
            <a:spcBef>
              <a:spcPts val="200"/>
            </a:spcBef>
            <a:spcAft>
              <a:spcPts val="800"/>
            </a:spcAft>
          </a:pPr>
          <a:r>
            <a:rPr lang="en-US" sz="1800" kern="1000">
              <a:solidFill>
                <a:schemeClr val="tx1"/>
              </a:solidFill>
              <a:effectLst/>
              <a:latin typeface="Bodoni MT Black" panose="02070A03080606020203" pitchFamily="18" charset="0"/>
              <a:ea typeface="Cambria" panose="02040503050406030204" pitchFamily="18" charset="0"/>
              <a:cs typeface="Angsana New" panose="02020603050405020304" pitchFamily="18" charset="-34"/>
            </a:rPr>
            <a:t>UNIVERSIDAD</a:t>
          </a:r>
          <a:r>
            <a:rPr lang="en-US" sz="1800" kern="1000" baseline="0">
              <a:solidFill>
                <a:schemeClr val="tx1"/>
              </a:solidFill>
              <a:effectLst/>
              <a:latin typeface="Bodoni MT Black" panose="02070A03080606020203" pitchFamily="18" charset="0"/>
              <a:ea typeface="Cambria" panose="02040503050406030204" pitchFamily="18" charset="0"/>
              <a:cs typeface="Angsana New" panose="02020603050405020304" pitchFamily="18" charset="-34"/>
            </a:rPr>
            <a:t> DE CUNDINAMARCA</a:t>
          </a:r>
          <a:endParaRPr lang="en-US" sz="1800" kern="1000">
            <a:solidFill>
              <a:schemeClr val="tx1"/>
            </a:solidFill>
            <a:effectLst/>
            <a:latin typeface="Bodoni MT Black" panose="02070A03080606020203" pitchFamily="18" charset="0"/>
            <a:ea typeface="Cambria" panose="02040503050406030204" pitchFamily="18" charset="0"/>
            <a:cs typeface="Angsana New" panose="02020603050405020304" pitchFamily="18" charset="-34"/>
          </a:endParaRPr>
        </a:p>
        <a:p>
          <a:pPr algn="ctr">
            <a:lnSpc>
              <a:spcPct val="120000"/>
            </a:lnSpc>
            <a:spcBef>
              <a:spcPts val="200"/>
            </a:spcBef>
            <a:spcAft>
              <a:spcPts val="800"/>
            </a:spcAft>
          </a:pPr>
          <a:r>
            <a:rPr lang="en-US" sz="1400" kern="1000">
              <a:solidFill>
                <a:schemeClr val="tx1"/>
              </a:solidFill>
              <a:effectLst/>
              <a:latin typeface="Bodoni MT Black" panose="02070A03080606020203" pitchFamily="18" charset="0"/>
              <a:ea typeface="Cambria" panose="02040503050406030204" pitchFamily="18" charset="0"/>
              <a:cs typeface="Angsana New" panose="02020603050405020304" pitchFamily="18" charset="-34"/>
            </a:rPr>
            <a:t>PRESUPUESTO DE INVERSIÓN ACADÉMICA POR FUENTES DE FINANCIACIÓN </a:t>
          </a:r>
        </a:p>
        <a:p>
          <a:pPr algn="ctr">
            <a:lnSpc>
              <a:spcPct val="120000"/>
            </a:lnSpc>
            <a:spcBef>
              <a:spcPts val="200"/>
            </a:spcBef>
            <a:spcAft>
              <a:spcPts val="800"/>
            </a:spcAft>
          </a:pPr>
          <a:r>
            <a:rPr lang="en-US" sz="1400" kern="1000">
              <a:solidFill>
                <a:schemeClr val="tx1"/>
              </a:solidFill>
              <a:effectLst/>
              <a:latin typeface="Bodoni MT Black" panose="02070A03080606020203" pitchFamily="18" charset="0"/>
              <a:ea typeface="Cambria" panose="02040503050406030204" pitchFamily="18" charset="0"/>
              <a:cs typeface="Angsana New" panose="02020603050405020304" pitchFamily="18" charset="-34"/>
            </a:rPr>
            <a:t>PLAN OPERATIVO ANUAL DE INVERSIONES - 2019</a:t>
          </a:r>
          <a:endParaRPr lang="es-CO" sz="1400" kern="1000">
            <a:solidFill>
              <a:schemeClr val="tx1"/>
            </a:solidFill>
            <a:effectLst/>
            <a:latin typeface="Bodoni MT Black" panose="02070A03080606020203" pitchFamily="18" charset="0"/>
            <a:ea typeface="Cambria" panose="02040503050406030204" pitchFamily="18" charset="0"/>
            <a:cs typeface="Angsana New" panose="02020603050405020304" pitchFamily="18" charset="-34"/>
          </a:endParaRPr>
        </a:p>
      </xdr:txBody>
    </xdr:sp>
    <xdr:clientData/>
  </xdr:twoCellAnchor>
  <xdr:twoCellAnchor editAs="oneCell">
    <xdr:from>
      <xdr:col>2</xdr:col>
      <xdr:colOff>285751</xdr:colOff>
      <xdr:row>0</xdr:row>
      <xdr:rowOff>95250</xdr:rowOff>
    </xdr:from>
    <xdr:to>
      <xdr:col>4</xdr:col>
      <xdr:colOff>226219</xdr:colOff>
      <xdr:row>0</xdr:row>
      <xdr:rowOff>1552575</xdr:rowOff>
    </xdr:to>
    <xdr:pic>
      <xdr:nvPicPr>
        <xdr:cNvPr id="6" name="Imagen 5" descr="UCundinamarca">
          <a:extLst>
            <a:ext uri="{FF2B5EF4-FFF2-40B4-BE49-F238E27FC236}">
              <a16:creationId xmlns:a16="http://schemas.microsoft.com/office/drawing/2014/main" id="{962EACF6-97D4-4433-9961-B377F646FCC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9023"/>
        <a:stretch/>
      </xdr:blipFill>
      <xdr:spPr bwMode="auto">
        <a:xfrm>
          <a:off x="904876" y="95250"/>
          <a:ext cx="3107531" cy="1457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un/Dropbox/1.%20Banco_Proyectos/2016/0-Proyectos/proyectos%20radicad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3"/>
    </sheetNames>
    <sheetDataSet>
      <sheetData sheetId="0">
        <row r="2">
          <cell r="B2" t="str">
            <v xml:space="preserve">No de Proyecto </v>
          </cell>
        </row>
        <row r="4">
          <cell r="B4" t="str">
            <v xml:space="preserve">Rubro 410101 - Autoevaluación y Acreditación </v>
          </cell>
        </row>
        <row r="6">
          <cell r="B6">
            <v>17</v>
          </cell>
        </row>
        <row r="9">
          <cell r="B9" t="str">
            <v>Rubro 410102 - Desarrollo Académico</v>
          </cell>
        </row>
        <row r="14">
          <cell r="B14" t="str">
            <v xml:space="preserve">Rubro 410103 - Dotación laboratorios </v>
          </cell>
        </row>
        <row r="18">
          <cell r="B18">
            <v>24</v>
          </cell>
        </row>
        <row r="28">
          <cell r="B28" t="str">
            <v xml:space="preserve">Rubro 410104 - Dotación Bibliotecas </v>
          </cell>
        </row>
        <row r="32">
          <cell r="B32">
            <v>23</v>
          </cell>
        </row>
        <row r="33">
          <cell r="B33">
            <v>22</v>
          </cell>
        </row>
        <row r="35">
          <cell r="B35">
            <v>13</v>
          </cell>
        </row>
        <row r="36">
          <cell r="B36">
            <v>21</v>
          </cell>
        </row>
        <row r="38">
          <cell r="B38" t="str">
            <v xml:space="preserve">Rubro 410105 - Archivo Documental </v>
          </cell>
        </row>
        <row r="46">
          <cell r="B46" t="str">
            <v xml:space="preserve">Rubro 410106 - Investigación </v>
          </cell>
        </row>
        <row r="56">
          <cell r="B56">
            <v>18</v>
          </cell>
        </row>
        <row r="57">
          <cell r="B57">
            <v>25</v>
          </cell>
        </row>
        <row r="60">
          <cell r="B60" t="str">
            <v xml:space="preserve">Rubro 410107 - Granja Agropecuaria </v>
          </cell>
        </row>
        <row r="65">
          <cell r="B65">
            <v>12</v>
          </cell>
        </row>
        <row r="68">
          <cell r="B68" t="str">
            <v xml:space="preserve">Rubro 410108 - Planta Física </v>
          </cell>
        </row>
        <row r="89">
          <cell r="B89" t="str">
            <v xml:space="preserve">Rubro 410109 - Desarrollo Tecnológico </v>
          </cell>
        </row>
        <row r="93">
          <cell r="B93">
            <v>1</v>
          </cell>
        </row>
        <row r="94">
          <cell r="B94">
            <v>9</v>
          </cell>
        </row>
        <row r="95">
          <cell r="B95">
            <v>10</v>
          </cell>
        </row>
        <row r="96">
          <cell r="B96">
            <v>11</v>
          </cell>
        </row>
        <row r="97">
          <cell r="B97">
            <v>26</v>
          </cell>
        </row>
        <row r="99">
          <cell r="B99" t="str">
            <v xml:space="preserve">Rubro 410111 - Bienestar Universitario </v>
          </cell>
        </row>
        <row r="101">
          <cell r="B101">
            <v>5</v>
          </cell>
        </row>
        <row r="102">
          <cell r="B102">
            <v>6</v>
          </cell>
        </row>
        <row r="103">
          <cell r="B103">
            <v>7</v>
          </cell>
        </row>
        <row r="104">
          <cell r="B104">
            <v>8</v>
          </cell>
        </row>
        <row r="106">
          <cell r="B106" t="str">
            <v>Rubro 410112 -  Formación, Desarrollo y Capacitación Personal Administrativo</v>
          </cell>
        </row>
        <row r="112">
          <cell r="B112" t="str">
            <v xml:space="preserve">Rubro 410113 - Formación, Desarrollo y Capacitación Personal Docente </v>
          </cell>
        </row>
        <row r="118">
          <cell r="B118" t="str">
            <v>Rubro 410115 - Sistema Gestion de Calidad</v>
          </cell>
        </row>
        <row r="120">
          <cell r="B120">
            <v>32</v>
          </cell>
        </row>
        <row r="125">
          <cell r="B125" t="str">
            <v>Rubro 410116 - Fortalecimiento Institucional</v>
          </cell>
        </row>
        <row r="127">
          <cell r="B127">
            <v>16</v>
          </cell>
        </row>
        <row r="128">
          <cell r="B128">
            <v>27</v>
          </cell>
        </row>
        <row r="129">
          <cell r="B129">
            <v>31</v>
          </cell>
        </row>
        <row r="134">
          <cell r="B134" t="str">
            <v xml:space="preserve">Rubro 410117 - Internacionalización </v>
          </cell>
        </row>
        <row r="136">
          <cell r="B136">
            <v>3</v>
          </cell>
        </row>
        <row r="137">
          <cell r="B137">
            <v>15</v>
          </cell>
        </row>
        <row r="140">
          <cell r="B140" t="str">
            <v xml:space="preserve">Rubro 410118 - Programas de Seguimiento a Graduados </v>
          </cell>
        </row>
        <row r="142">
          <cell r="B142">
            <v>14</v>
          </cell>
        </row>
        <row r="146">
          <cell r="B146" t="str">
            <v xml:space="preserve">Rubro 410119 - Proyección Social </v>
          </cell>
        </row>
        <row r="148">
          <cell r="B148">
            <v>20</v>
          </cell>
        </row>
        <row r="152">
          <cell r="B152" t="str">
            <v xml:space="preserve">Rubro 410120 - Programa Becas </v>
          </cell>
        </row>
        <row r="156">
          <cell r="B156">
            <v>4</v>
          </cell>
        </row>
        <row r="160">
          <cell r="B160" t="str">
            <v>Rubro 410122 - Educación Virtual a Distancia</v>
          </cell>
        </row>
        <row r="162">
          <cell r="B162">
            <v>30</v>
          </cell>
        </row>
        <row r="163">
          <cell r="B163">
            <v>29</v>
          </cell>
        </row>
        <row r="164">
          <cell r="B164">
            <v>28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G32"/>
  <sheetViews>
    <sheetView view="pageBreakPreview" topLeftCell="A31" zoomScale="80" zoomScaleNormal="50" zoomScaleSheetLayoutView="80" workbookViewId="0">
      <selection activeCell="E12" sqref="E12"/>
    </sheetView>
  </sheetViews>
  <sheetFormatPr baseColWidth="10" defaultColWidth="10.7109375" defaultRowHeight="15" x14ac:dyDescent="0.25"/>
  <cols>
    <col min="7" max="7" width="32.28515625" customWidth="1"/>
    <col min="8" max="8" width="21.140625" customWidth="1"/>
  </cols>
  <sheetData>
    <row r="4" spans="1:2" ht="27" customHeight="1" x14ac:dyDescent="0.25"/>
    <row r="9" spans="1:2" x14ac:dyDescent="0.25">
      <c r="A9" s="3"/>
      <c r="B9" s="3"/>
    </row>
    <row r="10" spans="1:2" x14ac:dyDescent="0.25">
      <c r="A10" s="3"/>
      <c r="B10" s="3"/>
    </row>
    <row r="11" spans="1:2" x14ac:dyDescent="0.25">
      <c r="A11" s="3"/>
      <c r="B11" s="3"/>
    </row>
    <row r="14" spans="1:2" ht="4.5" customHeight="1" x14ac:dyDescent="0.25"/>
    <row r="32" spans="7:7" ht="15.6" customHeight="1" x14ac:dyDescent="0.25">
      <c r="G32" s="2"/>
    </row>
  </sheetData>
  <pageMargins left="0.25" right="0.25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"/>
  <dimension ref="A1:GD87"/>
  <sheetViews>
    <sheetView tabSelected="1" topLeftCell="A7" zoomScale="80" zoomScaleNormal="80" workbookViewId="0">
      <selection activeCell="E69" sqref="E69"/>
    </sheetView>
  </sheetViews>
  <sheetFormatPr baseColWidth="10" defaultColWidth="0" defaultRowHeight="11.25" x14ac:dyDescent="0.2"/>
  <cols>
    <col min="1" max="1" width="4.140625" style="4" customWidth="1"/>
    <col min="2" max="2" width="8.7109375" style="5" customWidth="1"/>
    <col min="3" max="3" width="47.5703125" style="6" customWidth="1"/>
    <col min="4" max="4" width="18" style="6" hidden="1" customWidth="1"/>
    <col min="5" max="5" width="20.140625" style="5" customWidth="1"/>
    <col min="6" max="8" width="20.140625" style="7" customWidth="1"/>
    <col min="9" max="10" width="18.28515625" style="7" customWidth="1"/>
    <col min="11" max="11" width="26.140625" style="7" customWidth="1"/>
    <col min="12" max="12" width="18.28515625" style="7" hidden="1" customWidth="1"/>
    <col min="13" max="13" width="4.42578125" style="7" hidden="1" customWidth="1"/>
    <col min="14" max="14" width="6.140625" style="7" hidden="1" customWidth="1"/>
    <col min="15" max="15" width="3.7109375" style="7" hidden="1" customWidth="1"/>
    <col min="16" max="16" width="5.5703125" style="7" hidden="1" customWidth="1"/>
    <col min="17" max="17" width="6.42578125" style="7" hidden="1" customWidth="1"/>
    <col min="18" max="18" width="3" style="7" hidden="1" customWidth="1"/>
    <col min="19" max="19" width="3.28515625" style="7" hidden="1" customWidth="1"/>
    <col min="20" max="20" width="5.5703125" style="7" hidden="1" customWidth="1"/>
    <col min="21" max="21" width="22.85546875" style="4" customWidth="1"/>
    <col min="22" max="22" width="3" style="4" customWidth="1"/>
    <col min="23" max="23" width="18.85546875" style="4" hidden="1" customWidth="1"/>
    <col min="24" max="26" width="11.42578125" style="4" hidden="1" customWidth="1"/>
    <col min="27" max="27" width="13.42578125" style="4" hidden="1" customWidth="1"/>
    <col min="28" max="28" width="11.42578125" style="4" hidden="1" customWidth="1"/>
    <col min="29" max="186" width="0" style="4" hidden="1" customWidth="1"/>
    <col min="187" max="16384" width="11.42578125" style="5" hidden="1"/>
  </cols>
  <sheetData>
    <row r="1" spans="1:186" ht="138" customHeight="1" x14ac:dyDescent="0.25">
      <c r="A1" s="23"/>
      <c r="B1" s="60" t="s">
        <v>15</v>
      </c>
      <c r="C1" s="1"/>
      <c r="D1" s="1"/>
      <c r="E1" s="54"/>
      <c r="F1" s="54"/>
      <c r="G1" s="54"/>
      <c r="H1" s="54"/>
      <c r="I1" s="54"/>
      <c r="J1" s="54"/>
      <c r="K1" s="55"/>
      <c r="L1" s="55"/>
      <c r="M1" s="55"/>
      <c r="N1" s="55"/>
      <c r="O1" s="55"/>
      <c r="P1" s="55"/>
      <c r="Q1" s="55"/>
      <c r="R1" s="55"/>
      <c r="S1" s="55"/>
      <c r="T1" s="55"/>
    </row>
    <row r="2" spans="1:186" ht="15.75" customHeight="1" x14ac:dyDescent="0.2">
      <c r="A2" s="19"/>
      <c r="B2" s="80"/>
      <c r="C2" s="80"/>
      <c r="D2" s="70"/>
      <c r="E2" s="84" t="s">
        <v>8</v>
      </c>
      <c r="F2" s="84"/>
      <c r="G2" s="84"/>
      <c r="H2" s="84"/>
      <c r="I2" s="84"/>
      <c r="J2" s="84"/>
      <c r="K2" s="84"/>
      <c r="L2" s="84"/>
      <c r="M2" s="84"/>
      <c r="N2" s="84"/>
      <c r="O2" s="24"/>
      <c r="P2" s="83" t="s">
        <v>35</v>
      </c>
      <c r="Q2" s="83" t="s">
        <v>36</v>
      </c>
      <c r="R2" s="84" t="s">
        <v>37</v>
      </c>
      <c r="S2" s="83" t="s">
        <v>19</v>
      </c>
      <c r="T2" s="81" t="s">
        <v>23</v>
      </c>
    </row>
    <row r="3" spans="1:186" s="17" customFormat="1" ht="27.75" customHeight="1" x14ac:dyDescent="0.2">
      <c r="A3" s="19"/>
      <c r="B3" s="80"/>
      <c r="C3" s="80"/>
      <c r="D3" s="73" t="s">
        <v>76</v>
      </c>
      <c r="E3" s="24" t="s">
        <v>26</v>
      </c>
      <c r="F3" s="33" t="s">
        <v>27</v>
      </c>
      <c r="G3" s="33" t="s">
        <v>28</v>
      </c>
      <c r="H3" s="33" t="s">
        <v>44</v>
      </c>
      <c r="I3" s="33" t="s">
        <v>41</v>
      </c>
      <c r="J3" s="33" t="s">
        <v>46</v>
      </c>
      <c r="K3" s="33" t="s">
        <v>34</v>
      </c>
      <c r="L3" s="33" t="s">
        <v>25</v>
      </c>
      <c r="M3" s="33" t="s">
        <v>29</v>
      </c>
      <c r="N3" s="33" t="s">
        <v>30</v>
      </c>
      <c r="O3" s="33" t="s">
        <v>33</v>
      </c>
      <c r="P3" s="83"/>
      <c r="Q3" s="83"/>
      <c r="R3" s="84"/>
      <c r="S3" s="83"/>
      <c r="T3" s="82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19"/>
      <c r="AS3" s="19"/>
      <c r="AT3" s="19"/>
      <c r="AU3" s="19"/>
      <c r="AV3" s="19"/>
      <c r="AW3" s="19"/>
      <c r="AX3" s="19"/>
      <c r="AY3" s="19"/>
      <c r="AZ3" s="19"/>
      <c r="BA3" s="19"/>
      <c r="BB3" s="19"/>
      <c r="BC3" s="19"/>
      <c r="BD3" s="19"/>
      <c r="BE3" s="19"/>
      <c r="BF3" s="19"/>
      <c r="BG3" s="19"/>
      <c r="BH3" s="19"/>
      <c r="BI3" s="19"/>
      <c r="BJ3" s="19"/>
      <c r="BK3" s="19"/>
      <c r="BL3" s="19"/>
      <c r="BM3" s="19"/>
      <c r="BN3" s="19"/>
      <c r="BO3" s="19"/>
      <c r="BP3" s="19"/>
      <c r="BQ3" s="19"/>
      <c r="BR3" s="19"/>
      <c r="BS3" s="19"/>
      <c r="BT3" s="19"/>
      <c r="BU3" s="19"/>
      <c r="BV3" s="19"/>
      <c r="BW3" s="19"/>
      <c r="BX3" s="19"/>
      <c r="BY3" s="19"/>
      <c r="BZ3" s="19"/>
      <c r="CA3" s="19"/>
      <c r="CB3" s="19"/>
      <c r="CC3" s="19"/>
      <c r="CD3" s="19"/>
      <c r="CE3" s="19"/>
      <c r="CF3" s="19"/>
      <c r="CG3" s="19"/>
      <c r="CH3" s="19"/>
      <c r="CI3" s="19"/>
      <c r="CJ3" s="19"/>
      <c r="CK3" s="19"/>
      <c r="CL3" s="19"/>
      <c r="CM3" s="19"/>
      <c r="CN3" s="19"/>
      <c r="CO3" s="19"/>
      <c r="CP3" s="19"/>
      <c r="CQ3" s="19"/>
      <c r="CR3" s="19"/>
      <c r="CS3" s="19"/>
      <c r="CT3" s="19"/>
      <c r="CU3" s="19"/>
      <c r="CV3" s="19"/>
      <c r="CW3" s="19"/>
      <c r="CX3" s="19"/>
      <c r="CY3" s="19"/>
      <c r="CZ3" s="19"/>
      <c r="DA3" s="19"/>
      <c r="DB3" s="19"/>
      <c r="DC3" s="19"/>
      <c r="DD3" s="19"/>
      <c r="DE3" s="19"/>
      <c r="DF3" s="19"/>
      <c r="DG3" s="19"/>
      <c r="DH3" s="19"/>
      <c r="DI3" s="19"/>
      <c r="DJ3" s="19"/>
      <c r="DK3" s="19"/>
      <c r="DL3" s="19"/>
      <c r="DM3" s="19"/>
      <c r="DN3" s="19"/>
      <c r="DO3" s="19"/>
      <c r="DP3" s="19"/>
      <c r="DQ3" s="19"/>
      <c r="DR3" s="19"/>
      <c r="DS3" s="19"/>
      <c r="DT3" s="19"/>
      <c r="DU3" s="19"/>
      <c r="DV3" s="19"/>
      <c r="DW3" s="19"/>
      <c r="DX3" s="19"/>
      <c r="DY3" s="19"/>
      <c r="DZ3" s="19"/>
      <c r="EA3" s="19"/>
      <c r="EB3" s="19"/>
      <c r="EC3" s="19"/>
      <c r="ED3" s="19"/>
      <c r="EE3" s="19"/>
      <c r="EF3" s="19"/>
      <c r="EG3" s="19"/>
      <c r="EH3" s="19"/>
      <c r="EI3" s="19"/>
      <c r="EJ3" s="19"/>
      <c r="EK3" s="19"/>
      <c r="EL3" s="19"/>
      <c r="EM3" s="19"/>
      <c r="EN3" s="19"/>
      <c r="EO3" s="19"/>
      <c r="EP3" s="19"/>
      <c r="EQ3" s="19"/>
      <c r="ER3" s="19"/>
      <c r="ES3" s="19"/>
      <c r="ET3" s="19"/>
      <c r="EU3" s="19"/>
      <c r="EV3" s="19"/>
      <c r="EW3" s="19"/>
      <c r="EX3" s="19"/>
      <c r="EY3" s="19"/>
      <c r="EZ3" s="19"/>
      <c r="FA3" s="19"/>
      <c r="FB3" s="19"/>
      <c r="FC3" s="19"/>
      <c r="FD3" s="19"/>
      <c r="FE3" s="19"/>
      <c r="FF3" s="19"/>
      <c r="FG3" s="19"/>
      <c r="FH3" s="19"/>
      <c r="FI3" s="19"/>
      <c r="FJ3" s="19"/>
      <c r="FK3" s="19"/>
      <c r="FL3" s="19"/>
      <c r="FM3" s="19"/>
      <c r="FN3" s="19"/>
      <c r="FO3" s="19"/>
      <c r="FP3" s="19"/>
      <c r="FQ3" s="19"/>
      <c r="FR3" s="19"/>
      <c r="FS3" s="19"/>
      <c r="FT3" s="19"/>
      <c r="FU3" s="19"/>
      <c r="FV3" s="19"/>
      <c r="FW3" s="19"/>
      <c r="FX3" s="19"/>
      <c r="FY3" s="19"/>
      <c r="FZ3" s="19"/>
      <c r="GA3" s="19"/>
      <c r="GB3" s="19"/>
      <c r="GC3" s="19"/>
      <c r="GD3" s="19"/>
    </row>
    <row r="4" spans="1:186" ht="20.100000000000001" customHeight="1" x14ac:dyDescent="0.2">
      <c r="A4" s="19"/>
      <c r="B4" s="64">
        <v>410101</v>
      </c>
      <c r="C4" s="62" t="s">
        <v>0</v>
      </c>
      <c r="D4" s="62"/>
      <c r="E4" s="63"/>
      <c r="F4" s="63">
        <v>150000000</v>
      </c>
      <c r="G4" s="63"/>
      <c r="H4" s="63"/>
      <c r="I4" s="63"/>
      <c r="J4" s="63"/>
      <c r="K4" s="63">
        <f>SUM(E4:G4)</f>
        <v>150000000</v>
      </c>
      <c r="L4" s="31"/>
      <c r="M4" s="31"/>
      <c r="N4" s="31"/>
      <c r="O4" s="31"/>
      <c r="P4" s="31"/>
      <c r="Q4" s="31"/>
      <c r="R4" s="31"/>
      <c r="S4" s="31">
        <f>+K4+O4+R4</f>
        <v>150000000</v>
      </c>
      <c r="T4" s="31">
        <f>+S4</f>
        <v>150000000</v>
      </c>
    </row>
    <row r="5" spans="1:186" ht="32.1" customHeight="1" x14ac:dyDescent="0.2">
      <c r="A5" s="19"/>
      <c r="B5" s="90">
        <v>12</v>
      </c>
      <c r="C5" s="37" t="s">
        <v>64</v>
      </c>
      <c r="D5" s="37" t="s">
        <v>77</v>
      </c>
      <c r="E5" s="34"/>
      <c r="F5" s="34">
        <v>150000000</v>
      </c>
      <c r="G5" s="34"/>
      <c r="H5" s="34"/>
      <c r="I5" s="34"/>
      <c r="J5" s="34">
        <f>SUM(F5:I5)</f>
        <v>150000000</v>
      </c>
      <c r="K5" s="34"/>
      <c r="L5" s="34"/>
      <c r="M5" s="34"/>
      <c r="N5" s="34"/>
      <c r="O5" s="34"/>
      <c r="P5" s="34"/>
      <c r="Q5" s="34"/>
      <c r="R5" s="34"/>
      <c r="S5" s="34"/>
      <c r="T5" s="34"/>
    </row>
    <row r="6" spans="1:186" s="8" customFormat="1" ht="20.100000000000001" customHeight="1" x14ac:dyDescent="0.2">
      <c r="A6" s="19"/>
      <c r="B6" s="64">
        <v>410102</v>
      </c>
      <c r="C6" s="62" t="s">
        <v>1</v>
      </c>
      <c r="D6" s="62"/>
      <c r="E6" s="63"/>
      <c r="F6" s="63">
        <v>120000000</v>
      </c>
      <c r="G6" s="63"/>
      <c r="H6" s="63"/>
      <c r="I6" s="63"/>
      <c r="J6" s="63"/>
      <c r="K6" s="63">
        <f>SUM(E6:G6)</f>
        <v>120000000</v>
      </c>
      <c r="L6" s="31"/>
      <c r="M6" s="31"/>
      <c r="N6" s="31"/>
      <c r="O6" s="31"/>
      <c r="P6" s="31"/>
      <c r="Q6" s="31"/>
      <c r="R6" s="31"/>
      <c r="S6" s="31">
        <f>+K6+O6+R6</f>
        <v>120000000</v>
      </c>
      <c r="T6" s="31">
        <f>+S6</f>
        <v>120000000</v>
      </c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</row>
    <row r="7" spans="1:186" s="8" customFormat="1" ht="26.45" customHeight="1" x14ac:dyDescent="0.2">
      <c r="A7" s="19"/>
      <c r="B7" s="26"/>
      <c r="C7" s="28" t="s">
        <v>65</v>
      </c>
      <c r="D7" s="28" t="s">
        <v>78</v>
      </c>
      <c r="E7" s="29"/>
      <c r="F7" s="29">
        <v>120000000</v>
      </c>
      <c r="G7" s="29"/>
      <c r="H7" s="29"/>
      <c r="I7" s="29"/>
      <c r="J7" s="29">
        <f>SUM(F7:I7)</f>
        <v>120000000</v>
      </c>
      <c r="K7" s="29"/>
      <c r="L7" s="34"/>
      <c r="M7" s="34"/>
      <c r="N7" s="34"/>
      <c r="O7" s="34"/>
      <c r="P7" s="34"/>
      <c r="Q7" s="34"/>
      <c r="R7" s="34"/>
      <c r="S7" s="34"/>
      <c r="T7" s="29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</row>
    <row r="8" spans="1:186" ht="19.5" customHeight="1" x14ac:dyDescent="0.2">
      <c r="A8" s="19"/>
      <c r="B8" s="61">
        <v>410103</v>
      </c>
      <c r="C8" s="62" t="s">
        <v>24</v>
      </c>
      <c r="D8" s="62"/>
      <c r="E8" s="63"/>
      <c r="F8" s="63">
        <v>145000000</v>
      </c>
      <c r="G8" s="63">
        <v>100000000</v>
      </c>
      <c r="H8" s="63">
        <v>13576578</v>
      </c>
      <c r="I8" s="63"/>
      <c r="J8" s="63"/>
      <c r="K8" s="63">
        <f>SUM(E8:J8)</f>
        <v>258576578</v>
      </c>
      <c r="L8" s="31"/>
      <c r="M8" s="31"/>
      <c r="N8" s="31"/>
      <c r="O8" s="31"/>
      <c r="P8" s="31"/>
      <c r="Q8" s="31"/>
      <c r="R8" s="31"/>
      <c r="S8" s="31">
        <f>+K8+O8+R8</f>
        <v>258576578</v>
      </c>
      <c r="T8" s="38"/>
      <c r="V8" s="9"/>
      <c r="W8" s="15"/>
      <c r="AA8" s="13"/>
    </row>
    <row r="9" spans="1:186" ht="24" customHeight="1" x14ac:dyDescent="0.2">
      <c r="A9" s="19"/>
      <c r="B9" s="40"/>
      <c r="C9" s="37" t="s">
        <v>43</v>
      </c>
      <c r="D9" s="37" t="s">
        <v>79</v>
      </c>
      <c r="E9" s="34"/>
      <c r="F9" s="34">
        <v>145000000</v>
      </c>
      <c r="G9" s="34">
        <v>25000000</v>
      </c>
      <c r="H9" s="34"/>
      <c r="I9" s="34"/>
      <c r="J9" s="34">
        <f>SUM(F9:I9)</f>
        <v>170000000</v>
      </c>
      <c r="K9" s="42"/>
      <c r="L9" s="34"/>
      <c r="M9" s="34"/>
      <c r="N9" s="34"/>
      <c r="O9" s="34"/>
      <c r="P9" s="34"/>
      <c r="Q9" s="34"/>
      <c r="R9" s="34"/>
      <c r="S9" s="34"/>
      <c r="T9" s="39"/>
      <c r="V9" s="9"/>
      <c r="W9" s="15"/>
      <c r="AA9" s="13"/>
    </row>
    <row r="10" spans="1:186" ht="33.75" customHeight="1" x14ac:dyDescent="0.2">
      <c r="A10" s="19"/>
      <c r="B10" s="40"/>
      <c r="C10" s="28" t="s">
        <v>66</v>
      </c>
      <c r="D10" s="28" t="s">
        <v>80</v>
      </c>
      <c r="E10" s="29"/>
      <c r="F10" s="29"/>
      <c r="G10" s="29">
        <v>75000000</v>
      </c>
      <c r="H10" s="29"/>
      <c r="I10" s="29"/>
      <c r="J10" s="29">
        <f>SUM(F10:I10)</f>
        <v>75000000</v>
      </c>
      <c r="K10" s="45"/>
      <c r="L10" s="34"/>
      <c r="M10" s="34"/>
      <c r="N10" s="34"/>
      <c r="O10" s="34"/>
      <c r="P10" s="34"/>
      <c r="Q10" s="34"/>
      <c r="R10" s="34"/>
      <c r="S10" s="34"/>
      <c r="T10" s="39"/>
      <c r="V10" s="9"/>
      <c r="W10" s="15"/>
      <c r="AA10" s="13"/>
    </row>
    <row r="11" spans="1:186" ht="24" customHeight="1" x14ac:dyDescent="0.2">
      <c r="A11" s="19"/>
      <c r="B11" s="40"/>
      <c r="C11" s="37" t="s">
        <v>45</v>
      </c>
      <c r="D11" s="37" t="s">
        <v>81</v>
      </c>
      <c r="E11" s="34"/>
      <c r="F11" s="34"/>
      <c r="G11" s="5"/>
      <c r="H11" s="34">
        <v>13576578</v>
      </c>
      <c r="I11" s="34"/>
      <c r="J11" s="34">
        <f>SUM(F11:I11)</f>
        <v>13576578</v>
      </c>
      <c r="K11" s="44"/>
      <c r="L11" s="34"/>
      <c r="M11" s="34"/>
      <c r="N11" s="34"/>
      <c r="O11" s="34"/>
      <c r="P11" s="34"/>
      <c r="Q11" s="34"/>
      <c r="R11" s="34"/>
      <c r="S11" s="34">
        <f>+K11+O11+R11</f>
        <v>0</v>
      </c>
      <c r="T11" s="39"/>
      <c r="V11" s="10"/>
      <c r="AA11" s="14"/>
    </row>
    <row r="12" spans="1:186" s="8" customFormat="1" ht="20.100000000000001" customHeight="1" x14ac:dyDescent="0.2">
      <c r="A12" s="22"/>
      <c r="B12" s="61">
        <v>410104</v>
      </c>
      <c r="C12" s="62" t="s">
        <v>2</v>
      </c>
      <c r="D12" s="62"/>
      <c r="E12" s="63"/>
      <c r="F12" s="63">
        <v>550461000</v>
      </c>
      <c r="G12" s="63">
        <v>100000000</v>
      </c>
      <c r="H12" s="63">
        <v>13576578</v>
      </c>
      <c r="I12" s="63"/>
      <c r="J12" s="63"/>
      <c r="K12" s="63">
        <f>SUM(E12:J12)</f>
        <v>664037578</v>
      </c>
      <c r="L12" s="31"/>
      <c r="M12" s="31"/>
      <c r="N12" s="31"/>
      <c r="O12" s="31"/>
      <c r="P12" s="31"/>
      <c r="Q12" s="31"/>
      <c r="R12" s="31"/>
      <c r="S12" s="31">
        <f>+K12+O12+R12</f>
        <v>664037578</v>
      </c>
      <c r="T12" s="38">
        <f>SUM(S12:S16)</f>
        <v>664037578</v>
      </c>
      <c r="U12" s="4"/>
      <c r="V12" s="9"/>
      <c r="W12" s="15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</row>
    <row r="13" spans="1:186" s="8" customFormat="1" ht="24" customHeight="1" x14ac:dyDescent="0.2">
      <c r="A13" s="22"/>
      <c r="B13" s="41"/>
      <c r="C13" s="28" t="s">
        <v>48</v>
      </c>
      <c r="D13" s="28" t="s">
        <v>78</v>
      </c>
      <c r="E13" s="29"/>
      <c r="F13" s="29">
        <v>350000000</v>
      </c>
      <c r="G13" s="29"/>
      <c r="H13" s="29"/>
      <c r="I13" s="29"/>
      <c r="J13" s="34">
        <f>SUM(E13:I13)</f>
        <v>350000000</v>
      </c>
      <c r="K13" s="42"/>
      <c r="L13" s="34"/>
      <c r="M13" s="34"/>
      <c r="N13" s="34"/>
      <c r="O13" s="34"/>
      <c r="P13" s="34"/>
      <c r="Q13" s="34"/>
      <c r="R13" s="34"/>
      <c r="S13" s="34"/>
      <c r="T13" s="39"/>
      <c r="U13" s="4"/>
      <c r="V13" s="9"/>
      <c r="W13" s="15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</row>
    <row r="14" spans="1:186" s="8" customFormat="1" ht="43.5" customHeight="1" x14ac:dyDescent="0.2">
      <c r="A14" s="22"/>
      <c r="B14" s="41"/>
      <c r="C14" s="28" t="s">
        <v>31</v>
      </c>
      <c r="D14" s="28" t="s">
        <v>79</v>
      </c>
      <c r="E14" s="29"/>
      <c r="F14" s="29">
        <v>40000000</v>
      </c>
      <c r="G14" s="29"/>
      <c r="H14" s="29"/>
      <c r="I14" s="29"/>
      <c r="J14" s="29">
        <f>SUM(E14:I14)</f>
        <v>40000000</v>
      </c>
      <c r="K14" s="46"/>
      <c r="L14" s="34"/>
      <c r="M14" s="34"/>
      <c r="N14" s="34"/>
      <c r="O14" s="34"/>
      <c r="P14" s="34"/>
      <c r="Q14" s="34"/>
      <c r="R14" s="34"/>
      <c r="S14" s="34"/>
      <c r="T14" s="39"/>
      <c r="U14" s="4"/>
      <c r="V14" s="9"/>
      <c r="W14" s="15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</row>
    <row r="15" spans="1:186" s="8" customFormat="1" ht="43.5" customHeight="1" x14ac:dyDescent="0.2">
      <c r="A15" s="22"/>
      <c r="B15" s="41"/>
      <c r="C15" s="28" t="s">
        <v>49</v>
      </c>
      <c r="D15" s="28" t="s">
        <v>78</v>
      </c>
      <c r="E15" s="29"/>
      <c r="F15" s="29">
        <f>+F12-F13-F14</f>
        <v>160461000</v>
      </c>
      <c r="G15" s="29">
        <v>100000000</v>
      </c>
      <c r="H15" s="29"/>
      <c r="I15" s="29"/>
      <c r="J15" s="34">
        <f>SUM(E15:I15)</f>
        <v>260461000</v>
      </c>
      <c r="K15" s="43"/>
      <c r="L15" s="34"/>
      <c r="M15" s="34"/>
      <c r="N15" s="34"/>
      <c r="O15" s="34"/>
      <c r="P15" s="34"/>
      <c r="Q15" s="34"/>
      <c r="R15" s="34"/>
      <c r="S15" s="34"/>
      <c r="T15" s="39"/>
      <c r="U15" s="4"/>
      <c r="V15" s="9"/>
      <c r="W15" s="15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</row>
    <row r="16" spans="1:186" s="8" customFormat="1" ht="24" customHeight="1" x14ac:dyDescent="0.2">
      <c r="A16" s="22"/>
      <c r="B16" s="41"/>
      <c r="C16" s="28" t="s">
        <v>47</v>
      </c>
      <c r="D16" s="37" t="s">
        <v>81</v>
      </c>
      <c r="E16" s="29"/>
      <c r="F16" s="29"/>
      <c r="G16" s="29">
        <v>13576578</v>
      </c>
      <c r="H16" s="29"/>
      <c r="I16" s="29"/>
      <c r="J16" s="34">
        <f>SUM(E16:I16)</f>
        <v>13576578</v>
      </c>
      <c r="K16" s="44"/>
      <c r="L16" s="34"/>
      <c r="M16" s="34"/>
      <c r="N16" s="34"/>
      <c r="O16" s="34"/>
      <c r="P16" s="34"/>
      <c r="Q16" s="34"/>
      <c r="R16" s="34"/>
      <c r="S16" s="34">
        <f>+K16+O16+R16</f>
        <v>0</v>
      </c>
      <c r="T16" s="39"/>
      <c r="U16" s="4"/>
      <c r="V16" s="9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</row>
    <row r="17" spans="1:186" ht="20.100000000000001" customHeight="1" x14ac:dyDescent="0.2">
      <c r="A17" s="22"/>
      <c r="B17" s="61">
        <v>410105</v>
      </c>
      <c r="C17" s="62" t="s">
        <v>3</v>
      </c>
      <c r="D17" s="62"/>
      <c r="E17" s="63"/>
      <c r="F17" s="63"/>
      <c r="G17" s="63">
        <v>100000000</v>
      </c>
      <c r="H17" s="63">
        <v>13576578</v>
      </c>
      <c r="I17" s="63"/>
      <c r="J17" s="63"/>
      <c r="K17" s="63">
        <f>SUM(E17:J17)</f>
        <v>113576578</v>
      </c>
      <c r="L17" s="31"/>
      <c r="M17" s="31"/>
      <c r="N17" s="31"/>
      <c r="O17" s="31"/>
      <c r="P17" s="31"/>
      <c r="Q17" s="31"/>
      <c r="R17" s="31"/>
      <c r="S17" s="31">
        <f>+K17+O17+R17</f>
        <v>113576578</v>
      </c>
      <c r="T17" s="88">
        <f>SUM(S17:S18)</f>
        <v>113576578</v>
      </c>
      <c r="V17" s="9"/>
    </row>
    <row r="18" spans="1:186" ht="30" customHeight="1" x14ac:dyDescent="0.2">
      <c r="A18" s="22"/>
      <c r="B18" s="91">
        <v>3</v>
      </c>
      <c r="C18" s="37" t="s">
        <v>67</v>
      </c>
      <c r="D18" s="37" t="s">
        <v>77</v>
      </c>
      <c r="E18" s="34"/>
      <c r="F18" s="34"/>
      <c r="G18" s="34">
        <v>100000000</v>
      </c>
      <c r="H18" s="34">
        <v>13576578</v>
      </c>
      <c r="I18" s="34"/>
      <c r="J18" s="34">
        <f>SUM(E18:I18)</f>
        <v>113576578</v>
      </c>
      <c r="K18" s="42"/>
      <c r="L18" s="31"/>
      <c r="M18" s="31"/>
      <c r="N18" s="31"/>
      <c r="O18" s="31"/>
      <c r="P18" s="31"/>
      <c r="Q18" s="31"/>
      <c r="R18" s="31"/>
      <c r="S18" s="31"/>
      <c r="T18" s="89"/>
      <c r="V18" s="9"/>
    </row>
    <row r="19" spans="1:186" s="8" customFormat="1" ht="20.100000000000001" customHeight="1" x14ac:dyDescent="0.2">
      <c r="A19" s="19"/>
      <c r="B19" s="61">
        <v>410106</v>
      </c>
      <c r="C19" s="62" t="s">
        <v>63</v>
      </c>
      <c r="D19" s="62"/>
      <c r="E19" s="63"/>
      <c r="F19" s="63">
        <v>600000002</v>
      </c>
      <c r="G19" s="63">
        <v>400000000</v>
      </c>
      <c r="H19" s="63">
        <v>54306313</v>
      </c>
      <c r="I19" s="63"/>
      <c r="J19" s="63"/>
      <c r="K19" s="63">
        <f>SUM(E19:J19)</f>
        <v>1054306315</v>
      </c>
      <c r="L19" s="34"/>
      <c r="M19" s="34"/>
      <c r="N19" s="34"/>
      <c r="O19" s="34"/>
      <c r="P19" s="34"/>
      <c r="Q19" s="34"/>
      <c r="R19" s="34"/>
      <c r="S19" s="34">
        <f>+K19+O19+R19</f>
        <v>1054306315</v>
      </c>
      <c r="T19" s="85">
        <f>SUM(S19:S25)</f>
        <v>1054306315</v>
      </c>
      <c r="U19" s="4"/>
      <c r="V19" s="4"/>
      <c r="W19" s="15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</row>
    <row r="20" spans="1:186" s="8" customFormat="1" ht="33" customHeight="1" x14ac:dyDescent="0.2">
      <c r="A20" s="19"/>
      <c r="B20" s="91">
        <v>15</v>
      </c>
      <c r="C20" s="37" t="s">
        <v>50</v>
      </c>
      <c r="D20" s="37" t="s">
        <v>77</v>
      </c>
      <c r="E20" s="34"/>
      <c r="F20" s="34">
        <v>542419296</v>
      </c>
      <c r="G20" s="34"/>
      <c r="H20" s="34"/>
      <c r="I20" s="34"/>
      <c r="J20" s="34">
        <f t="shared" ref="J20:J25" si="0">SUM(E20:I20)</f>
        <v>542419296</v>
      </c>
      <c r="K20" s="42"/>
      <c r="L20" s="34"/>
      <c r="M20" s="34"/>
      <c r="N20" s="34"/>
      <c r="O20" s="34"/>
      <c r="P20" s="34"/>
      <c r="Q20" s="34"/>
      <c r="R20" s="34"/>
      <c r="S20" s="34"/>
      <c r="T20" s="86"/>
      <c r="U20" s="4"/>
      <c r="V20" s="4"/>
      <c r="W20" s="15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</row>
    <row r="21" spans="1:186" s="8" customFormat="1" ht="24" customHeight="1" x14ac:dyDescent="0.2">
      <c r="A21" s="19"/>
      <c r="B21" s="91">
        <v>10</v>
      </c>
      <c r="C21" s="37" t="s">
        <v>73</v>
      </c>
      <c r="D21" s="37" t="s">
        <v>77</v>
      </c>
      <c r="E21" s="34"/>
      <c r="F21" s="34"/>
      <c r="G21" s="34">
        <v>109000000</v>
      </c>
      <c r="H21" s="34"/>
      <c r="I21" s="34"/>
      <c r="J21" s="34">
        <f t="shared" si="0"/>
        <v>109000000</v>
      </c>
      <c r="K21" s="43"/>
      <c r="L21" s="34"/>
      <c r="M21" s="34"/>
      <c r="N21" s="34"/>
      <c r="O21" s="34"/>
      <c r="P21" s="34"/>
      <c r="Q21" s="34"/>
      <c r="R21" s="34"/>
      <c r="S21" s="34"/>
      <c r="T21" s="86"/>
      <c r="U21" s="15"/>
      <c r="V21" s="4"/>
      <c r="W21" s="15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</row>
    <row r="22" spans="1:186" s="8" customFormat="1" ht="30" customHeight="1" x14ac:dyDescent="0.2">
      <c r="A22" s="19"/>
      <c r="B22" s="91">
        <v>9</v>
      </c>
      <c r="C22" s="37" t="s">
        <v>70</v>
      </c>
      <c r="D22" s="37" t="s">
        <v>77</v>
      </c>
      <c r="E22" s="34"/>
      <c r="F22" s="34">
        <v>80893591</v>
      </c>
      <c r="G22" s="34"/>
      <c r="H22" s="34"/>
      <c r="I22" s="34"/>
      <c r="J22" s="34">
        <f t="shared" si="0"/>
        <v>80893591</v>
      </c>
      <c r="K22" s="43"/>
      <c r="L22" s="34"/>
      <c r="M22" s="34"/>
      <c r="N22" s="34"/>
      <c r="O22" s="34"/>
      <c r="P22" s="34"/>
      <c r="Q22" s="34"/>
      <c r="R22" s="34"/>
      <c r="S22" s="34"/>
      <c r="T22" s="86"/>
      <c r="U22" s="15"/>
      <c r="V22" s="4"/>
      <c r="W22" s="15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</row>
    <row r="23" spans="1:186" s="8" customFormat="1" ht="24.75" customHeight="1" x14ac:dyDescent="0.2">
      <c r="A23" s="19"/>
      <c r="B23" s="91">
        <v>11</v>
      </c>
      <c r="C23" s="37" t="s">
        <v>69</v>
      </c>
      <c r="D23" s="37" t="s">
        <v>77</v>
      </c>
      <c r="E23" s="34"/>
      <c r="F23" s="34">
        <v>17000000</v>
      </c>
      <c r="G23" s="34"/>
      <c r="H23" s="34"/>
      <c r="I23" s="34"/>
      <c r="J23" s="34">
        <f t="shared" si="0"/>
        <v>17000000</v>
      </c>
      <c r="K23" s="43"/>
      <c r="L23" s="34"/>
      <c r="M23" s="34"/>
      <c r="N23" s="34"/>
      <c r="O23" s="34"/>
      <c r="P23" s="34"/>
      <c r="Q23" s="34"/>
      <c r="R23" s="34"/>
      <c r="S23" s="34"/>
      <c r="T23" s="86"/>
      <c r="U23" s="4"/>
      <c r="V23" s="4"/>
      <c r="W23" s="15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</row>
    <row r="24" spans="1:186" s="8" customFormat="1" ht="30" customHeight="1" x14ac:dyDescent="0.2">
      <c r="A24" s="19"/>
      <c r="B24" s="91">
        <v>8</v>
      </c>
      <c r="C24" s="37" t="s">
        <v>74</v>
      </c>
      <c r="D24" s="37" t="s">
        <v>77</v>
      </c>
      <c r="E24" s="34"/>
      <c r="F24" s="34"/>
      <c r="G24" s="34">
        <v>250687115</v>
      </c>
      <c r="H24" s="34"/>
      <c r="I24" s="34"/>
      <c r="J24" s="34">
        <f t="shared" si="0"/>
        <v>250687115</v>
      </c>
      <c r="K24" s="43"/>
      <c r="L24" s="34"/>
      <c r="M24" s="34"/>
      <c r="N24" s="34"/>
      <c r="O24" s="34"/>
      <c r="P24" s="34"/>
      <c r="Q24" s="34"/>
      <c r="R24" s="34"/>
      <c r="S24" s="34"/>
      <c r="T24" s="86"/>
      <c r="U24" s="4"/>
      <c r="V24" s="4"/>
      <c r="W24" s="15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</row>
    <row r="25" spans="1:186" s="8" customFormat="1" ht="24.75" customHeight="1" x14ac:dyDescent="0.2">
      <c r="A25" s="19"/>
      <c r="B25" s="92"/>
      <c r="C25" s="28" t="s">
        <v>51</v>
      </c>
      <c r="D25" s="37" t="s">
        <v>81</v>
      </c>
      <c r="E25" s="29"/>
      <c r="F25" s="29"/>
      <c r="G25" s="47"/>
      <c r="H25" s="29">
        <v>54306313</v>
      </c>
      <c r="I25" s="29"/>
      <c r="J25" s="34">
        <f t="shared" si="0"/>
        <v>54306313</v>
      </c>
      <c r="K25" s="44"/>
      <c r="L25" s="34"/>
      <c r="M25" s="34"/>
      <c r="N25" s="34"/>
      <c r="O25" s="34"/>
      <c r="P25" s="34"/>
      <c r="Q25" s="34"/>
      <c r="R25" s="34"/>
      <c r="S25" s="34">
        <f>+K25+O25+R25</f>
        <v>0</v>
      </c>
      <c r="T25" s="87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</row>
    <row r="26" spans="1:186" ht="20.100000000000001" customHeight="1" x14ac:dyDescent="0.2">
      <c r="A26" s="19"/>
      <c r="B26" s="64">
        <v>410107</v>
      </c>
      <c r="C26" s="62" t="s">
        <v>52</v>
      </c>
      <c r="D26" s="62"/>
      <c r="E26" s="63">
        <v>45000000</v>
      </c>
      <c r="F26" s="63"/>
      <c r="G26" s="63"/>
      <c r="H26" s="63"/>
      <c r="I26" s="63"/>
      <c r="J26" s="63"/>
      <c r="K26" s="63">
        <f>SUM(E26:J26)</f>
        <v>45000000</v>
      </c>
      <c r="L26" s="34"/>
      <c r="M26" s="34"/>
      <c r="N26" s="34"/>
      <c r="O26" s="34"/>
      <c r="P26" s="34"/>
      <c r="Q26" s="34"/>
      <c r="R26" s="34"/>
      <c r="S26" s="34">
        <f>+K26+O26+R26</f>
        <v>45000000</v>
      </c>
      <c r="T26" s="35">
        <f>+S26</f>
        <v>45000000</v>
      </c>
    </row>
    <row r="27" spans="1:186" ht="56.25" customHeight="1" x14ac:dyDescent="0.2">
      <c r="A27" s="19"/>
      <c r="B27" s="40"/>
      <c r="C27" s="37" t="s">
        <v>62</v>
      </c>
      <c r="D27" s="76"/>
      <c r="E27" s="34">
        <v>2827500</v>
      </c>
      <c r="F27" s="40"/>
      <c r="G27" s="40"/>
      <c r="H27" s="40"/>
      <c r="I27" s="40"/>
      <c r="J27" s="49">
        <f>SUM(E27:I27)</f>
        <v>2827500</v>
      </c>
      <c r="K27" s="53"/>
      <c r="L27" s="34"/>
      <c r="M27" s="34"/>
      <c r="N27" s="34"/>
      <c r="O27" s="34"/>
      <c r="P27" s="34"/>
      <c r="Q27" s="34"/>
      <c r="R27" s="34"/>
      <c r="S27" s="34"/>
      <c r="T27" s="48"/>
    </row>
    <row r="28" spans="1:186" ht="51" customHeight="1" x14ac:dyDescent="0.2">
      <c r="A28" s="19"/>
      <c r="B28" s="40"/>
      <c r="C28" s="37" t="s">
        <v>53</v>
      </c>
      <c r="D28" s="37"/>
      <c r="E28" s="34">
        <v>42172500</v>
      </c>
      <c r="F28" s="40"/>
      <c r="G28" s="40"/>
      <c r="H28" s="40"/>
      <c r="I28" s="40"/>
      <c r="J28" s="49">
        <f>SUM(E28:I28)</f>
        <v>42172500</v>
      </c>
      <c r="K28" s="40"/>
      <c r="L28" s="34"/>
      <c r="M28" s="34"/>
      <c r="N28" s="34"/>
      <c r="O28" s="34"/>
      <c r="P28" s="34"/>
      <c r="Q28" s="34"/>
      <c r="R28" s="34"/>
      <c r="S28" s="34"/>
      <c r="T28" s="48"/>
    </row>
    <row r="29" spans="1:186" s="8" customFormat="1" ht="20.100000000000001" customHeight="1" x14ac:dyDescent="0.2">
      <c r="A29" s="19"/>
      <c r="B29" s="61">
        <v>410108</v>
      </c>
      <c r="C29" s="62" t="s">
        <v>4</v>
      </c>
      <c r="D29" s="62"/>
      <c r="E29" s="63"/>
      <c r="F29" s="63">
        <v>280200240</v>
      </c>
      <c r="G29" s="63">
        <v>600000000</v>
      </c>
      <c r="H29" s="63">
        <v>81459470</v>
      </c>
      <c r="I29" s="63"/>
      <c r="J29" s="63"/>
      <c r="K29" s="63">
        <f>SUM(E29:J29)</f>
        <v>961659710</v>
      </c>
      <c r="L29" s="34"/>
      <c r="M29" s="34"/>
      <c r="N29" s="34"/>
      <c r="O29" s="34"/>
      <c r="P29" s="34"/>
      <c r="Q29" s="34"/>
      <c r="R29" s="34"/>
      <c r="S29" s="34">
        <f>+K29+O29+R29</f>
        <v>961659710</v>
      </c>
      <c r="T29" s="85">
        <f>SUM(S29:S32)</f>
        <v>961659710</v>
      </c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</row>
    <row r="30" spans="1:186" s="8" customFormat="1" ht="107.25" customHeight="1" x14ac:dyDescent="0.2">
      <c r="A30" s="19"/>
      <c r="B30" s="41"/>
      <c r="C30" s="37" t="s">
        <v>86</v>
      </c>
      <c r="D30" s="37"/>
      <c r="E30" s="34"/>
      <c r="F30" s="34">
        <v>176250000</v>
      </c>
      <c r="G30" s="34">
        <v>600000000</v>
      </c>
      <c r="H30" s="34"/>
      <c r="I30" s="34"/>
      <c r="J30" s="34">
        <f>SUM(F30:I30)</f>
        <v>776250000</v>
      </c>
      <c r="K30" s="42"/>
      <c r="L30" s="34"/>
      <c r="M30" s="34"/>
      <c r="N30" s="34"/>
      <c r="O30" s="34"/>
      <c r="P30" s="34"/>
      <c r="Q30" s="34"/>
      <c r="R30" s="34"/>
      <c r="S30" s="34"/>
      <c r="T30" s="86"/>
      <c r="U30" s="15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</row>
    <row r="31" spans="1:186" s="8" customFormat="1" ht="107.25" customHeight="1" x14ac:dyDescent="0.2">
      <c r="A31" s="19"/>
      <c r="B31" s="41"/>
      <c r="C31" s="37" t="s">
        <v>87</v>
      </c>
      <c r="D31" s="37"/>
      <c r="E31" s="34"/>
      <c r="F31" s="34">
        <v>103950240</v>
      </c>
      <c r="G31" s="34"/>
      <c r="H31" s="34"/>
      <c r="I31" s="34"/>
      <c r="J31" s="34">
        <f>SUM(F31:I31)</f>
        <v>103950240</v>
      </c>
      <c r="K31" s="43"/>
      <c r="L31" s="34"/>
      <c r="M31" s="34"/>
      <c r="N31" s="34"/>
      <c r="O31" s="34"/>
      <c r="P31" s="34"/>
      <c r="Q31" s="34"/>
      <c r="R31" s="34"/>
      <c r="S31" s="34"/>
      <c r="T31" s="86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</row>
    <row r="32" spans="1:186" s="8" customFormat="1" ht="45.75" customHeight="1" x14ac:dyDescent="0.2">
      <c r="A32" s="19"/>
      <c r="B32" s="41"/>
      <c r="C32" s="37" t="s">
        <v>88</v>
      </c>
      <c r="D32" s="37" t="s">
        <v>81</v>
      </c>
      <c r="E32" s="34"/>
      <c r="F32" s="34"/>
      <c r="G32" s="47"/>
      <c r="H32" s="34">
        <v>81459470</v>
      </c>
      <c r="I32" s="34"/>
      <c r="J32" s="34">
        <f>SUM(F32:I32)</f>
        <v>81459470</v>
      </c>
      <c r="K32" s="44"/>
      <c r="L32" s="34"/>
      <c r="M32" s="34"/>
      <c r="N32" s="34"/>
      <c r="O32" s="34"/>
      <c r="P32" s="34"/>
      <c r="Q32" s="34"/>
      <c r="R32" s="34"/>
      <c r="S32" s="34">
        <f>+K32+O32+R32</f>
        <v>0</v>
      </c>
      <c r="T32" s="87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</row>
    <row r="33" spans="1:186" ht="20.100000000000001" customHeight="1" x14ac:dyDescent="0.2">
      <c r="A33" s="19"/>
      <c r="B33" s="61">
        <v>410109</v>
      </c>
      <c r="C33" s="62" t="s">
        <v>16</v>
      </c>
      <c r="D33" s="62"/>
      <c r="E33" s="63"/>
      <c r="F33" s="63">
        <v>803648670</v>
      </c>
      <c r="G33" s="63">
        <v>600000000</v>
      </c>
      <c r="H33" s="63">
        <v>81459470</v>
      </c>
      <c r="I33" s="63"/>
      <c r="J33" s="63"/>
      <c r="K33" s="63">
        <f>SUM(E33:J33)</f>
        <v>1485108140</v>
      </c>
      <c r="L33" s="34"/>
      <c r="M33" s="34"/>
      <c r="N33" s="34"/>
      <c r="O33" s="34"/>
      <c r="P33" s="34"/>
      <c r="Q33" s="34"/>
      <c r="R33" s="34"/>
      <c r="S33" s="34">
        <f>+K33+O33+R33</f>
        <v>1485108140</v>
      </c>
      <c r="T33" s="85">
        <f>SUM(S33:S37)</f>
        <v>2970216280</v>
      </c>
    </row>
    <row r="34" spans="1:186" ht="47.25" customHeight="1" x14ac:dyDescent="0.2">
      <c r="A34" s="19"/>
      <c r="B34" s="91">
        <v>4</v>
      </c>
      <c r="C34" s="37" t="s">
        <v>68</v>
      </c>
      <c r="D34" s="37" t="s">
        <v>77</v>
      </c>
      <c r="E34" s="34"/>
      <c r="F34" s="34">
        <v>600000000</v>
      </c>
      <c r="G34" s="34"/>
      <c r="H34" s="34"/>
      <c r="I34" s="34"/>
      <c r="J34" s="34">
        <f>SUM(F34:I34)</f>
        <v>600000000</v>
      </c>
      <c r="K34" s="42">
        <f>SUM(J34:J37)</f>
        <v>1485108140</v>
      </c>
      <c r="L34" s="34"/>
      <c r="M34" s="34"/>
      <c r="N34" s="34"/>
      <c r="O34" s="34"/>
      <c r="P34" s="34"/>
      <c r="Q34" s="34"/>
      <c r="R34" s="34"/>
      <c r="S34" s="34"/>
      <c r="T34" s="86"/>
    </row>
    <row r="35" spans="1:186" ht="45" customHeight="1" x14ac:dyDescent="0.2">
      <c r="A35" s="19"/>
      <c r="B35" s="91">
        <v>13</v>
      </c>
      <c r="C35" s="37" t="s">
        <v>22</v>
      </c>
      <c r="D35" s="37" t="s">
        <v>77</v>
      </c>
      <c r="E35" s="34"/>
      <c r="F35" s="34">
        <v>13770000</v>
      </c>
      <c r="G35" s="34">
        <v>600000000</v>
      </c>
      <c r="H35" s="34"/>
      <c r="I35" s="34"/>
      <c r="J35" s="34">
        <f>SUM(F35:I35)</f>
        <v>613770000</v>
      </c>
      <c r="K35" s="43"/>
      <c r="L35" s="34"/>
      <c r="M35" s="34"/>
      <c r="N35" s="34"/>
      <c r="O35" s="34"/>
      <c r="P35" s="34"/>
      <c r="Q35" s="34"/>
      <c r="R35" s="34"/>
      <c r="S35" s="34"/>
      <c r="T35" s="86"/>
    </row>
    <row r="36" spans="1:186" ht="34.5" customHeight="1" x14ac:dyDescent="0.2">
      <c r="A36" s="19"/>
      <c r="B36" s="40"/>
      <c r="C36" s="37" t="s">
        <v>32</v>
      </c>
      <c r="D36" s="37" t="s">
        <v>82</v>
      </c>
      <c r="E36" s="34"/>
      <c r="F36" s="34">
        <v>189878670</v>
      </c>
      <c r="G36" s="34"/>
      <c r="H36" s="34"/>
      <c r="I36" s="34"/>
      <c r="J36" s="34">
        <f>SUM(F36:I36)</f>
        <v>189878670</v>
      </c>
      <c r="K36" s="43"/>
      <c r="L36" s="34"/>
      <c r="M36" s="34"/>
      <c r="N36" s="34"/>
      <c r="O36" s="34"/>
      <c r="P36" s="34"/>
      <c r="Q36" s="34"/>
      <c r="R36" s="34"/>
      <c r="S36" s="34"/>
      <c r="T36" s="86"/>
      <c r="U36" s="15"/>
    </row>
    <row r="37" spans="1:186" ht="23.25" customHeight="1" x14ac:dyDescent="0.2">
      <c r="A37" s="19"/>
      <c r="B37" s="40"/>
      <c r="C37" s="37" t="s">
        <v>9</v>
      </c>
      <c r="D37" s="37" t="s">
        <v>81</v>
      </c>
      <c r="E37" s="34"/>
      <c r="F37" s="34"/>
      <c r="G37" s="34"/>
      <c r="H37" s="34">
        <v>81459470</v>
      </c>
      <c r="I37" s="34"/>
      <c r="J37" s="34">
        <f>SUM(F37:I37)</f>
        <v>81459470</v>
      </c>
      <c r="K37" s="44"/>
      <c r="L37" s="34"/>
      <c r="M37" s="34"/>
      <c r="N37" s="34"/>
      <c r="O37" s="34"/>
      <c r="P37" s="34"/>
      <c r="Q37" s="34"/>
      <c r="R37" s="34"/>
      <c r="S37" s="34">
        <f>+K34+O37+R37</f>
        <v>1485108140</v>
      </c>
      <c r="T37" s="87"/>
    </row>
    <row r="38" spans="1:186" s="8" customFormat="1" ht="20.100000000000001" customHeight="1" x14ac:dyDescent="0.2">
      <c r="A38" s="19"/>
      <c r="B38" s="30">
        <v>410111</v>
      </c>
      <c r="C38" s="62" t="s">
        <v>5</v>
      </c>
      <c r="D38" s="62"/>
      <c r="E38" s="63">
        <v>1330408107</v>
      </c>
      <c r="F38" s="63"/>
      <c r="G38" s="63"/>
      <c r="H38" s="63"/>
      <c r="I38" s="63">
        <v>473934411</v>
      </c>
      <c r="J38" s="63"/>
      <c r="K38" s="63">
        <f>SUM(E38:I38)</f>
        <v>1804342518</v>
      </c>
      <c r="L38" s="34"/>
      <c r="M38" s="34"/>
      <c r="N38" s="34"/>
      <c r="O38" s="34"/>
      <c r="P38" s="34"/>
      <c r="Q38" s="34"/>
      <c r="R38" s="34"/>
      <c r="S38" s="34">
        <f>+K38+O38+R38</f>
        <v>1804342518</v>
      </c>
      <c r="T38" s="35">
        <f>+S38</f>
        <v>1804342518</v>
      </c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</row>
    <row r="39" spans="1:186" s="8" customFormat="1" ht="30" customHeight="1" x14ac:dyDescent="0.2">
      <c r="A39" s="19"/>
      <c r="B39" s="90">
        <v>1</v>
      </c>
      <c r="C39" s="52" t="s">
        <v>20</v>
      </c>
      <c r="D39" s="51" t="s">
        <v>77</v>
      </c>
      <c r="E39" s="34">
        <v>565628318</v>
      </c>
      <c r="F39" s="34"/>
      <c r="G39" s="34"/>
      <c r="H39" s="34"/>
      <c r="I39" s="34"/>
      <c r="J39" s="34">
        <f>SUM(E39:I39)</f>
        <v>565628318</v>
      </c>
      <c r="K39" s="42">
        <f>SUM(J39:J41)</f>
        <v>1804342518</v>
      </c>
      <c r="L39" s="34"/>
      <c r="M39" s="34"/>
      <c r="N39" s="34"/>
      <c r="O39" s="34"/>
      <c r="P39" s="34"/>
      <c r="Q39" s="34"/>
      <c r="R39" s="34"/>
      <c r="S39" s="34"/>
      <c r="T39" s="35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  <c r="DS39" s="4"/>
      <c r="DT39" s="4"/>
      <c r="DU39" s="4"/>
      <c r="DV39" s="4"/>
      <c r="DW39" s="4"/>
      <c r="DX39" s="4"/>
      <c r="DY39" s="4"/>
      <c r="DZ39" s="4"/>
      <c r="EA39" s="4"/>
      <c r="EB39" s="4"/>
      <c r="EC39" s="4"/>
      <c r="ED39" s="4"/>
      <c r="EE39" s="4"/>
      <c r="EF39" s="4"/>
      <c r="EG39" s="4"/>
      <c r="EH39" s="4"/>
      <c r="EI39" s="4"/>
      <c r="EJ39" s="4"/>
      <c r="EK39" s="4"/>
      <c r="EL39" s="4"/>
      <c r="EM39" s="4"/>
      <c r="EN39" s="4"/>
      <c r="EO39" s="4"/>
      <c r="EP39" s="4"/>
      <c r="EQ39" s="4"/>
      <c r="ER39" s="4"/>
      <c r="ES39" s="4"/>
      <c r="ET39" s="4"/>
      <c r="EU39" s="4"/>
      <c r="EV39" s="4"/>
      <c r="EW39" s="4"/>
      <c r="EX39" s="4"/>
      <c r="EY39" s="4"/>
      <c r="EZ39" s="4"/>
      <c r="FA39" s="4"/>
      <c r="FB39" s="4"/>
      <c r="FC39" s="4"/>
      <c r="FD39" s="4"/>
      <c r="FE39" s="4"/>
      <c r="FF39" s="4"/>
      <c r="FG39" s="4"/>
      <c r="FH39" s="4"/>
      <c r="FI39" s="4"/>
      <c r="FJ39" s="4"/>
      <c r="FK39" s="4"/>
      <c r="FL39" s="4"/>
      <c r="FM39" s="4"/>
      <c r="FN39" s="4"/>
      <c r="FO39" s="4"/>
      <c r="FP39" s="4"/>
      <c r="FQ39" s="4"/>
      <c r="FR39" s="4"/>
      <c r="FS39" s="4"/>
      <c r="FT39" s="4"/>
      <c r="FU39" s="4"/>
      <c r="FV39" s="4"/>
      <c r="FW39" s="4"/>
      <c r="FX39" s="4"/>
      <c r="FY39" s="4"/>
      <c r="FZ39" s="4"/>
      <c r="GA39" s="4"/>
      <c r="GB39" s="4"/>
      <c r="GC39" s="4"/>
      <c r="GD39" s="4"/>
    </row>
    <row r="40" spans="1:186" s="8" customFormat="1" ht="35.25" customHeight="1" x14ac:dyDescent="0.2">
      <c r="A40" s="19"/>
      <c r="B40" s="90"/>
      <c r="C40" s="52" t="s">
        <v>85</v>
      </c>
      <c r="D40" s="51" t="s">
        <v>81</v>
      </c>
      <c r="E40" s="34">
        <v>764779789</v>
      </c>
      <c r="F40" s="34"/>
      <c r="G40" s="34"/>
      <c r="H40" s="34"/>
      <c r="I40" s="34"/>
      <c r="J40" s="34">
        <f>SUM(E40:I40)</f>
        <v>764779789</v>
      </c>
      <c r="K40" s="43"/>
      <c r="L40" s="34"/>
      <c r="M40" s="34"/>
      <c r="N40" s="34"/>
      <c r="O40" s="34"/>
      <c r="P40" s="34"/>
      <c r="Q40" s="34"/>
      <c r="R40" s="34"/>
      <c r="S40" s="34"/>
      <c r="T40" s="35"/>
      <c r="U40" s="4"/>
      <c r="V40" s="4"/>
      <c r="W40" s="15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</row>
    <row r="41" spans="1:186" s="8" customFormat="1" ht="41.25" customHeight="1" x14ac:dyDescent="0.2">
      <c r="A41" s="19"/>
      <c r="B41" s="90">
        <v>2</v>
      </c>
      <c r="C41" s="52" t="s">
        <v>38</v>
      </c>
      <c r="D41" s="51" t="s">
        <v>77</v>
      </c>
      <c r="E41" s="34"/>
      <c r="F41" s="34"/>
      <c r="G41" s="34"/>
      <c r="H41" s="47"/>
      <c r="I41" s="34">
        <v>473934411</v>
      </c>
      <c r="J41" s="34">
        <f>SUM(E41:I41)</f>
        <v>473934411</v>
      </c>
      <c r="K41" s="44"/>
      <c r="L41" s="34"/>
      <c r="M41" s="34"/>
      <c r="N41" s="34"/>
      <c r="O41" s="34"/>
      <c r="P41" s="34"/>
      <c r="Q41" s="34"/>
      <c r="R41" s="34"/>
      <c r="S41" s="34"/>
      <c r="T41" s="35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</row>
    <row r="42" spans="1:186" ht="30" customHeight="1" x14ac:dyDescent="0.2">
      <c r="A42" s="19"/>
      <c r="B42" s="64">
        <v>410112</v>
      </c>
      <c r="C42" s="74" t="s">
        <v>10</v>
      </c>
      <c r="D42" s="62"/>
      <c r="E42" s="65">
        <v>120000000</v>
      </c>
      <c r="F42" s="63"/>
      <c r="G42" s="63"/>
      <c r="H42" s="63"/>
      <c r="I42" s="63"/>
      <c r="J42" s="63"/>
      <c r="K42" s="63">
        <f>SUM(E42:G42)</f>
        <v>120000000</v>
      </c>
      <c r="L42" s="34"/>
      <c r="M42" s="34"/>
      <c r="N42" s="34"/>
      <c r="O42" s="34"/>
      <c r="P42" s="34"/>
      <c r="Q42" s="34"/>
      <c r="R42" s="34"/>
      <c r="S42" s="34">
        <f>+K42+O42+R42</f>
        <v>120000000</v>
      </c>
      <c r="T42" s="35">
        <f>SUM(E42:G42)</f>
        <v>120000000</v>
      </c>
    </row>
    <row r="43" spans="1:186" ht="39.75" customHeight="1" x14ac:dyDescent="0.2">
      <c r="A43" s="19"/>
      <c r="B43" s="25"/>
      <c r="C43" s="28" t="s">
        <v>84</v>
      </c>
      <c r="D43" s="37" t="s">
        <v>82</v>
      </c>
      <c r="E43" s="93">
        <v>120000000</v>
      </c>
      <c r="F43" s="29"/>
      <c r="G43" s="29"/>
      <c r="H43" s="29"/>
      <c r="I43" s="29"/>
      <c r="J43" s="29">
        <f>SUM(E43:I43)</f>
        <v>120000000</v>
      </c>
      <c r="K43" s="34"/>
      <c r="L43" s="34"/>
      <c r="M43" s="34"/>
      <c r="N43" s="34"/>
      <c r="O43" s="34"/>
      <c r="P43" s="34"/>
      <c r="Q43" s="34"/>
      <c r="R43" s="34"/>
      <c r="S43" s="34"/>
      <c r="T43" s="35"/>
    </row>
    <row r="44" spans="1:186" s="4" customFormat="1" ht="26.25" customHeight="1" x14ac:dyDescent="0.2">
      <c r="A44" s="19"/>
      <c r="B44" s="64">
        <v>410113</v>
      </c>
      <c r="C44" s="62" t="s">
        <v>11</v>
      </c>
      <c r="D44" s="62"/>
      <c r="E44" s="65">
        <v>120000000</v>
      </c>
      <c r="F44" s="63"/>
      <c r="G44" s="63"/>
      <c r="H44" s="63"/>
      <c r="I44" s="63"/>
      <c r="J44" s="63"/>
      <c r="K44" s="63">
        <f>SUM(E44:G44)</f>
        <v>120000000</v>
      </c>
      <c r="L44" s="34"/>
      <c r="M44" s="34"/>
      <c r="N44" s="34"/>
      <c r="O44" s="34"/>
      <c r="P44" s="34"/>
      <c r="Q44" s="34"/>
      <c r="R44" s="34"/>
      <c r="S44" s="34">
        <f>+K44+O44+R44</f>
        <v>120000000</v>
      </c>
      <c r="T44" s="35">
        <f t="shared" ref="T44:T58" si="1">+S44</f>
        <v>120000000</v>
      </c>
    </row>
    <row r="45" spans="1:186" s="4" customFormat="1" ht="37.5" customHeight="1" x14ac:dyDescent="0.2">
      <c r="A45" s="19"/>
      <c r="B45" s="27"/>
      <c r="C45" s="28" t="s">
        <v>54</v>
      </c>
      <c r="D45" s="37" t="s">
        <v>82</v>
      </c>
      <c r="E45" s="93">
        <v>120000000</v>
      </c>
      <c r="F45" s="29"/>
      <c r="G45" s="29"/>
      <c r="H45" s="29"/>
      <c r="I45" s="29"/>
      <c r="J45" s="29">
        <f>SUM(E45:I45)</f>
        <v>120000000</v>
      </c>
      <c r="K45" s="66"/>
      <c r="L45" s="34"/>
      <c r="M45" s="34"/>
      <c r="N45" s="34"/>
      <c r="O45" s="34"/>
      <c r="P45" s="34"/>
      <c r="Q45" s="34"/>
      <c r="R45" s="34"/>
      <c r="S45" s="34"/>
      <c r="T45" s="35"/>
    </row>
    <row r="46" spans="1:186" s="4" customFormat="1" ht="20.100000000000001" customHeight="1" x14ac:dyDescent="0.2">
      <c r="A46" s="19"/>
      <c r="B46" s="64">
        <v>410114</v>
      </c>
      <c r="C46" s="67" t="s">
        <v>17</v>
      </c>
      <c r="D46" s="67"/>
      <c r="E46" s="65">
        <v>150000000</v>
      </c>
      <c r="F46" s="63"/>
      <c r="G46" s="63"/>
      <c r="H46" s="63"/>
      <c r="I46" s="63"/>
      <c r="J46" s="63"/>
      <c r="K46" s="63">
        <f>SUM(E46:G46)</f>
        <v>150000000</v>
      </c>
      <c r="L46" s="34"/>
      <c r="M46" s="34"/>
      <c r="N46" s="34"/>
      <c r="O46" s="34"/>
      <c r="P46" s="34"/>
      <c r="Q46" s="34"/>
      <c r="R46" s="34"/>
      <c r="S46" s="34">
        <f>+K46+O46+R46</f>
        <v>150000000</v>
      </c>
      <c r="T46" s="35">
        <f t="shared" si="1"/>
        <v>150000000</v>
      </c>
    </row>
    <row r="47" spans="1:186" s="47" customFormat="1" ht="30.75" customHeight="1" x14ac:dyDescent="0.2">
      <c r="A47" s="18"/>
      <c r="B47" s="25"/>
      <c r="C47" s="51" t="s">
        <v>61</v>
      </c>
      <c r="D47" s="37" t="s">
        <v>82</v>
      </c>
      <c r="E47" s="50">
        <v>150000000</v>
      </c>
      <c r="F47" s="34"/>
      <c r="G47" s="34"/>
      <c r="H47" s="34"/>
      <c r="I47" s="34"/>
      <c r="J47" s="34">
        <f>SUM(E47:I47)</f>
        <v>150000000</v>
      </c>
      <c r="K47" s="34"/>
      <c r="L47" s="34"/>
      <c r="M47" s="34"/>
      <c r="N47" s="34"/>
      <c r="O47" s="34"/>
      <c r="P47" s="34"/>
      <c r="Q47" s="34"/>
      <c r="R47" s="34"/>
      <c r="S47" s="34"/>
      <c r="T47" s="35"/>
    </row>
    <row r="48" spans="1:186" ht="20.100000000000001" customHeight="1" x14ac:dyDescent="0.2">
      <c r="A48" s="19"/>
      <c r="B48" s="64">
        <v>410115</v>
      </c>
      <c r="C48" s="62" t="s">
        <v>18</v>
      </c>
      <c r="D48" s="62"/>
      <c r="E48" s="65">
        <v>300000000</v>
      </c>
      <c r="F48" s="63"/>
      <c r="G48" s="63"/>
      <c r="H48" s="63"/>
      <c r="I48" s="63"/>
      <c r="J48" s="63"/>
      <c r="K48" s="63">
        <f>SUM(E48:G48)</f>
        <v>300000000</v>
      </c>
      <c r="L48" s="34"/>
      <c r="M48" s="34"/>
      <c r="N48" s="34"/>
      <c r="O48" s="34"/>
      <c r="P48" s="34"/>
      <c r="Q48" s="34"/>
      <c r="R48" s="34"/>
      <c r="S48" s="34">
        <f>+K48+O48+R48</f>
        <v>300000000</v>
      </c>
      <c r="T48" s="35">
        <f t="shared" si="1"/>
        <v>300000000</v>
      </c>
    </row>
    <row r="49" spans="1:20" ht="33" customHeight="1" x14ac:dyDescent="0.2">
      <c r="A49" s="19"/>
      <c r="B49" s="90">
        <v>5</v>
      </c>
      <c r="C49" s="37" t="s">
        <v>55</v>
      </c>
      <c r="D49" s="37" t="s">
        <v>77</v>
      </c>
      <c r="E49" s="50">
        <v>300000000</v>
      </c>
      <c r="F49" s="34"/>
      <c r="G49" s="34"/>
      <c r="H49" s="34"/>
      <c r="I49" s="34"/>
      <c r="J49" s="34">
        <f>SUM(E49:I49)</f>
        <v>300000000</v>
      </c>
      <c r="K49" s="34"/>
      <c r="L49" s="34"/>
      <c r="M49" s="34"/>
      <c r="N49" s="34"/>
      <c r="O49" s="34"/>
      <c r="P49" s="34"/>
      <c r="Q49" s="34"/>
      <c r="R49" s="34"/>
      <c r="S49" s="34"/>
      <c r="T49" s="35"/>
    </row>
    <row r="50" spans="1:20" s="4" customFormat="1" ht="20.100000000000001" customHeight="1" x14ac:dyDescent="0.2">
      <c r="A50" s="19"/>
      <c r="B50" s="64">
        <v>410116</v>
      </c>
      <c r="C50" s="67" t="s">
        <v>75</v>
      </c>
      <c r="D50" s="67"/>
      <c r="E50" s="65">
        <v>150000000</v>
      </c>
      <c r="F50" s="63"/>
      <c r="G50" s="63"/>
      <c r="H50" s="63"/>
      <c r="I50" s="63"/>
      <c r="J50" s="63"/>
      <c r="K50" s="63">
        <f>SUM(E50:G50)</f>
        <v>150000000</v>
      </c>
      <c r="L50" s="34"/>
      <c r="M50" s="34"/>
      <c r="N50" s="34"/>
      <c r="O50" s="34"/>
      <c r="P50" s="34"/>
      <c r="Q50" s="34"/>
      <c r="R50" s="34"/>
      <c r="S50" s="34">
        <f>+K50+O50+R50</f>
        <v>150000000</v>
      </c>
      <c r="T50" s="35">
        <f t="shared" si="1"/>
        <v>150000000</v>
      </c>
    </row>
    <row r="51" spans="1:20" s="4" customFormat="1" ht="34.5" customHeight="1" x14ac:dyDescent="0.2">
      <c r="A51" s="19"/>
      <c r="B51" s="25"/>
      <c r="C51" s="51" t="s">
        <v>72</v>
      </c>
      <c r="D51" s="77" t="s">
        <v>82</v>
      </c>
      <c r="E51" s="78">
        <v>150000000</v>
      </c>
      <c r="F51" s="75"/>
      <c r="G51" s="75"/>
      <c r="H51" s="75"/>
      <c r="I51" s="75"/>
      <c r="J51" s="34">
        <f>SUM(E51:I51)</f>
        <v>150000000</v>
      </c>
      <c r="K51" s="42"/>
      <c r="L51" s="34"/>
      <c r="M51" s="34"/>
      <c r="N51" s="34"/>
      <c r="O51" s="34"/>
      <c r="P51" s="34"/>
      <c r="Q51" s="34"/>
      <c r="R51" s="34"/>
      <c r="S51" s="34"/>
      <c r="T51" s="35"/>
    </row>
    <row r="52" spans="1:20" s="4" customFormat="1" ht="34.5" customHeight="1" x14ac:dyDescent="0.2">
      <c r="A52" s="19"/>
      <c r="B52" s="25"/>
      <c r="C52" s="51" t="s">
        <v>89</v>
      </c>
      <c r="D52" s="77"/>
      <c r="E52" s="78"/>
      <c r="F52" s="75"/>
      <c r="G52" s="75"/>
      <c r="H52" s="75"/>
      <c r="I52" s="75"/>
      <c r="J52" s="34"/>
      <c r="K52" s="42"/>
      <c r="L52" s="34"/>
      <c r="M52" s="34"/>
      <c r="N52" s="34"/>
      <c r="O52" s="34"/>
      <c r="P52" s="34"/>
      <c r="Q52" s="34"/>
      <c r="R52" s="34"/>
      <c r="S52" s="34"/>
      <c r="T52" s="35"/>
    </row>
    <row r="53" spans="1:20" ht="20.100000000000001" customHeight="1" x14ac:dyDescent="0.2">
      <c r="A53" s="19"/>
      <c r="B53" s="64">
        <v>410117</v>
      </c>
      <c r="C53" s="62" t="s">
        <v>6</v>
      </c>
      <c r="D53" s="62"/>
      <c r="E53" s="65">
        <v>200000000</v>
      </c>
      <c r="F53" s="63"/>
      <c r="G53" s="63"/>
      <c r="H53" s="63"/>
      <c r="I53" s="63"/>
      <c r="J53" s="63"/>
      <c r="K53" s="63">
        <f>SUM(E53:G53)</f>
        <v>200000000</v>
      </c>
      <c r="L53" s="34"/>
      <c r="M53" s="34"/>
      <c r="N53" s="34"/>
      <c r="O53" s="34"/>
      <c r="P53" s="34"/>
      <c r="Q53" s="34"/>
      <c r="R53" s="34"/>
      <c r="S53" s="34">
        <f>+K53+O53+R53</f>
        <v>200000000</v>
      </c>
      <c r="T53" s="35">
        <f t="shared" si="1"/>
        <v>200000000</v>
      </c>
    </row>
    <row r="54" spans="1:20" ht="23.25" customHeight="1" x14ac:dyDescent="0.2">
      <c r="A54" s="19"/>
      <c r="B54" s="90">
        <v>7</v>
      </c>
      <c r="C54" s="37" t="s">
        <v>21</v>
      </c>
      <c r="D54" s="37" t="s">
        <v>77</v>
      </c>
      <c r="E54" s="50">
        <v>71350000</v>
      </c>
      <c r="F54" s="34"/>
      <c r="G54" s="34"/>
      <c r="H54" s="34"/>
      <c r="I54" s="34"/>
      <c r="J54" s="34">
        <f>SUM(E54:I54)</f>
        <v>71350000</v>
      </c>
      <c r="K54" s="42"/>
      <c r="L54" s="34"/>
      <c r="M54" s="34"/>
      <c r="N54" s="34"/>
      <c r="O54" s="34"/>
      <c r="P54" s="34"/>
      <c r="Q54" s="34"/>
      <c r="R54" s="34"/>
      <c r="S54" s="34"/>
      <c r="T54" s="35"/>
    </row>
    <row r="55" spans="1:20" ht="23.25" customHeight="1" x14ac:dyDescent="0.2">
      <c r="A55" s="19"/>
      <c r="B55" s="90">
        <v>6</v>
      </c>
      <c r="C55" s="37" t="s">
        <v>71</v>
      </c>
      <c r="D55" s="37" t="s">
        <v>77</v>
      </c>
      <c r="E55" s="50">
        <v>128650000</v>
      </c>
      <c r="F55" s="47"/>
      <c r="G55" s="34"/>
      <c r="H55" s="34"/>
      <c r="I55" s="34"/>
      <c r="J55" s="34">
        <f>SUM(E55:I55)</f>
        <v>128650000</v>
      </c>
      <c r="K55" s="44"/>
      <c r="L55" s="34"/>
      <c r="M55" s="34"/>
      <c r="N55" s="34"/>
      <c r="O55" s="34"/>
      <c r="P55" s="34"/>
      <c r="Q55" s="34"/>
      <c r="R55" s="34"/>
      <c r="S55" s="34"/>
      <c r="T55" s="35"/>
    </row>
    <row r="56" spans="1:20" s="4" customFormat="1" ht="20.100000000000001" customHeight="1" x14ac:dyDescent="0.2">
      <c r="A56" s="19"/>
      <c r="B56" s="64">
        <v>410118</v>
      </c>
      <c r="C56" s="62" t="s">
        <v>12</v>
      </c>
      <c r="D56" s="62"/>
      <c r="E56" s="65">
        <v>200000000</v>
      </c>
      <c r="F56" s="63"/>
      <c r="G56" s="63"/>
      <c r="H56" s="63"/>
      <c r="I56" s="63"/>
      <c r="J56" s="63"/>
      <c r="K56" s="63">
        <f>SUM(E56:G56)</f>
        <v>200000000</v>
      </c>
      <c r="L56" s="34"/>
      <c r="M56" s="34"/>
      <c r="N56" s="34"/>
      <c r="O56" s="34"/>
      <c r="P56" s="34"/>
      <c r="Q56" s="34"/>
      <c r="R56" s="34"/>
      <c r="S56" s="34">
        <f>+K56+O56+R56</f>
        <v>200000000</v>
      </c>
      <c r="T56" s="35">
        <f t="shared" si="1"/>
        <v>200000000</v>
      </c>
    </row>
    <row r="57" spans="1:20" s="4" customFormat="1" ht="33" customHeight="1" x14ac:dyDescent="0.2">
      <c r="A57" s="19"/>
      <c r="B57" s="25"/>
      <c r="C57" s="37" t="s">
        <v>83</v>
      </c>
      <c r="D57" s="37"/>
      <c r="E57" s="50">
        <v>200000000</v>
      </c>
      <c r="F57" s="34"/>
      <c r="G57" s="34"/>
      <c r="H57" s="34"/>
      <c r="I57" s="34"/>
      <c r="J57" s="34">
        <f>SUM(E57:I57)</f>
        <v>200000000</v>
      </c>
      <c r="K57" s="34"/>
      <c r="L57" s="34"/>
      <c r="M57" s="34"/>
      <c r="N57" s="34"/>
      <c r="O57" s="34"/>
      <c r="P57" s="34"/>
      <c r="Q57" s="34"/>
      <c r="R57" s="34"/>
      <c r="S57" s="34"/>
      <c r="T57" s="35"/>
    </row>
    <row r="58" spans="1:20" ht="20.100000000000001" customHeight="1" x14ac:dyDescent="0.2">
      <c r="A58" s="19"/>
      <c r="B58" s="64">
        <v>410119</v>
      </c>
      <c r="C58" s="62" t="s">
        <v>13</v>
      </c>
      <c r="D58" s="62"/>
      <c r="E58" s="65">
        <v>350000000</v>
      </c>
      <c r="F58" s="63"/>
      <c r="G58" s="63"/>
      <c r="H58" s="63"/>
      <c r="I58" s="63"/>
      <c r="J58" s="63"/>
      <c r="K58" s="63">
        <f>SUM(E58:G58)</f>
        <v>350000000</v>
      </c>
      <c r="L58" s="34"/>
      <c r="M58" s="34"/>
      <c r="N58" s="34"/>
      <c r="O58" s="34"/>
      <c r="P58" s="34"/>
      <c r="Q58" s="34"/>
      <c r="R58" s="34"/>
      <c r="S58" s="34">
        <f>+K58+O58+R58</f>
        <v>350000000</v>
      </c>
      <c r="T58" s="35">
        <f t="shared" si="1"/>
        <v>350000000</v>
      </c>
    </row>
    <row r="59" spans="1:20" ht="24" customHeight="1" x14ac:dyDescent="0.2">
      <c r="A59" s="19"/>
      <c r="B59" s="25"/>
      <c r="C59" s="37" t="s">
        <v>59</v>
      </c>
      <c r="D59" s="37" t="s">
        <v>82</v>
      </c>
      <c r="E59" s="50">
        <v>200000000</v>
      </c>
      <c r="F59" s="34"/>
      <c r="G59" s="34"/>
      <c r="H59" s="34"/>
      <c r="I59" s="34"/>
      <c r="J59" s="34">
        <f>SUM(E59:I59)</f>
        <v>200000000</v>
      </c>
      <c r="K59" s="42"/>
      <c r="L59" s="34"/>
      <c r="M59" s="34"/>
      <c r="N59" s="34"/>
      <c r="O59" s="34"/>
      <c r="P59" s="34"/>
      <c r="Q59" s="34"/>
      <c r="R59" s="34"/>
      <c r="S59" s="34"/>
      <c r="T59" s="48"/>
    </row>
    <row r="60" spans="1:20" ht="27.75" customHeight="1" x14ac:dyDescent="0.2">
      <c r="A60" s="19"/>
      <c r="B60" s="25"/>
      <c r="C60" s="37" t="s">
        <v>58</v>
      </c>
      <c r="D60" s="37" t="s">
        <v>82</v>
      </c>
      <c r="E60" s="50">
        <v>150000000</v>
      </c>
      <c r="F60" s="34"/>
      <c r="G60" s="34"/>
      <c r="H60" s="34"/>
      <c r="I60" s="34"/>
      <c r="J60" s="34">
        <f>SUM(E60:I60)</f>
        <v>150000000</v>
      </c>
      <c r="K60" s="44"/>
      <c r="L60" s="34"/>
      <c r="M60" s="34"/>
      <c r="N60" s="34"/>
      <c r="O60" s="34"/>
      <c r="P60" s="34"/>
      <c r="Q60" s="34"/>
      <c r="R60" s="34"/>
      <c r="S60" s="34"/>
      <c r="T60" s="48"/>
    </row>
    <row r="61" spans="1:20" s="4" customFormat="1" ht="20.100000000000001" customHeight="1" x14ac:dyDescent="0.2">
      <c r="A61" s="19"/>
      <c r="B61" s="61">
        <v>410120</v>
      </c>
      <c r="C61" s="62" t="s">
        <v>14</v>
      </c>
      <c r="D61" s="62"/>
      <c r="E61" s="65">
        <v>650000000</v>
      </c>
      <c r="F61" s="63"/>
      <c r="G61" s="63">
        <v>100000000</v>
      </c>
      <c r="H61" s="63">
        <v>13576578</v>
      </c>
      <c r="I61" s="63"/>
      <c r="J61" s="63"/>
      <c r="K61" s="63">
        <f>SUM(E61:J61)</f>
        <v>763576578</v>
      </c>
      <c r="L61" s="34"/>
      <c r="M61" s="34"/>
      <c r="N61" s="34"/>
      <c r="O61" s="34"/>
      <c r="P61" s="34"/>
      <c r="Q61" s="34"/>
      <c r="R61" s="34"/>
      <c r="S61" s="34">
        <f>+K61+O61+R61</f>
        <v>763576578</v>
      </c>
      <c r="T61" s="85">
        <f>SUM(S61:S62)</f>
        <v>763576578</v>
      </c>
    </row>
    <row r="62" spans="1:20" s="4" customFormat="1" ht="33.75" customHeight="1" x14ac:dyDescent="0.2">
      <c r="A62" s="19"/>
      <c r="B62" s="40"/>
      <c r="C62" s="37" t="s">
        <v>60</v>
      </c>
      <c r="D62" s="37" t="s">
        <v>81</v>
      </c>
      <c r="E62" s="50">
        <v>650000000</v>
      </c>
      <c r="F62" s="34"/>
      <c r="G62" s="34">
        <v>100000000</v>
      </c>
      <c r="H62" s="34">
        <v>13576578</v>
      </c>
      <c r="I62" s="34"/>
      <c r="J62" s="34">
        <f>SUM(E62:I62)</f>
        <v>763576578</v>
      </c>
      <c r="K62" s="42"/>
      <c r="L62" s="34"/>
      <c r="M62" s="34"/>
      <c r="N62" s="34"/>
      <c r="O62" s="34"/>
      <c r="P62" s="34"/>
      <c r="Q62" s="34"/>
      <c r="R62" s="34"/>
      <c r="S62" s="34"/>
      <c r="T62" s="86"/>
    </row>
    <row r="63" spans="1:20" ht="20.100000000000001" customHeight="1" x14ac:dyDescent="0.2">
      <c r="A63" s="19"/>
      <c r="B63" s="64">
        <v>410122</v>
      </c>
      <c r="C63" s="62" t="s">
        <v>7</v>
      </c>
      <c r="D63" s="62"/>
      <c r="E63" s="65">
        <v>200000000</v>
      </c>
      <c r="F63" s="63"/>
      <c r="G63" s="63"/>
      <c r="H63" s="63"/>
      <c r="I63" s="63"/>
      <c r="J63" s="63"/>
      <c r="K63" s="63">
        <f>SUM(E63:G63)</f>
        <v>200000000</v>
      </c>
      <c r="L63" s="34"/>
      <c r="M63" s="34"/>
      <c r="N63" s="34"/>
      <c r="O63" s="34"/>
      <c r="P63" s="34"/>
      <c r="Q63" s="34"/>
      <c r="R63" s="34"/>
      <c r="S63" s="34">
        <f>+K63+O63+R63</f>
        <v>200000000</v>
      </c>
      <c r="T63" s="35">
        <f>+S63</f>
        <v>200000000</v>
      </c>
    </row>
    <row r="64" spans="1:20" ht="24" customHeight="1" x14ac:dyDescent="0.2">
      <c r="A64" s="19"/>
      <c r="B64" s="25">
        <v>14</v>
      </c>
      <c r="C64" s="37" t="s">
        <v>57</v>
      </c>
      <c r="D64" s="37" t="s">
        <v>77</v>
      </c>
      <c r="E64" s="50">
        <v>200000000</v>
      </c>
      <c r="F64" s="34"/>
      <c r="G64" s="34"/>
      <c r="H64" s="34"/>
      <c r="I64" s="34"/>
      <c r="J64" s="34">
        <f>SUM(E64:I64)</f>
        <v>200000000</v>
      </c>
      <c r="K64" s="34"/>
      <c r="L64" s="34"/>
      <c r="M64" s="34"/>
      <c r="N64" s="34"/>
      <c r="O64" s="34"/>
      <c r="P64" s="34"/>
      <c r="Q64" s="34"/>
      <c r="R64" s="34"/>
      <c r="S64" s="34">
        <f>+K64+O64+R64</f>
        <v>0</v>
      </c>
      <c r="T64" s="35"/>
    </row>
    <row r="65" spans="1:186" ht="20.100000000000001" customHeight="1" x14ac:dyDescent="0.2">
      <c r="A65" s="19"/>
      <c r="B65" s="64">
        <v>410123</v>
      </c>
      <c r="C65" s="62" t="s">
        <v>39</v>
      </c>
      <c r="D65" s="62"/>
      <c r="E65" s="65">
        <v>100000000</v>
      </c>
      <c r="F65" s="63"/>
      <c r="G65" s="63"/>
      <c r="H65" s="63"/>
      <c r="I65" s="63"/>
      <c r="J65" s="63"/>
      <c r="K65" s="63">
        <f>SUM(E65:G65)</f>
        <v>100000000</v>
      </c>
      <c r="L65" s="34"/>
      <c r="M65" s="34"/>
      <c r="N65" s="34"/>
      <c r="O65" s="34"/>
      <c r="P65" s="34"/>
      <c r="Q65" s="34"/>
      <c r="R65" s="34"/>
      <c r="S65" s="34"/>
      <c r="T65" s="35">
        <f>+K65</f>
        <v>100000000</v>
      </c>
    </row>
    <row r="66" spans="1:186" ht="28.5" customHeight="1" x14ac:dyDescent="0.2">
      <c r="A66" s="19"/>
      <c r="B66" s="57"/>
      <c r="C66" s="58" t="s">
        <v>56</v>
      </c>
      <c r="D66" s="58" t="s">
        <v>81</v>
      </c>
      <c r="E66" s="50">
        <v>100000000</v>
      </c>
      <c r="F66" s="34"/>
      <c r="G66" s="34"/>
      <c r="H66" s="34"/>
      <c r="I66" s="34"/>
      <c r="J66" s="34">
        <f>SUM(E66:I66)</f>
        <v>100000000</v>
      </c>
      <c r="K66" s="34"/>
      <c r="L66" s="34"/>
      <c r="M66" s="34"/>
      <c r="N66" s="34"/>
      <c r="O66" s="34"/>
      <c r="P66" s="34"/>
      <c r="Q66" s="34"/>
      <c r="R66" s="34"/>
      <c r="S66" s="34"/>
      <c r="T66" s="35"/>
    </row>
    <row r="67" spans="1:186" ht="20.100000000000001" customHeight="1" x14ac:dyDescent="0.2">
      <c r="A67" s="19"/>
      <c r="B67" s="64">
        <v>410124</v>
      </c>
      <c r="C67" s="62" t="s">
        <v>40</v>
      </c>
      <c r="D67" s="71"/>
      <c r="E67" s="68"/>
      <c r="F67" s="63">
        <v>100000000</v>
      </c>
      <c r="G67" s="63"/>
      <c r="H67" s="63"/>
      <c r="I67" s="63"/>
      <c r="J67" s="63"/>
      <c r="K67" s="63">
        <f>SUM(E67:G67)</f>
        <v>100000000</v>
      </c>
      <c r="L67" s="34"/>
      <c r="M67" s="34"/>
      <c r="N67" s="34"/>
      <c r="O67" s="34"/>
      <c r="P67" s="34"/>
      <c r="Q67" s="34"/>
      <c r="R67" s="34"/>
      <c r="S67" s="34"/>
      <c r="T67" s="35">
        <f>+K67</f>
        <v>100000000</v>
      </c>
    </row>
    <row r="68" spans="1:186" ht="27" customHeight="1" x14ac:dyDescent="0.2">
      <c r="A68" s="19"/>
      <c r="B68" s="25"/>
      <c r="C68" s="37" t="s">
        <v>42</v>
      </c>
      <c r="D68" s="72" t="s">
        <v>82</v>
      </c>
      <c r="E68" s="59"/>
      <c r="F68" s="34">
        <v>100000000</v>
      </c>
      <c r="G68" s="34"/>
      <c r="H68" s="34"/>
      <c r="I68" s="34"/>
      <c r="J68" s="34">
        <f>SUM(E68:I68)</f>
        <v>100000000</v>
      </c>
      <c r="K68" s="34"/>
      <c r="L68" s="34"/>
      <c r="M68" s="34"/>
      <c r="N68" s="34"/>
      <c r="O68" s="34"/>
      <c r="P68" s="34"/>
      <c r="Q68" s="34"/>
      <c r="R68" s="34"/>
      <c r="S68" s="34"/>
      <c r="T68" s="35"/>
    </row>
    <row r="69" spans="1:186" ht="28.5" customHeight="1" x14ac:dyDescent="0.2">
      <c r="A69" s="19"/>
      <c r="B69" s="79"/>
      <c r="C69" s="79"/>
      <c r="D69" s="69"/>
      <c r="E69" s="56">
        <f>+E26+E38+E42+E44+E46+E48+E50+E53+E56+E58+E61+E63+E65</f>
        <v>3915408107</v>
      </c>
      <c r="F69" s="32">
        <f>+F4+F6+F8+F12+F19+F29+F33+F67</f>
        <v>2749309912</v>
      </c>
      <c r="G69" s="32">
        <f>+G8+G12+G17+G19+G29+G33+G61</f>
        <v>2000000000</v>
      </c>
      <c r="H69" s="32">
        <f>+H8+H12+H17+H19+H29+H33+H61</f>
        <v>271531565</v>
      </c>
      <c r="I69" s="32">
        <f>+I38</f>
        <v>473934411</v>
      </c>
      <c r="J69" s="32">
        <f>SUM(J4:J68)</f>
        <v>9410183995</v>
      </c>
      <c r="K69" s="32">
        <f>+K4+K6+K8+K12+K17+K19+K26+K29+K33+K38+K42+K44+K46+K48+K50+K53+K56+K58+K61+K63+K65+K67</f>
        <v>9410183995</v>
      </c>
      <c r="L69" s="32">
        <f>SUM(L4:L63)</f>
        <v>0</v>
      </c>
      <c r="M69" s="32">
        <f>SUM(M4:M63)</f>
        <v>0</v>
      </c>
      <c r="N69" s="32">
        <f>SUM(N4:N63)</f>
        <v>0</v>
      </c>
      <c r="O69" s="32">
        <f>SUM(O4:O63)</f>
        <v>0</v>
      </c>
      <c r="P69" s="32">
        <f>SUM(P4:P63)</f>
        <v>0</v>
      </c>
      <c r="Q69" s="32">
        <f>SUM(Q33:Q63)</f>
        <v>0</v>
      </c>
      <c r="R69" s="32">
        <f>SUM(R4:R63)</f>
        <v>0</v>
      </c>
      <c r="S69" s="36">
        <f>SUM(S4:S64)</f>
        <v>10695292135</v>
      </c>
      <c r="T69" s="36">
        <f>SUM(T4:T67)</f>
        <v>10636715557</v>
      </c>
      <c r="U69" s="11"/>
    </row>
    <row r="70" spans="1:186" ht="25.5" customHeight="1" x14ac:dyDescent="0.2">
      <c r="A70" s="19"/>
      <c r="B70" s="17"/>
      <c r="C70" s="20"/>
      <c r="D70" s="20"/>
      <c r="E70" s="17"/>
      <c r="F70" s="21"/>
      <c r="G70" s="21"/>
      <c r="H70" s="21"/>
      <c r="I70" s="21"/>
      <c r="J70" s="21"/>
      <c r="S70" s="12"/>
    </row>
    <row r="71" spans="1:186" ht="12.75" x14ac:dyDescent="0.2">
      <c r="A71" s="17"/>
      <c r="B71" s="17"/>
      <c r="C71" s="20"/>
      <c r="D71" s="20"/>
      <c r="E71" s="21"/>
      <c r="F71" s="17"/>
      <c r="G71" s="17"/>
      <c r="H71" s="17"/>
      <c r="I71" s="17"/>
      <c r="J71" s="17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  <c r="DP71" s="5"/>
      <c r="DQ71" s="5"/>
      <c r="DR71" s="5"/>
      <c r="DS71" s="5"/>
      <c r="DT71" s="5"/>
      <c r="DU71" s="5"/>
      <c r="DV71" s="5"/>
      <c r="DW71" s="5"/>
      <c r="DX71" s="5"/>
      <c r="DY71" s="5"/>
      <c r="DZ71" s="5"/>
      <c r="EA71" s="5"/>
      <c r="EB71" s="5"/>
      <c r="EC71" s="5"/>
      <c r="ED71" s="5"/>
      <c r="EE71" s="5"/>
      <c r="EF71" s="5"/>
      <c r="EG71" s="5"/>
      <c r="EH71" s="5"/>
      <c r="EI71" s="5"/>
      <c r="EJ71" s="5"/>
      <c r="EK71" s="5"/>
      <c r="EL71" s="5"/>
      <c r="EM71" s="5"/>
      <c r="EN71" s="5"/>
      <c r="EO71" s="5"/>
      <c r="EP71" s="5"/>
      <c r="EQ71" s="5"/>
      <c r="ER71" s="5"/>
      <c r="ES71" s="5"/>
      <c r="ET71" s="5"/>
      <c r="EU71" s="5"/>
      <c r="EV71" s="5"/>
      <c r="EW71" s="5"/>
      <c r="EX71" s="5"/>
      <c r="EY71" s="5"/>
      <c r="EZ71" s="5"/>
      <c r="FA71" s="5"/>
      <c r="FB71" s="5"/>
      <c r="FC71" s="5"/>
      <c r="FD71" s="5"/>
      <c r="FE71" s="5"/>
      <c r="FF71" s="5"/>
      <c r="FG71" s="5"/>
      <c r="FH71" s="5"/>
      <c r="FI71" s="5"/>
      <c r="FJ71" s="5"/>
      <c r="FK71" s="5"/>
      <c r="FL71" s="5"/>
      <c r="FM71" s="5"/>
      <c r="FN71" s="5"/>
      <c r="FO71" s="5"/>
      <c r="FP71" s="5"/>
      <c r="FQ71" s="5"/>
      <c r="FR71" s="5"/>
      <c r="FS71" s="5"/>
      <c r="FT71" s="5"/>
      <c r="FU71" s="5"/>
      <c r="FV71" s="5"/>
      <c r="FW71" s="5"/>
      <c r="FX71" s="5"/>
      <c r="FY71" s="5"/>
      <c r="FZ71" s="5"/>
      <c r="GA71" s="5"/>
      <c r="GB71" s="5"/>
      <c r="GC71" s="5"/>
      <c r="GD71" s="5"/>
    </row>
    <row r="72" spans="1:186" ht="15" x14ac:dyDescent="0.25">
      <c r="A72" s="19"/>
      <c r="B72" s="17"/>
      <c r="C72" s="20"/>
      <c r="D72" s="20"/>
      <c r="E72" s="16"/>
      <c r="F72" s="21"/>
      <c r="G72" s="21"/>
      <c r="H72" s="21"/>
      <c r="I72" s="21"/>
      <c r="J72" s="21"/>
    </row>
    <row r="73" spans="1:186" ht="12.75" x14ac:dyDescent="0.2">
      <c r="A73" s="19"/>
      <c r="B73" s="17"/>
      <c r="C73" s="20"/>
      <c r="D73" s="20"/>
      <c r="E73" s="17"/>
      <c r="F73" s="21"/>
      <c r="G73" s="21"/>
      <c r="H73" s="21"/>
      <c r="I73" s="21"/>
      <c r="J73" s="21"/>
    </row>
    <row r="74" spans="1:186" ht="12.75" x14ac:dyDescent="0.2">
      <c r="A74" s="19"/>
      <c r="B74" s="17"/>
      <c r="C74" s="20"/>
      <c r="D74" s="20"/>
      <c r="E74" s="17"/>
      <c r="F74" s="21"/>
      <c r="G74" s="21"/>
      <c r="H74" s="21"/>
      <c r="I74" s="21"/>
      <c r="J74" s="21"/>
    </row>
    <row r="75" spans="1:186" ht="12.75" x14ac:dyDescent="0.2">
      <c r="A75" s="19"/>
      <c r="B75" s="17"/>
      <c r="C75" s="20"/>
      <c r="D75" s="20"/>
      <c r="E75" s="17"/>
      <c r="F75" s="21"/>
      <c r="G75" s="21"/>
      <c r="H75" s="21"/>
      <c r="I75" s="21"/>
      <c r="J75" s="21"/>
    </row>
    <row r="76" spans="1:186" ht="12.75" x14ac:dyDescent="0.2">
      <c r="A76" s="19"/>
      <c r="B76" s="17"/>
      <c r="C76" s="20"/>
      <c r="D76" s="20"/>
      <c r="E76" s="17"/>
      <c r="F76" s="21"/>
      <c r="G76" s="21"/>
      <c r="H76" s="21"/>
      <c r="I76" s="21"/>
      <c r="J76" s="21"/>
    </row>
    <row r="77" spans="1:186" ht="12.75" x14ac:dyDescent="0.2">
      <c r="A77" s="19"/>
      <c r="B77" s="17"/>
      <c r="C77" s="20"/>
      <c r="D77" s="20"/>
      <c r="E77" s="17"/>
      <c r="F77" s="21"/>
      <c r="G77" s="21"/>
      <c r="H77" s="21"/>
      <c r="I77" s="21"/>
      <c r="J77" s="21"/>
    </row>
    <row r="78" spans="1:186" ht="12.75" x14ac:dyDescent="0.2">
      <c r="A78" s="19"/>
      <c r="B78" s="17"/>
      <c r="C78" s="20"/>
      <c r="D78" s="20"/>
      <c r="E78" s="17"/>
      <c r="F78" s="21"/>
      <c r="G78" s="21"/>
      <c r="H78" s="21"/>
      <c r="I78" s="21"/>
      <c r="J78" s="21"/>
    </row>
    <row r="79" spans="1:186" ht="12.75" x14ac:dyDescent="0.2">
      <c r="A79" s="19"/>
      <c r="B79" s="17"/>
      <c r="C79" s="20"/>
      <c r="D79" s="20"/>
      <c r="E79" s="17"/>
      <c r="F79" s="21"/>
      <c r="G79" s="21"/>
      <c r="H79" s="21"/>
      <c r="I79" s="21"/>
      <c r="J79" s="21"/>
    </row>
    <row r="80" spans="1:186" ht="12.75" x14ac:dyDescent="0.2">
      <c r="A80" s="19"/>
      <c r="B80" s="17"/>
      <c r="C80" s="20"/>
      <c r="D80" s="20"/>
      <c r="E80" s="17"/>
      <c r="F80" s="21"/>
      <c r="G80" s="21"/>
      <c r="H80" s="21"/>
      <c r="I80" s="21"/>
      <c r="J80" s="21"/>
    </row>
    <row r="81" spans="1:10" ht="12.75" x14ac:dyDescent="0.2">
      <c r="A81" s="19"/>
      <c r="B81" s="17"/>
      <c r="C81" s="20"/>
      <c r="D81" s="20"/>
      <c r="E81" s="17"/>
      <c r="F81" s="21"/>
      <c r="G81" s="21"/>
      <c r="H81" s="21"/>
      <c r="I81" s="21"/>
      <c r="J81" s="21"/>
    </row>
    <row r="82" spans="1:10" ht="12.75" x14ac:dyDescent="0.2">
      <c r="A82" s="19"/>
      <c r="B82" s="17"/>
      <c r="C82" s="20"/>
      <c r="D82" s="20"/>
      <c r="E82" s="17"/>
      <c r="F82" s="21"/>
      <c r="G82" s="21"/>
      <c r="H82" s="21"/>
      <c r="I82" s="21"/>
      <c r="J82" s="21"/>
    </row>
    <row r="83" spans="1:10" ht="12.75" x14ac:dyDescent="0.2">
      <c r="A83" s="19"/>
      <c r="B83" s="17"/>
      <c r="C83" s="20"/>
      <c r="D83" s="20"/>
      <c r="E83" s="17"/>
      <c r="F83" s="21"/>
      <c r="G83" s="21"/>
      <c r="H83" s="21"/>
      <c r="I83" s="21"/>
      <c r="J83" s="21"/>
    </row>
    <row r="84" spans="1:10" ht="12.75" x14ac:dyDescent="0.2">
      <c r="A84" s="19"/>
      <c r="B84" s="17"/>
      <c r="C84" s="20"/>
      <c r="D84" s="20"/>
      <c r="E84" s="17"/>
      <c r="F84" s="21"/>
      <c r="G84" s="21"/>
      <c r="H84" s="21"/>
      <c r="I84" s="21"/>
      <c r="J84" s="21"/>
    </row>
    <row r="85" spans="1:10" ht="12.75" x14ac:dyDescent="0.2">
      <c r="A85" s="19"/>
      <c r="B85" s="17"/>
      <c r="C85" s="20"/>
      <c r="D85" s="20"/>
      <c r="E85" s="17"/>
      <c r="F85" s="21"/>
      <c r="G85" s="21"/>
      <c r="H85" s="21"/>
      <c r="I85" s="21"/>
      <c r="J85" s="21"/>
    </row>
    <row r="86" spans="1:10" ht="12.75" x14ac:dyDescent="0.2">
      <c r="A86" s="19"/>
      <c r="B86" s="17"/>
      <c r="C86" s="20"/>
      <c r="D86" s="20"/>
      <c r="E86" s="17"/>
      <c r="F86" s="21"/>
      <c r="G86" s="21"/>
      <c r="H86" s="21"/>
      <c r="I86" s="21"/>
      <c r="J86" s="21"/>
    </row>
    <row r="87" spans="1:10" ht="12.75" x14ac:dyDescent="0.2">
      <c r="A87" s="19"/>
      <c r="B87" s="17"/>
      <c r="C87" s="20"/>
      <c r="D87" s="20"/>
      <c r="E87" s="17"/>
      <c r="F87" s="21"/>
      <c r="G87" s="21"/>
      <c r="H87" s="21"/>
      <c r="I87" s="21"/>
      <c r="J87" s="21"/>
    </row>
  </sheetData>
  <sheetProtection algorithmName="SHA-512" hashValue="RUM7yp27vPw6HoyEDcaa9DsWtKV/zjJaKPrUOd/xCC4yi4+W7tOA6oUSlxKMEmu1C7YxMaacXtq805N9DkPhjQ==" saltValue="o+mptJv15jIGReW2YueGzQ==" spinCount="100000" sheet="1" selectLockedCells="1" selectUnlockedCells="1"/>
  <mergeCells count="14">
    <mergeCell ref="B69:C69"/>
    <mergeCell ref="C2:C3"/>
    <mergeCell ref="T2:T3"/>
    <mergeCell ref="S2:S3"/>
    <mergeCell ref="E2:N2"/>
    <mergeCell ref="P2:P3"/>
    <mergeCell ref="Q2:Q3"/>
    <mergeCell ref="R2:R3"/>
    <mergeCell ref="B2:B3"/>
    <mergeCell ref="T33:T37"/>
    <mergeCell ref="T61:T62"/>
    <mergeCell ref="T17:T18"/>
    <mergeCell ref="T29:T32"/>
    <mergeCell ref="T19:T25"/>
  </mergeCells>
  <printOptions horizontalCentered="1"/>
  <pageMargins left="0.23622047244094491" right="0.23622047244094491" top="0.74803149606299213" bottom="0.74803149606299213" header="0.31496062992125984" footer="0.31496062992125984"/>
  <pageSetup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Portada</vt:lpstr>
      <vt:lpstr>Presupuesto</vt:lpstr>
      <vt:lpstr>Portada!Área_de_impresión</vt:lpstr>
      <vt:lpstr>Presupuesto!Área_de_impresión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YULY PAOLA AVILA FRANCO</dc:creator>
  <cp:keywords/>
  <dc:description/>
  <cp:lastModifiedBy>NELLY PILAR UBAQUE GUTIERREZ</cp:lastModifiedBy>
  <cp:revision/>
  <cp:lastPrinted>2019-01-31T18:21:33Z</cp:lastPrinted>
  <dcterms:created xsi:type="dcterms:W3CDTF">2015-09-07T17:56:11Z</dcterms:created>
  <dcterms:modified xsi:type="dcterms:W3CDTF">2019-02-01T01:56:49Z</dcterms:modified>
  <cp:category/>
  <cp:contentStatus/>
</cp:coreProperties>
</file>