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hidePivotFieldList="1" defaultThemeVersion="166925"/>
  <mc:AlternateContent xmlns:mc="http://schemas.openxmlformats.org/markup-compatibility/2006">
    <mc:Choice Requires="x15">
      <x15ac:absPath xmlns:x15ac="http://schemas.microsoft.com/office/spreadsheetml/2010/11/ac" url="https://mailunicundiedu-my.sharepoint.com/personal/rdariogomez_ucundinamarca_edu_co/Documents/Documentos/Documentos/SISTEMA SGAS/MATRIZ DE RIESGOS/CONSOLIDADAS/"/>
    </mc:Choice>
  </mc:AlternateContent>
  <xr:revisionPtr revIDLastSave="0" documentId="8_{19835A15-5289-4E7B-A3E0-54756CD94C42}" xr6:coauthVersionLast="47" xr6:coauthVersionMax="47" xr10:uidLastSave="{00000000-0000-0000-0000-000000000000}"/>
  <bookViews>
    <workbookView xWindow="-120" yWindow="-120" windowWidth="20730" windowHeight="11160" tabRatio="827" xr2:uid="{00000000-000D-0000-FFFF-FFFF00000000}"/>
  </bookViews>
  <sheets>
    <sheet name="Valoración_Procesos" sheetId="2" r:id="rId1"/>
    <sheet name="AUTOEVALUACIÓN_Y_ACREDITACIÓN" sheetId="29" r:id="rId2"/>
    <sheet name="COMUNICACIONES" sheetId="30" r:id="rId3"/>
    <sheet name="DIRECCIONAMIENTO_ESTRATE" sheetId="33" state="hidden" r:id="rId4"/>
    <sheet name="PLANEACION_INSTITUCIONAL" sheetId="31" r:id="rId5"/>
    <sheet name="PROYECTOS_ESPECIALES_Y_RELACION" sheetId="32" r:id="rId6"/>
    <sheet name="SISTEMAS_INTEGRADOS_CALIDAD" sheetId="34" r:id="rId7"/>
    <sheet name="SISTEMAS_INTEGRADOS_SEG_INFO" sheetId="35" r:id="rId8"/>
    <sheet name="SISTEMAS_INTEGRADOS_AMBIENTAL" sheetId="38" r:id="rId9"/>
    <sheet name="SISTEMAS_INTEGRADOS_SST" sheetId="36" r:id="rId10"/>
    <sheet name="SISTEMAS_INTEGRADOS_SGAS" sheetId="39" r:id="rId11"/>
  </sheets>
  <externalReferences>
    <externalReference r:id="rId12"/>
    <externalReference r:id="rId13"/>
  </externalReferences>
  <definedNames>
    <definedName name="CT">'[1]Listas (2)'!$H$4:$H$15</definedName>
    <definedName name="JC">'[1]Listas (2)'!$F$4:$F$6</definedName>
    <definedName name="Proceso">[2]Listas!$H$42:$H$64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0" i="36" l="1"/>
  <c r="L8" i="36"/>
  <c r="P10" i="38"/>
  <c r="E8" i="2" s="1"/>
  <c r="O10" i="38"/>
  <c r="B8" i="2" s="1"/>
  <c r="L8" i="38"/>
  <c r="L10" i="35"/>
  <c r="M10" i="35" s="1"/>
  <c r="L12" i="35"/>
  <c r="M12" i="35" s="1"/>
  <c r="L14" i="35"/>
  <c r="M14" i="35" s="1"/>
  <c r="L8" i="35"/>
  <c r="L10" i="34"/>
  <c r="M10" i="34" s="1"/>
  <c r="L12" i="34"/>
  <c r="M12" i="34" s="1"/>
  <c r="L14" i="34"/>
  <c r="M14" i="34" s="1"/>
  <c r="L16" i="34"/>
  <c r="M16" i="34" s="1"/>
  <c r="L8" i="34"/>
  <c r="P14" i="32"/>
  <c r="E5" i="2" s="1"/>
  <c r="L10" i="32"/>
  <c r="L12" i="32"/>
  <c r="L8" i="32"/>
  <c r="O8" i="30"/>
  <c r="L8" i="30"/>
  <c r="L10" i="29"/>
  <c r="L12" i="29"/>
  <c r="L14" i="29"/>
  <c r="L8" i="29"/>
  <c r="E6" i="2"/>
  <c r="M11" i="34"/>
  <c r="M13" i="34"/>
  <c r="M15" i="34"/>
  <c r="M17" i="34"/>
  <c r="M41" i="39" l="1"/>
  <c r="O41" i="39" s="1"/>
  <c r="M40" i="39"/>
  <c r="O40" i="39" s="1"/>
  <c r="M39" i="39"/>
  <c r="O39" i="39" s="1"/>
  <c r="M38" i="39"/>
  <c r="O38" i="39" s="1"/>
  <c r="M37" i="39"/>
  <c r="O37" i="39" s="1"/>
  <c r="M36" i="39"/>
  <c r="O36" i="39" s="1"/>
  <c r="M35" i="39"/>
  <c r="O35" i="39" s="1"/>
  <c r="M34" i="39"/>
  <c r="O34" i="39" s="1"/>
  <c r="M33" i="39"/>
  <c r="O33" i="39" s="1"/>
  <c r="M31" i="39"/>
  <c r="O31" i="39" s="1"/>
  <c r="M30" i="39"/>
  <c r="O30" i="39" s="1"/>
  <c r="M29" i="39"/>
  <c r="O29" i="39" s="1"/>
  <c r="M28" i="39"/>
  <c r="O28" i="39" s="1"/>
  <c r="M27" i="39"/>
  <c r="O27" i="39" s="1"/>
  <c r="M26" i="39"/>
  <c r="O26" i="39" s="1"/>
  <c r="M25" i="39"/>
  <c r="O25" i="39" s="1"/>
  <c r="M24" i="39"/>
  <c r="O24" i="39" s="1"/>
  <c r="M23" i="39"/>
  <c r="O23" i="39" s="1"/>
  <c r="M22" i="39"/>
  <c r="O22" i="39" s="1"/>
  <c r="M21" i="39"/>
  <c r="O21" i="39" s="1"/>
  <c r="M20" i="39"/>
  <c r="O20" i="39" s="1"/>
  <c r="M19" i="39"/>
  <c r="M18" i="39"/>
  <c r="O18" i="39" s="1"/>
  <c r="M17" i="39"/>
  <c r="O17" i="39" s="1"/>
  <c r="M16" i="39"/>
  <c r="O16" i="39" s="1"/>
  <c r="M15" i="39"/>
  <c r="O15" i="39" s="1"/>
  <c r="M14" i="39"/>
  <c r="O14" i="39" s="1"/>
  <c r="M13" i="39"/>
  <c r="M12" i="39"/>
  <c r="O12" i="39" s="1"/>
  <c r="M11" i="39"/>
  <c r="M10" i="39"/>
  <c r="O10" i="39" s="1"/>
  <c r="M9" i="39"/>
  <c r="M8" i="39"/>
  <c r="O8" i="39" s="1"/>
  <c r="Q42" i="39" l="1"/>
  <c r="O42" i="39"/>
  <c r="M8" i="38" l="1"/>
  <c r="O8" i="38" s="1"/>
  <c r="M10" i="36"/>
  <c r="O10" i="36" s="1"/>
  <c r="M11" i="36"/>
  <c r="M8" i="36"/>
  <c r="O8" i="36" s="1"/>
  <c r="O14" i="35"/>
  <c r="O12" i="35"/>
  <c r="O10" i="35"/>
  <c r="M8" i="35"/>
  <c r="O8" i="35" s="1"/>
  <c r="O17" i="34"/>
  <c r="O16" i="34"/>
  <c r="O15" i="34"/>
  <c r="O14" i="34"/>
  <c r="O13" i="34"/>
  <c r="O10" i="34"/>
  <c r="M8" i="34"/>
  <c r="O8" i="34" s="1"/>
  <c r="L41" i="33"/>
  <c r="N41" i="33" s="1"/>
  <c r="L40" i="33"/>
  <c r="N40" i="33" s="1"/>
  <c r="L39" i="33"/>
  <c r="N39" i="33" s="1"/>
  <c r="L38" i="33"/>
  <c r="N38" i="33" s="1"/>
  <c r="L37" i="33"/>
  <c r="N37" i="33" s="1"/>
  <c r="L36" i="33"/>
  <c r="N36" i="33" s="1"/>
  <c r="L35" i="33"/>
  <c r="N35" i="33" s="1"/>
  <c r="L34" i="33"/>
  <c r="N34" i="33" s="1"/>
  <c r="L33" i="33"/>
  <c r="N33" i="33" s="1"/>
  <c r="L31" i="33"/>
  <c r="N31" i="33" s="1"/>
  <c r="L30" i="33"/>
  <c r="N30" i="33" s="1"/>
  <c r="L29" i="33"/>
  <c r="N29" i="33" s="1"/>
  <c r="L28" i="33"/>
  <c r="N28" i="33" s="1"/>
  <c r="L27" i="33"/>
  <c r="N27" i="33" s="1"/>
  <c r="L26" i="33"/>
  <c r="N26" i="33" s="1"/>
  <c r="L25" i="33"/>
  <c r="N25" i="33" s="1"/>
  <c r="L24" i="33"/>
  <c r="N24" i="33" s="1"/>
  <c r="L23" i="33"/>
  <c r="N23" i="33" s="1"/>
  <c r="L22" i="33"/>
  <c r="N22" i="33" s="1"/>
  <c r="L21" i="33"/>
  <c r="N21" i="33" s="1"/>
  <c r="L20" i="33"/>
  <c r="N20" i="33" s="1"/>
  <c r="L18" i="33"/>
  <c r="N18" i="33" s="1"/>
  <c r="L17" i="33"/>
  <c r="N17" i="33" s="1"/>
  <c r="L16" i="33"/>
  <c r="N16" i="33" s="1"/>
  <c r="L15" i="33"/>
  <c r="N15" i="33" s="1"/>
  <c r="L14" i="33"/>
  <c r="N14" i="33" s="1"/>
  <c r="L12" i="33"/>
  <c r="N12" i="33" s="1"/>
  <c r="L10" i="33"/>
  <c r="N10" i="33" s="1"/>
  <c r="L8" i="33"/>
  <c r="N8" i="33" s="1"/>
  <c r="P12" i="36" l="1"/>
  <c r="E9" i="2" s="1"/>
  <c r="P16" i="35"/>
  <c r="E7" i="2" s="1"/>
  <c r="O12" i="36"/>
  <c r="B9" i="2" s="1"/>
  <c r="O16" i="35"/>
  <c r="B7" i="2" s="1"/>
  <c r="Q16" i="35"/>
  <c r="O18" i="34"/>
  <c r="B6" i="2" s="1"/>
  <c r="P42" i="33"/>
  <c r="N42" i="33"/>
  <c r="M12" i="32"/>
  <c r="O12" i="32" s="1"/>
  <c r="M10" i="32"/>
  <c r="O10" i="32" s="1"/>
  <c r="M8" i="32"/>
  <c r="O8" i="32" s="1"/>
  <c r="O14" i="32" l="1"/>
  <c r="B5" i="2" s="1"/>
  <c r="L21" i="31"/>
  <c r="M21" i="31" s="1"/>
  <c r="O21" i="31" s="1"/>
  <c r="L20" i="31"/>
  <c r="M20" i="31" s="1"/>
  <c r="O20" i="31" s="1"/>
  <c r="L19" i="31"/>
  <c r="M19" i="31" s="1"/>
  <c r="O19" i="31" s="1"/>
  <c r="L18" i="31"/>
  <c r="M18" i="31" s="1"/>
  <c r="O18" i="31" s="1"/>
  <c r="L17" i="31"/>
  <c r="M17" i="31" s="1"/>
  <c r="L16" i="31"/>
  <c r="M16" i="31" s="1"/>
  <c r="O16" i="31" s="1"/>
  <c r="L15" i="31"/>
  <c r="M15" i="31" s="1"/>
  <c r="L14" i="31"/>
  <c r="M14" i="31" s="1"/>
  <c r="O14" i="31" s="1"/>
  <c r="L13" i="31"/>
  <c r="M13" i="31" s="1"/>
  <c r="L12" i="31"/>
  <c r="M12" i="31" s="1"/>
  <c r="O12" i="31" s="1"/>
  <c r="L11" i="31"/>
  <c r="M11" i="31" s="1"/>
  <c r="L10" i="31"/>
  <c r="M10" i="31" s="1"/>
  <c r="O10" i="31" s="1"/>
  <c r="L8" i="31"/>
  <c r="M8" i="31" s="1"/>
  <c r="O8" i="31" s="1"/>
  <c r="P22" i="31" l="1"/>
  <c r="E4" i="2" s="1"/>
  <c r="O22" i="31"/>
  <c r="B4" i="2" s="1"/>
  <c r="M8" i="30" l="1"/>
  <c r="Q10" i="30" l="1"/>
  <c r="P10" i="30"/>
  <c r="E3" i="2" s="1"/>
  <c r="O10" i="30"/>
  <c r="B3" i="2" s="1"/>
  <c r="M15" i="29"/>
  <c r="O15" i="29" s="1"/>
  <c r="M14" i="29"/>
  <c r="O14" i="29" s="1"/>
  <c r="M12" i="29"/>
  <c r="O12" i="29" s="1"/>
  <c r="M10" i="29"/>
  <c r="O10" i="29" s="1"/>
  <c r="M8" i="29"/>
  <c r="O8" i="29" s="1"/>
  <c r="P16" i="29" l="1"/>
  <c r="E2" i="2" s="1"/>
  <c r="O16" i="29"/>
  <c r="B2" i="2" s="1"/>
  <c r="B10" i="2" l="1"/>
  <c r="E10" i="2"/>
  <c r="B11" i="2"/>
  <c r="C6" i="2" l="1"/>
  <c r="D6" i="2" s="1"/>
  <c r="C7" i="2"/>
  <c r="D7" i="2" s="1"/>
  <c r="C8" i="2"/>
  <c r="D8" i="2" s="1"/>
  <c r="C2" i="2"/>
  <c r="D2" i="2" s="1"/>
  <c r="C3" i="2"/>
  <c r="D3" i="2" s="1"/>
  <c r="C4" i="2"/>
  <c r="D4" i="2" s="1"/>
  <c r="C9" i="2"/>
  <c r="D9" i="2" s="1"/>
  <c r="C5" i="2"/>
  <c r="D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VISITANTE</author>
  </authors>
  <commentList>
    <comment ref="D14" authorId="0" shapeId="0" xr:uid="{00000000-0006-0000-0700-000001000000}">
      <text>
        <r>
          <rPr>
            <b/>
            <sz val="16"/>
            <color indexed="81"/>
            <rFont val="Tahoma"/>
            <family val="2"/>
          </rPr>
          <t>VISITANTE:</t>
        </r>
        <r>
          <rPr>
            <sz val="16"/>
            <color indexed="81"/>
            <rFont val="Tahoma"/>
            <family val="2"/>
          </rPr>
          <t xml:space="preserve">
validar con el proceso de Control Interno.</t>
        </r>
      </text>
    </comment>
    <comment ref="D16" authorId="0" shapeId="0" xr:uid="{00000000-0006-0000-0700-000002000000}">
      <text>
        <r>
          <rPr>
            <b/>
            <sz val="12"/>
            <color indexed="81"/>
            <rFont val="Tahoma"/>
            <family val="2"/>
          </rPr>
          <t>VISITANTE:</t>
        </r>
        <r>
          <rPr>
            <sz val="12"/>
            <color indexed="81"/>
            <rFont val="Tahoma"/>
            <family val="2"/>
          </rPr>
          <t xml:space="preserve">
Validar tambien con el Sistemas y tecnología.</t>
        </r>
      </text>
    </comment>
  </commentList>
</comments>
</file>

<file path=xl/sharedStrings.xml><?xml version="1.0" encoding="utf-8"?>
<sst xmlns="http://schemas.openxmlformats.org/spreadsheetml/2006/main" count="762" uniqueCount="230">
  <si>
    <t>PROCESO</t>
  </si>
  <si>
    <t>PUNTAJE RIESGO</t>
  </si>
  <si>
    <t>VALOR RELATIVO</t>
  </si>
  <si>
    <t>CRITICIDAD POR RIESGO DE SOBORNO</t>
  </si>
  <si>
    <t>CANTIDAD DE RIESGOS</t>
  </si>
  <si>
    <t>MÁXIMO VALOR</t>
  </si>
  <si>
    <t>FORMATO VALORACIÓN DEL RIESGO DE SOBORNO UCUNDINAMARCA V.1.0</t>
  </si>
  <si>
    <t>GESTIÓN DE RIESGO DE SOBORNO DEL SGAS</t>
  </si>
  <si>
    <t>CÓDIGO</t>
  </si>
  <si>
    <t>VERSIÓN</t>
  </si>
  <si>
    <t>1.0</t>
  </si>
  <si>
    <t>Área o Dependencia</t>
  </si>
  <si>
    <t>Dirección de Autoevaluación y Acreditación</t>
  </si>
  <si>
    <t>PROCESO:</t>
  </si>
  <si>
    <t>GESTIÓN AUTOEVALUACIÓN Y ACREDITACIÓN</t>
  </si>
  <si>
    <t>OBJETIVO DEL PROCESO:</t>
  </si>
  <si>
    <t>Coordinar los procesos de Registro Calificado, Autoevaluación y Acreditación de los programas académicos para cumplir con los requerimientos del Ministerio de Educación Nacional (MEN) y del Consejo Nacional de Acreditación (CNA), a través de la cultura del aseguramiento de la calidad.</t>
  </si>
  <si>
    <t>FECHA DE MONITOREO</t>
  </si>
  <si>
    <t>PROCEDIMIENTO ASOCIADO</t>
  </si>
  <si>
    <t>ACTIVIDAD</t>
  </si>
  <si>
    <t>POSIBLES HECHOS DE SOBORNO (INCERTIDUMBRE)</t>
  </si>
  <si>
    <t>ROL DEL SOBORNADOR</t>
  </si>
  <si>
    <t>ORGANIZACIONES EXTERNAS, FUNCIONES O CARGOS EXPUESTOS AL HECHO DE SOBORNO</t>
  </si>
  <si>
    <t>RIESGOS DE SOBORNO (EFECTO DE LA INCERTIDUMBRE SOBRE LOS OBJETIVOS ESTRATÉGICOS)</t>
  </si>
  <si>
    <t>CONTROLES ACTUALES EXISTENTES</t>
  </si>
  <si>
    <t>PROBABILIDAD DEL RIESGO (Residual)</t>
  </si>
  <si>
    <t>IMPACTO DEL RIESGO (Residual)</t>
  </si>
  <si>
    <t>NIVEL DE RIESGO (Residual)</t>
  </si>
  <si>
    <t>VALORACIÓN DEL NIVEL DE RIESGO RESIDUAL</t>
  </si>
  <si>
    <t>CONTROLES ADICIONALES REQUERIDOS</t>
  </si>
  <si>
    <t>ÍNDICE</t>
  </si>
  <si>
    <t>MONITOREO 1A. LINEA
Descripción de los cambios propuestos a la información del riesgo y/o de los controles</t>
  </si>
  <si>
    <t>OBSERVACIONES 2A. LINEA
Área - Oficial Antisoborno</t>
  </si>
  <si>
    <t>OBSERVACIONES 3A. LINEA
Área - Dirección Control Interno</t>
  </si>
  <si>
    <t>EAAP01 -
Creación, extensión, ampliación, modificación y renovación de lugar de desarrollo, convenio y renovación de programas académicos</t>
  </si>
  <si>
    <t>Presentar la propuesta sobre la
creación, modificación, extensión, ampliación del lugar de desarrollo o renovación de los programas académicos ante los órganos de gobierno de la Universidad. (Consejo de Facultad Consejo Académico Consejo Superior)</t>
  </si>
  <si>
    <t xml:space="preserve">Un Funcionario de la Dirección de Posgrado / Pregrado y/o integrante del  Equipo de trabajo del programa ofrece o entrega una dádiva o beneficio personal a uno o mas integrantes del Consejo Academico o Consejo Superior para aceptar la propuesta de creación, modificación, extensión, ampliación del lugar de desarrollo o renovación de los programas académicos, sin que esta cumpla con los requisitos exigidos para su respectiva aprobación. </t>
  </si>
  <si>
    <t>Funcionario de la Dirección de Posgrado / Pregrado y/o integrante del  Equipo de trabajo del programa</t>
  </si>
  <si>
    <t>Consejo Académico / Consejo Superior.</t>
  </si>
  <si>
    <t>Deterioro de la reputación institucional que afecta su capacidad y gobernanza.</t>
  </si>
  <si>
    <t xml:space="preserve">Consejo Académico / Consejo Superior.
Seguimiento al cumplimiento de los programas de acreditación y la ruta de actualización de acreditación y re - acreditación. </t>
  </si>
  <si>
    <t>Un integrante del Consejo Academico o Consejo Superior solicita un pago o favorecimiento personal a un Funcionario de la Dirección de Posgrado / Pregrado y/o integrante del  Equipo de trabajo del programa ofrece para aceptar la propuesta de creación, modificación, extensión, ampliación del lugar de desarrollo o renovación de los programas académicos, sin que esta cumpla con los requisitos exigidos para su respectiva aprobación o aun cumpliendo con los mismos.</t>
  </si>
  <si>
    <t>EAAP03 - Autoevaluación de programas académicos</t>
  </si>
  <si>
    <t>Aplicar el diligenciamiento de los instrumentos de autoevaluación con los Grupos de Interés, a nivel institucional y del programa académico</t>
  </si>
  <si>
    <t xml:space="preserve">Ofrecer o recibir dádivas o favores personales a los grupos de interes para que realicen el diligenciamiento de los instrumentos de autoevaluación para que se generen respuestas positivas en pro de favorecer el proceso de autoevaluación de los programas academicos. </t>
  </si>
  <si>
    <t>Directores de Sede/ Seccional; Decanos de Facultad en coordinación con las Direcciones de pregrado/posgrado; Equipos de Autoevaluación institucional o de programas Académicos.</t>
  </si>
  <si>
    <t xml:space="preserve">Grupos de interes, comunidad academica. </t>
  </si>
  <si>
    <t>Sistematización de los datos cuantitativos y cualitativos en el aplicativo “Modulo Aseguramiento de la Calidad Educativa”</t>
  </si>
  <si>
    <t xml:space="preserve">La persona que diligencia los instrumentos de autoevaluación solicita  un pago o favorecimiento especial para dar respuestas positivas a cada uno de los items a desarrollar en pro de alterar el proceso de autoevaluación de los programas academicos. </t>
  </si>
  <si>
    <t>Construir el informe de autoevaluación institucional o de
programas académicos.</t>
  </si>
  <si>
    <t xml:space="preserve">Ofrecer y entregar al o los Funcionarios encargados de consolidar y construir el informe de autoevaluación institucional una dádiva o favorecimiento especial para alterar los resultados de la aplicación de los instrumentos de autoevaluación. </t>
  </si>
  <si>
    <t>Dirección de Autoevaluación y Acreditación; directores de sede o seccionales; director y/o Coordinador del Programa Académico, Equipo de Autoevaluación institucional y/o del programa Académico.</t>
  </si>
  <si>
    <t xml:space="preserve">Informe de Autoevaluación institucional y/o de programa académico.
Documentos anexos al documento maestro. </t>
  </si>
  <si>
    <t xml:space="preserve">El o los Funcionarios encargados de consolidar y contruir el informe de autoevaluación institucional solicitan un pago o favor personal para alterar los resultados de la aplicación de los instrumentos de autoevaluación. </t>
  </si>
  <si>
    <t>Funcionarios encargados de la construcción del informe de autoevaluacion institucional</t>
  </si>
  <si>
    <t>EAAP04 –  Acreditación y re Acreditación de Programas</t>
  </si>
  <si>
    <t>Emitir concepto de condiciones iniciales</t>
  </si>
  <si>
    <t xml:space="preserve">Representante de la Alta Dirección </t>
  </si>
  <si>
    <t>Funcionario del Consejo Nacional de Acreditación CNA</t>
  </si>
  <si>
    <t>N/A</t>
  </si>
  <si>
    <t xml:space="preserve">El Funcionario encargado del proceso de acreditación y re acreditación de la Consejo  Nacional de Acreditación solicita un pago o favor personal para que este emitir concepto concepto favorable al programa academico objeto de acreditación y/o re-acreditación. </t>
  </si>
  <si>
    <t>Oficina Asesora de Comunicaciones</t>
  </si>
  <si>
    <t>GESTIÓN COMUNICACIONES</t>
  </si>
  <si>
    <t>Desarrollar estrategias de comunicación con el principio de la transparencia y oportunidad para los grupos de interés de la Universidad, haciendo uso de los diferentes medios de comunicación con el fin de fortalecer la imagen institucional.</t>
  </si>
  <si>
    <t>ECOP01 - Procedimiento Único de solicitudes</t>
  </si>
  <si>
    <t>Recibir la solicitud revisar si cumple los criterios del Manual de Comunicaciones (y si lo requiere, el Manual de Imagen Institucional).</t>
  </si>
  <si>
    <t xml:space="preserve">Funcionario de la Oficina Asesora de Comunicaciones </t>
  </si>
  <si>
    <t>Dirección de Proyectos Especiales y Relaciones Interinstitucionales</t>
  </si>
  <si>
    <t>GESTIÓN DE PROYECTOS ESPECIALES Y RELACIONES INTERINSTITUCIONALES</t>
  </si>
  <si>
    <t>Promover y ejecutar proyectos con entidades públicas y/o privadas, nacionales e internacionales, mediante convenios y/o contratos interadministrativos, que permitan fortalecer la gestión de la Universidad de Cundinamarca a través de la generación de recursos financieros, transmisión de conocimientos a las comunidades y aprehensión para el mejoramiento académico.</t>
  </si>
  <si>
    <t>Planeación Institucional</t>
  </si>
  <si>
    <t>GESTIÓN PLANEACIÓN INSTITUCIONAL</t>
  </si>
  <si>
    <t>Fomentar una cultura de planeación mediante la gestión de planes, programas y proyectos que permitan apoyar la toma de decisiones estratégicas, el cumplimiento de la misión y el logro de la visión institucional.</t>
  </si>
  <si>
    <t xml:space="preserve"> EPIP02 - ESTIMACION DE INGRESOS, GASTOS Y DEFINICIÓN DE DISPOSICIONES GENERALES</t>
  </si>
  <si>
    <t>Realizar mesas de trabajo para revisar solicitudes realizados para funcionamiento, inversión y fondos especiales con responsables.</t>
  </si>
  <si>
    <t>Que el o los encargado(s) de estructurar y/o consolidar el presupuesto anual reciba una dadiva por parte del responsable de un proceso para que este desvie los recursos a un solo sector de inversión.</t>
  </si>
  <si>
    <t>Funcionario de la Universidad de Cundinamarca</t>
  </si>
  <si>
    <t>Dirección de Planeación Institucional</t>
  </si>
  <si>
    <t>Menor disponibilidad de recursos para invertir en las necesidades de la Institución, incumplimiento de las metas establecidas en el Plan de Desarrollo, perdida de credibilidad al interior y exterior de la Universidad de Cundinamarca.</t>
  </si>
  <si>
    <t>Revisar y priorizar las necesidades solicitadas</t>
  </si>
  <si>
    <t xml:space="preserve">Que el o los encargado(s) de estructurar y/o consolidar el presupuesto anual soliciten una dadiva al responsable del área con el fin de proyectar los recursos a conveniencia del área y/o dependencia. </t>
  </si>
  <si>
    <t>De acuerdo con los ingresos priorizar con las Vicerrectorías o Secretaria General las necesidades de funcionamiento de inversión.</t>
  </si>
  <si>
    <t xml:space="preserve">El o los  responsable (s)  de las Vicerrectorías  o Serectaria General reciban el ofreciento de una dadiva o interes personal por parte del responsable de alguna dependecia, con el fin de desviar la mayor canrtidad de recursos a un solo sector de inversión. 
</t>
  </si>
  <si>
    <t xml:space="preserve">Dirección de Planeación Institucional Vicerrectorías y/o Secretaria General
</t>
  </si>
  <si>
    <t>Menor disponibilidad de recursos para invertir en las necesidades de la Institución, perdida de credibilidad al interior y exterior de la Universidad de Cundinamarca.</t>
  </si>
  <si>
    <t xml:space="preserve">De acuerdo a los productos de las mesas de trabajo se procede a proyectar a la estimación de ingresos y gastos teniendo en cuenta los soportes. </t>
  </si>
  <si>
    <t xml:space="preserve">El o los  responsable (s)  de las Vicerrectorías  o Serectaria de General soliciten una dadiva o interes personal al responsable de alguna área, con el fin de desviar la mayor cantidad de recursos a los sectores inversión que le corresponde a dicha área.
</t>
  </si>
  <si>
    <t>Proyectar la estimación de gastos con soportes</t>
  </si>
  <si>
    <t>El o los encargado(s) de estructurar y/o consolidar el presupuesto anual reciban una dadiva o interes personal, por parte del  encargado del área  con el fin de beneficiar un sector de inversión.</t>
  </si>
  <si>
    <t>Menor disponibilidad de recursos para los sectores de inversión que realmente lo requieren de acuerdo a la programación de metas del Plan de Desarrollo.</t>
  </si>
  <si>
    <t>Al verificar las necesidades de funcionamiento de inversión, se proyecta la estimación de gastos teniendo en cuenta los soportes.</t>
  </si>
  <si>
    <t>El o los encargado(s) de estructurar y/o consolidar el presupuesto anual soliciten una dadiva o interes personal al  encargado del área  con el fin de beneficiar uno varios sector de inversión que le corresponda a esta área.</t>
  </si>
  <si>
    <t>Realizar seguimiento con corte trimestral y emitir informe al COUNFIS y alertar a responsables de seguimiento.</t>
  </si>
  <si>
    <t>El o los encargado(s) de realizar el seguimiento, emitir informe y generar la alerta reciban una dadiva o interés personal por parte de algún responsable de área con el fin de que emitan el informe con datos que no son reales.</t>
  </si>
  <si>
    <t xml:space="preserve">
Afectar la credibilidad y el buen nombre de la Universidad de Cundinamarca.</t>
  </si>
  <si>
    <t>Con el fin de realizar un control a la ejecución presupuestal se informa al COUNFIS con el fin de alertar a los responsables de los seguimientos.</t>
  </si>
  <si>
    <t>El o los encargado(s) de realizar el seguimiento, emitir informe y generar la alerta soliciten una dadiva o interés personal a algún responsable de área con el fin de emitir el informe con datos que no son reales.</t>
  </si>
  <si>
    <t>Realizar mesas de trabajo con responsables de ejecución para identificar necesidades que requieran adiciones (Las necesidades deben corresponder a las realizadas en la Actividad 3.)</t>
  </si>
  <si>
    <t>El o los encargados de priorizar la necesidades reciban una dadiva o interes personal por parte de algún responsable de área  para que genere adición a un proyecto que no lo requiere o que no este incluido en las necesidades iniciales.</t>
  </si>
  <si>
    <t>Dirección de Planeación Institucional Procesos de la Universidad</t>
  </si>
  <si>
    <t>Menor inversión a proyectos o sectores que realmente lo requieren, deteriorando su capacidad y gobernanza.</t>
  </si>
  <si>
    <t>El o los encargados de priorizar la necesidades soliciten una dadiva o interes personal a algún responsable de área  para generar adición a un proyecto que no lo requiere o que no este incluido en las necesidades iniciales.</t>
  </si>
  <si>
    <t>EPIP14 - ELABORACION Y SEGUIMIENTO DE PLANES INSTITUCIONALES</t>
  </si>
  <si>
    <t>Realizar seguimiento, presentar resultados del plan de acción  y generar alertas a los responsables.</t>
  </si>
  <si>
    <t>El o los encargados de realizar el proceso de seguimiento trimestral a los planes de acción reciban una dadiva o interes personal por parte de algún responsable de área con el fin de presentar resultados con información incorrecta y dejar de generar alertas o acciones de mejora para dar cumplimiento al Plan de Desarrollo.</t>
  </si>
  <si>
    <t>Funcionario Encargado.
Director de Planeación Institucional.
Gestores responsables.
Consejo Académico.
Comité SAC.
Directores administrativo de seccionales y extensiones.
Director de control interno.</t>
  </si>
  <si>
    <t>Verificación de seguimientos con respecto a cumplimiento de metas y soporte</t>
  </si>
  <si>
    <t>El o los encargados de realizar el proceso de seguimiento trimestral a los planes de acción solicten una dadiva o interes personal a algún responsable de área con el fin de presentar resultados con información incorrecta y dejar de generar alertas o acciones de mejora para dar cumplimiento al Plan de Desarrollo.</t>
  </si>
  <si>
    <t xml:space="preserve">Realiza la evaluación final anual del avance de los Planes Institucionales
</t>
  </si>
  <si>
    <t>El o los encargados de realizar la evaluación final del avance de los Planes Institucionales reciban una dadiva o interes personal por parte de algún responsable de área con el fin de generar resultados incorrectos en la ejecución y cumpliento de los planes.</t>
  </si>
  <si>
    <t>Funcionario Encargado 
Director de Planeación Institucional Gestores responsables</t>
  </si>
  <si>
    <t>No aplica</t>
  </si>
  <si>
    <t>El o los encargados de realizar la evaluación final del avance de los Planes Institucionales soliciten una dadiva o interes personal a algún responsable de área con el fin de generar resultados incorrectos en la ejecución y cumpliento de los planes que le corresponden a dicha área.</t>
  </si>
  <si>
    <t>EPRP01 – Gestión De Convenios Interinstitucionales</t>
  </si>
  <si>
    <t>Formular y elaborar la propuesta con los lineamientos técnicos y económicos requeridos.</t>
  </si>
  <si>
    <t>Tercero / Entidad externa</t>
  </si>
  <si>
    <t>Director de Proyectos Especiales y Relaciones Interinstitucionales /Coordinador de Proyectos</t>
  </si>
  <si>
    <t>Formular y elaborar propuesta</t>
  </si>
  <si>
    <t xml:space="preserve">Revisar la propuesta y verificar que cumpla con los requisitos de la Entidad Externa. Si cumple, se enviará oficio y se remite la propuesta a la Entidad solicitante. </t>
  </si>
  <si>
    <t>Revisar propuesta, remitir a la Entidad Externa y evaluar actividad</t>
  </si>
  <si>
    <t xml:space="preserve">Legalizar el convenio o contrato, se incorpora al presupuesto el monto del convenio con el registro presupuestal expedido por la entidad externa.
Se solicitan las pólizas requeridas en el convenio o contrato interadministrativo, (cuando aplique) y se solicita la apertura de la cuenta bancaria para el convenio en cuestión. </t>
  </si>
  <si>
    <t>Legalizar Convenio o Contrato y evaluar la actividad</t>
  </si>
  <si>
    <t>GESTIÓN SISTEMAS INTEGRADOS - SISTEMA DE GESTIÓN DE CALIDAD</t>
  </si>
  <si>
    <t>Mantener y mejorar el Sistema de Gestión de la Calidad a través de la administración de la información documentada, gestión de los riesgos y oportunidades, medición y seguimiento a los Procesos de Gestión, la optimización de trámites y procesos y la adecuada planeación e implementación de los cambios.</t>
  </si>
  <si>
    <t>ESGP01 – Administración de Información Documentada</t>
  </si>
  <si>
    <t xml:space="preserve">Registrar Solicitud mediante el módulo SAD y adjuntar los soportes respectivos. </t>
  </si>
  <si>
    <t>El gestor responsable del proceso ofrece y entrega una dádiva o favor personal al gestor de calidad para que este reciba la solicitud de actualización de documentos sin contener los soportes respectivos y por fuera de los plazos establecidos para la apertura del moduloSAD</t>
  </si>
  <si>
    <t>El Funcionario gestor de calidad solicita y recibe un pago o favorecimiento especial para recepcionar la solicitud de actualización de documentos sin contener los soportes respectivos y por fuera de los plazos establecidos para la apertura del moduloSAD</t>
  </si>
  <si>
    <t>Revisar las Solicitudes y verificar los documentos que soportan la solicitud asegurando el cumplimiento de los criterios establecidos en el Instructivo para la elaboración de documentos</t>
  </si>
  <si>
    <t>En caso de no cumplir con los criterios establecidos, informar mediante correo electrónico al Gestor responsable del proceso, las inconsistencias presentadas para que en el término de los tres (3) días hábiles siguientes realice los ajustes.
En caso de no realizar los ajustes pertinentes, se cancelará la solicitud, e informará por correo electrónico</t>
  </si>
  <si>
    <t>ESGP05 – Gestión del Riesgo y las Oportunidades</t>
  </si>
  <si>
    <t>Calificar en la herramienta la probabilidad de ocurrencia y la magnitud del impacto de los riesgos y oportunidades inherentes del  proceso.</t>
  </si>
  <si>
    <t>Que el Gestor Líder del proceso ofrezca y entregue al funcionario de la Oficina de Calidad una dádiva o favor personal para que se otorguen bajas ponderaciones en las calificación de probablidad e impacto con el fin de reducir consecuencias en el momento de la materialización del riesgo</t>
  </si>
  <si>
    <t xml:space="preserve">Se realiza mediante entrevista con el gestor Responsable
EL gestor reponsable califica los riesgos y SGC realiza la verificación de los mismos, interactuan las líneas de defensa. 
Las matrices de riesgos son revisadas en entornos de auditoría por personal externo. (auditorías de certificación) </t>
  </si>
  <si>
    <t>Que el Gestor de la Oficina de Calidad solicite y reciba una  dádiva o favor personal para otorgar bajas ponderaciones en las calificación de probablidad e impacto con el fin de reducir consecuencias en el momento de la materialización del riesgo</t>
  </si>
  <si>
    <t>Hacer seguimiento a la materialización del riesgo y auditoría interna a la eficacia de los controles</t>
  </si>
  <si>
    <t>Que el Gestor Líder del proceso ofrezca y entregue al funcionario de Control Interno una dádiva o favor personal para que se omita o no se registre en  la documentación del proceso de auditoría la materialización del riesgo y evitar sanciones disciplinarias y/o penales según sea el caso</t>
  </si>
  <si>
    <t>Funcionario de Control Interno</t>
  </si>
  <si>
    <t xml:space="preserve">Revisar la materialización del Riesgo mediante las diferentes fuentes de información descritas en las condiciones generales de este procedimiento
Registrar los hallazgos relacionados al riesgo u oportunidad
</t>
  </si>
  <si>
    <t>Que el Gestor de la Oficina de Calidad solicite y reciba una  dádiva o favor personal para omitir o no presentar en  la documentación del proceso de auditoría  la materialización del riesgo y evitar sanciones disciplinarias y/o penales según sea el caso</t>
  </si>
  <si>
    <t>ESGP09 – Identificación, Modelamiento, Optimización y/o Reingeniería de trámites, procedimientos y Procesos</t>
  </si>
  <si>
    <t xml:space="preserve">Solicitar a Sistemas y tecnología el desarrollo (ejecutar el procedimiento
ASIP16). </t>
  </si>
  <si>
    <t xml:space="preserve">Que el Gestor Lider del proceso ofrezca una dádiva al funcionario de la Oficina de Calidad para que se modele o reingenie un  trámite proceso o procedimiento sin hacer uso de las TICs con el fin de obtener ventajas a la hora de realizarlo ante cualquiera de las partes interesadas. </t>
  </si>
  <si>
    <t>Funcionario de la Oficina de Calidad</t>
  </si>
  <si>
    <t xml:space="preserve">Solicitud mediante Correo institucional a la Dirección de Sistemas y Tecnología
Digitalización de procesos y procedimientos (cumplimiento Plan de Desarrollo) 
Seguimiento Vicerrectoría al cumplimiento. </t>
  </si>
  <si>
    <t xml:space="preserve">Que el  funcionario de la Oficina de Calidad solicite y reciba una dádiva o favorecimiento personal para que se modele o reingenie un  trámite proceso o procedimiento sin hacer uso de las TICs con el fin de obtener ventajas a la hora de realizarlo ante cualquiera de las partes interesadas. </t>
  </si>
  <si>
    <t>Dirección de Sistemas y Tecnología</t>
  </si>
  <si>
    <t>GESTIÓN SISTEMAS INTEGRADOS - SISTEMA DE GESTIÓN DE SEGURIDAD DE LA INFORMACIÓN</t>
  </si>
  <si>
    <t>Implementar el Sistema de Gestión de Seguridad de la Información – SGSI y el Programa Integral de Gestión de Datos Personales - PIGDP, que permita establecer políticas, articular y gestionar directrices mediante controles de protección y resguardo para la protección de datos personales de Titulares, así como asegurar la confidencialidad, integridad y disponibilidad de la información como activo esencial de la institución.</t>
  </si>
  <si>
    <t>ESG-SSI-P03 – Recolección de Datos Personales</t>
  </si>
  <si>
    <t>Aplica para todas las actividades del procedimiento.</t>
  </si>
  <si>
    <t>Los definidos para cada actividad del procedimiento
Modificación del procedimiento 03 y eliminación del procedimiento 04.</t>
  </si>
  <si>
    <t>Los definidos para cada actividad del procedimiento</t>
  </si>
  <si>
    <t>ESG-SSI-P05 – Uso y Circulación de Datos Personales</t>
  </si>
  <si>
    <t>Aplica para todas las actividades del procedimiento que involucran el uso y circulación de datos personales  de titulares de la Universidad de Cundinamarca dentro del desarrollo de los diferentes procedimientos con que cuenta la institución</t>
  </si>
  <si>
    <t>ESG-SSI-P07 – Transferencia Internacional de Datos Personales</t>
  </si>
  <si>
    <t xml:space="preserve">Aplica para todas las actividades del procedimiento  que realizan tratamiento de datos personales de los titulares de la Universidad, al realizar transferencia internacional de estos. </t>
  </si>
  <si>
    <t>Dirección de Planeacion Institucional</t>
  </si>
  <si>
    <t>GESTIÓN SISTEMAS INTEGRADOS - SISTEMA DE GESTIÓN AMBIENTAL</t>
  </si>
  <si>
    <t>Fomentar una cultura ambiental mediante la implementación de la Política de Gestión Ambiental y sus objetivos, así como la ejecución del Plan Institucional de Gestión Ambiental-PIGA, los programas y proyectos que permitan apoyar la toma de decisiones estratégicas, el cumplimiento de la misión y la visión institucional, promoviendo seres humanos que convivan en equilibrio con la naturaleza.</t>
  </si>
  <si>
    <t>ESG-SGA-P01 –Identificación de Aspectos y Evaluación de Impactos Ambientales</t>
  </si>
  <si>
    <t xml:space="preserve">No se identifican actividades en las que se puedan presentar actos de soborno. </t>
  </si>
  <si>
    <t xml:space="preserve">Un Funcionario de la Ucundinamarca  ofrece una dádiva o favor personal a un tercero (autoridad ambiental) en la gestión de trámites ambientales institucionales fuera de los procedimientos. </t>
  </si>
  <si>
    <t xml:space="preserve">Profesional del Sistema de Gestión Ambiental </t>
  </si>
  <si>
    <t>Tercero / Autoridad Ambiental o Funcionario a cargo del trámite</t>
  </si>
  <si>
    <t xml:space="preserve">Posible afectación reputacional y económica por incumplimiento de trámites ambientales institucionales asociados con desviaciones en el proceso. </t>
  </si>
  <si>
    <t xml:space="preserve">1. Actualización de la Matriz de identificación, actualización y seguimiento al cumplimeinto  de requisitos legales y otros publicada en el mes de febrero en e MOD, con socialización gradual en los procesos; en el es de marzo se realiza  actualización de la matriz la cual  se proyecta se apublicada en el mes de mayo.
2. Notificación a la alta dirección a través correo de la Oficina Jurídica Jurídica al Comité SAC, de la conformidad en el cumplimeinto de requisitos legales y otros ambientales, identificados en la Matriz, la cual fue realizada por un profesional de Jurídica, con la competencia y ajeno al área técnica del SGA, como lo establece el procedimiento.
3. Seguimiento a Trámites ambientales locales en las sedes de la Unidades Regionales.
4. Inducción y reuniones  internas del equipo SGA tratando temas de conductos éticos y técnicos, en relación a procedimientos de trámites ambientales. </t>
  </si>
  <si>
    <t xml:space="preserve">Un Tercero de la Autoridad Ambiental solicita una dádiva o favor personal al Funcionario de la Ucundinamarca del SGA para adelantar y/o dar trámite a un requerimiento o solicitud ambiental institucional fuera de los procedimientos. </t>
  </si>
  <si>
    <t xml:space="preserve">Sanciones preventiva, correctiva y compensatoria (monetaria o pérdida de acceso a recursos ambientales) o cierre de instalaciones. </t>
  </si>
  <si>
    <t>Dirección de Talento Humano</t>
  </si>
  <si>
    <t xml:space="preserve">GESTIÓN SISTEMAS INTEGRADOS - SISTEMA DE GESTIÓN DE LA SEGURIDAD Y SALUD EN EL TRABAJO </t>
  </si>
  <si>
    <t>Gestionar los riesgos y peligros mediante la determinación e intervención de controles para prevenir accidentes y enfermedades laborales, fortaleciendo la cultura de autocuidado a través estrategias de promoción, prevención y mediación de mecanismos de consulta y participación.</t>
  </si>
  <si>
    <t>ESG-SST-P01 – Sistema de Gestión de la Seguridad y Salud en el Trabajo</t>
  </si>
  <si>
    <t>Solicitar ante el COUNFIS los recursos necesarios para ejecutar las actividades establecidas en el plan anual de trabajo y demás necesarias para el funcionamiento del SG-SST,</t>
  </si>
  <si>
    <t xml:space="preserve">Que el Funcionario de la Oficina de Seguridad y Salud en el Trabajo y Director de Talento Humano ofrezcan y entreguen a los integrantes del COUNFIS dádivas o favorecimientos personales para que sean aprobados los recursos para el desarrollo del Plan de SST el sin estar debidamente justificados.  </t>
  </si>
  <si>
    <t>Coordinador del Sistema de Gestión de la Seguridad y Salud en el Trabajo y Director (a)Talento Humano</t>
  </si>
  <si>
    <t>Integrante del COUNFIS</t>
  </si>
  <si>
    <t xml:space="preserve">Radicación de la Solicitud. </t>
  </si>
  <si>
    <t xml:space="preserve">Que uno o varios integrantes del COUNFIS soliciten y reciban dádivas o favorecimientos personales para aprobar los recursos para el desarrollo del Plan de SST el sin estar debidamente justificados, por parte del Funcionario de la Oficina de Seguridad y Salud en el Trabajo y Director de Talento Humano.  </t>
  </si>
  <si>
    <t>Realizar las evaluaciones del cumplimiento del SG-SST, mediante las auditorías internas, externas y medición de cumplimiento de estándares mínimos.</t>
  </si>
  <si>
    <t xml:space="preserve">Que el Coordinador del sistema de gestión de la Seguridad y Salud en el Trabajo y Director de Talento Humano ofrezcan y entreguen dádivas al Funcionario de Control Interno o ente de control externo con el fin de no presentar hallazgos y/o no conformidades cuando las actividades porpuestas en el Planes y  programas del SG-SST no esten acorde con los estandares minimos. </t>
  </si>
  <si>
    <t xml:space="preserve">Oficina de Control Interno / Entes externos de control </t>
  </si>
  <si>
    <t>Aprobación del plan de auditoría, Acta de acompañamiento de la ARL en la aplicación de la herramienta de estándares mínimos</t>
  </si>
  <si>
    <t xml:space="preserve">Que el Funcionario de Control Interno o ente de control externo con el fin de no presentar hallazgos y/o no conformidades cuando las actividades porpuestas en el Planes y  programas del SG-SST no esten acorde con los estandares minimos, solicite y reciba una dádiva o favorecimiento especial  del  Coordinador del sistema de gestión de la Seguridad y Salud en el Trabajo y Director de Talento Humano. </t>
  </si>
  <si>
    <t xml:space="preserve">Todas las actividades que se relacionaran en el Sistema de Gestión Antisoborno y que sean o desencadenen en conductas de soborno para prevenir evitar las acciones en contra de las investigaciones a lugar. </t>
  </si>
  <si>
    <t>RESPONSABLE DEL PROCESO:</t>
  </si>
  <si>
    <t xml:space="preserve">PROCESO o ÁREA: </t>
  </si>
  <si>
    <t>AUTOEVALUACIÓN Y ACREDITACIÓN</t>
  </si>
  <si>
    <t>COMUNICACIONES</t>
  </si>
  <si>
    <t>PLANEACIÓN INSTITUCIONAL</t>
  </si>
  <si>
    <t>PROYECTOS ESPECIALES Y RELACIONES INTERINSTITUCIONALES</t>
  </si>
  <si>
    <t>SISTEMA DE GESTIÓN DE CALIDAD</t>
  </si>
  <si>
    <t>SISTEMA DE GESTIÓN DE SEGURIDAD DE LA INFORMACIÓN</t>
  </si>
  <si>
    <t>SISTEMA DE GESTIÓN AMBIENTAL</t>
  </si>
  <si>
    <t>SISTEMA DE GESTIÓN SALUD Y SEGURIDAD EN EL TRABAJO</t>
  </si>
  <si>
    <t>MÍNIMO VALOR</t>
  </si>
  <si>
    <t>Para todos los procesos, se tiene como "control adicional requerido" el Programa de fortalecimiento de la denuncia y reporte de posibles hechos de soborno en la Universidad de Cundinamarca.</t>
  </si>
  <si>
    <t>CONTROLES ADICIONALES NO DOCUMENTADOS</t>
  </si>
  <si>
    <t>No Aplica</t>
  </si>
  <si>
    <t xml:space="preserve">Los representantes de organos de decisión de la UCundinamarca ofrecen y entregan una dádiva o favorecimiento personal al Funcionario encargado del proceso de acreditación y re acreditación de Consejo  Nacional de Acreditación para que este emita concepto concepto favorable al programa academico objeto de acreditación y/o re-acreditación. </t>
  </si>
  <si>
    <t xml:space="preserve">1. Apropiación y adopción de valores y principios institucionales. 
2. Desarrollo del reto de integridad actualizado con la gestión antisobormo. 
3. Fortalecimiento del botón "Yo Denuncio". 
4. Fortalecimiento de la cultura de integridad y transparencia. </t>
  </si>
  <si>
    <t>Construir el informe de autoevaluación institucional o de programas académicos.</t>
  </si>
  <si>
    <t>1. Apropiación y adopción de valores y principios institucionales. 
2. Desarrollo del reto de integridad actualizado con la gestión antisobormo. 
3. Fortalecimiento del botón "Yo Denuncio". 
4. Fortalecimiento de la cultura de integridad y transparencia. 
5. Aplicación del procedimiento de debida diligencia</t>
  </si>
  <si>
    <t>Se hace la identificación de los posibles hechos de soborno al interior del proceso, teniendo en cuenta que existen controles (algunos de ellos documentados) pero no se tenían documentados como posibles hechos de soborno en la matriz de riesgos de sobornos</t>
  </si>
  <si>
    <t xml:space="preserve">Se verifica y se sugiere la aplicación del procedimiento de debida diligencia puesto que el nivel de riesgo en alto. </t>
  </si>
  <si>
    <t xml:space="preserve">Se evidencia que las acciones realizadas en el ejercicio cotidiano del proceso y las activiades del procedimiento, no permite la materialización de posibles hechos de soborno, asi mismo se presenta con claridad la eficacia y efectividad de los controles establecidos. </t>
  </si>
  <si>
    <t xml:space="preserve">Un Funcionario de la UCundinamarca Gestor responsable de proceso entrega una dádiva al Funcionario de la Oficina Asesora de Comunicaciones para que este desarrolle la propuesta de producto o servicio solicitado, sin el cumplimiento estricto de la solicitud realizada. </t>
  </si>
  <si>
    <t>Un Funcionario de la UCundinamarca Gestor responsable de proceso</t>
  </si>
  <si>
    <t xml:space="preserve">Deterioro de la imagen institucional de la UCundinamarca frente a la comunidad educativa y la ciudadania en general. </t>
  </si>
  <si>
    <t>El Funcionario de la Oficina Asesora de Comunicaciones solicita un pago y/o favorecimiento personal para desarrollar  la propuesta de producto o servicio solicitada por el funcionario de la UCundinamarca sin esta cumplir estrictamente los requisitos solicitados por parte del gestor del responsable del proceso.</t>
  </si>
  <si>
    <t>Modulo Administrador. 
A traves de la Plataforma SIS: Roles en lideres de oficinas, restriccción de solicitudes / trazabilidad por medio de la plataforma SIS
Red institucional para tener en cuenta las solicitudes.
Campañas para el buen uso de la plataforma SIS (Circular 004/2020 de la Secretaría General) .</t>
  </si>
  <si>
    <t xml:space="preserve">Un funcionario de la Entidad externa entrega una dádiva al Coordinador de Proyectos de la UCundinamarca para que éste estructure los estudios previos del convenio a suscribir y para favoreciendo a la Entidad que representa. </t>
  </si>
  <si>
    <t>El Coordinador de Proyectos de la UCundinamarca solicita al Tercero externo un pago o favorecimiento personal para estructurar los estudios previos del convenio a suscribir con el fin de favorecer a la Entidad Externa.</t>
  </si>
  <si>
    <t xml:space="preserve">Un funcionario de la Entidad externa entrega una dádiva al Coordinador de Proyectos de la UCundinamarca para que éste remita la propuesta a la Entidad solicitante del convenio a suscribir sin el cumplimiento total de los requisitos para la correcta firma. </t>
  </si>
  <si>
    <t xml:space="preserve">El Coordinador de Proyectos de la UCundinamarca solicita al Tercero externo representante de la Entidad un pago o favorecimiento personal para recibir y remitir la porpuesta a la Entidad Externa solicitante del convenio a suscribir faltando requisitos para su correcta firma. </t>
  </si>
  <si>
    <t xml:space="preserve">El Coordinador de Proyectos de la UCundinamarca solicita al Tercero externo representante de la Entidad un pago o favorecimiento personal para recibir y remitir la propuesta a la Entidad Externa solicitante del convenio a suscribir faltando requisitos para su correcta firma. </t>
  </si>
  <si>
    <t xml:space="preserve">Se verifica y se sugiere la aplicación del procedimiento de debida diligencia puesto que el nivel de riesgo es medio y es pertinente conocer al ente con el se se suscribirá convenio </t>
  </si>
  <si>
    <t>Funcionario de la UCundinamarca / Gestor responsable del proceso</t>
  </si>
  <si>
    <t>Funcionario de la UCundinamarca / Gestor de Calidad</t>
  </si>
  <si>
    <t>Deterioro de la imagen institucional de la UCundinamarca frente al personal administrativo que afecta su capacidad y gobernanza.</t>
  </si>
  <si>
    <t>Funcionario de la UCundinamarca / Gestor Líder del proceso</t>
  </si>
  <si>
    <t>En caso de que algún documento haya quedado por fuera de la solicitud, se debe enviar un correo a la Oficina de Calidad indicando los documentos que hicieron falta y la justificación de la actualización</t>
  </si>
  <si>
    <t xml:space="preserve">La plataforma institucional esta habilitada el 93% para realizar las solicitudes de documentos. 
Unicamente el responsable del proceso puede realizar la solicitud de documentos. 
Para la publicación se hace el cargue del documento validado y aprobado por el gestor responsable. </t>
  </si>
  <si>
    <t>Se realiza mediante entrevista con el gestor Responsable</t>
  </si>
  <si>
    <t xml:space="preserve">EL gestor reponsable califica los riesgos y SGC realiza la verificación de los mismos, interactuan las líneas de defensa. 
Las matrices de riesgos son revisadas en entornos de auditoría por personal externo. (auditorías de certificación) </t>
  </si>
  <si>
    <t>Revisar la materialización del Riesgo mediante las diferentes fuentes de información descritas en las condiciones generales de este procedimiento
Registrar los hallazgos relacionados al riesgo u oportunidad</t>
  </si>
  <si>
    <t xml:space="preserve">Que un funcionario de la UCundinamarca, un tercero contratista o un tercero  externo ofrezca y entregue dádivas o favorecimientos especiales al responsable de la recolección y almacenamiento de las bases de datos con los datos personales recolectadas por los diferentes procesos con el fin de darle un uso indebido a estos datos. </t>
  </si>
  <si>
    <t>Funcionario de la UCundinamarca, Tercero contratista ó Tercero externo</t>
  </si>
  <si>
    <t>Funcionarios de la UCundinamarca responsables de la recolección y almacenamiento de las bases de datos personales</t>
  </si>
  <si>
    <t xml:space="preserve">Que los Funcionario de la UCundinamarca responsables de la recolección almacenamiento y tratamiento de los datos personales existentes en cada uno de los procesos exija y reciba pagos y favorecimientos personales con el fin de suministrar las bases de datos personales a terceros contratistas y/o externos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</si>
</sst>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b/>
      <sz val="14"/>
      <color theme="1"/>
      <name val="Calibri"/>
      <family val="2"/>
      <scheme val="minor"/>
    </font>
    <font>
      <b/>
      <sz val="14"/>
      <name val="Calibri"/>
      <family val="2"/>
      <scheme val="minor"/>
    </font>
    <font>
      <sz val="14"/>
      <color theme="1"/>
      <name val="Calibri"/>
      <family val="2"/>
      <scheme val="minor"/>
    </font>
    <font>
      <sz val="11"/>
      <name val="Arial"/>
      <family val="2"/>
    </font>
    <font>
      <b/>
      <sz val="11"/>
      <name val="Arial"/>
      <family val="2"/>
    </font>
    <font>
      <b/>
      <sz val="11"/>
      <color theme="1"/>
      <name val="Arial"/>
      <family val="2"/>
    </font>
    <font>
      <sz val="10"/>
      <name val="Arial"/>
      <family val="2"/>
    </font>
    <font>
      <sz val="11"/>
      <color rgb="FF000000"/>
      <name val="Calibri"/>
      <family val="2"/>
    </font>
    <font>
      <b/>
      <sz val="11"/>
      <color theme="0"/>
      <name val="Arial"/>
      <family val="2"/>
    </font>
    <font>
      <sz val="11"/>
      <color theme="1"/>
      <name val="Arial"/>
      <family val="2"/>
    </font>
    <font>
      <b/>
      <sz val="12"/>
      <color indexed="81"/>
      <name val="Tahoma"/>
      <family val="2"/>
    </font>
    <font>
      <sz val="12"/>
      <color indexed="81"/>
      <name val="Tahoma"/>
      <family val="2"/>
    </font>
    <font>
      <b/>
      <sz val="16"/>
      <color indexed="81"/>
      <name val="Tahoma"/>
      <family val="2"/>
    </font>
    <font>
      <sz val="16"/>
      <color indexed="81"/>
      <name val="Tahoma"/>
      <family val="2"/>
    </font>
    <font>
      <u/>
      <sz val="11"/>
      <color theme="10"/>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012507"/>
        <bgColor rgb="FFDCE6F2"/>
      </patternFill>
    </fill>
    <fill>
      <patternFill patternType="solid">
        <fgColor rgb="FF012507"/>
        <bgColor indexed="64"/>
      </patternFill>
    </fill>
    <fill>
      <patternFill patternType="solid">
        <fgColor theme="9" tint="0.79998168889431442"/>
        <bgColor rgb="FFDCE6F2"/>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auto="1"/>
      </bottom>
      <diagonal/>
    </border>
    <border>
      <left/>
      <right/>
      <top style="thin">
        <color indexed="64"/>
      </top>
      <bottom style="double">
        <color auto="1"/>
      </bottom>
      <diagonal/>
    </border>
    <border>
      <left/>
      <right style="thin">
        <color indexed="64"/>
      </right>
      <top style="thin">
        <color indexed="64"/>
      </top>
      <bottom style="double">
        <color auto="1"/>
      </bottom>
      <diagonal/>
    </border>
    <border>
      <left style="thin">
        <color indexed="64"/>
      </left>
      <right/>
      <top style="thin">
        <color indexed="64"/>
      </top>
      <bottom/>
      <diagonal/>
    </border>
    <border>
      <left/>
      <right style="thin">
        <color indexed="64"/>
      </right>
      <top style="thin">
        <color indexed="64"/>
      </top>
      <bottom/>
      <diagonal/>
    </border>
    <border>
      <left style="double">
        <color auto="1"/>
      </left>
      <right/>
      <top style="double">
        <color auto="1"/>
      </top>
      <bottom style="hair">
        <color auto="1"/>
      </bottom>
      <diagonal/>
    </border>
    <border>
      <left/>
      <right/>
      <top style="double">
        <color auto="1"/>
      </top>
      <bottom style="hair">
        <color auto="1"/>
      </bottom>
      <diagonal/>
    </border>
    <border>
      <left/>
      <right style="thin">
        <color indexed="64"/>
      </right>
      <top style="double">
        <color auto="1"/>
      </top>
      <bottom style="hair">
        <color auto="1"/>
      </bottom>
      <diagonal/>
    </border>
    <border>
      <left style="thin">
        <color indexed="64"/>
      </left>
      <right/>
      <top/>
      <bottom/>
      <diagonal/>
    </border>
    <border>
      <left/>
      <right style="thin">
        <color indexed="64"/>
      </right>
      <top/>
      <bottom/>
      <diagonal/>
    </border>
    <border>
      <left style="double">
        <color auto="1"/>
      </left>
      <right/>
      <top style="hair">
        <color auto="1"/>
      </top>
      <bottom/>
      <diagonal/>
    </border>
    <border>
      <left/>
      <right style="hair">
        <color auto="1"/>
      </right>
      <top style="hair">
        <color auto="1"/>
      </top>
      <bottom/>
      <diagonal/>
    </border>
    <border>
      <left style="hair">
        <color auto="1"/>
      </left>
      <right/>
      <top style="hair">
        <color auto="1"/>
      </top>
      <bottom/>
      <diagonal/>
    </border>
    <border>
      <left/>
      <right/>
      <top style="hair">
        <color auto="1"/>
      </top>
      <bottom/>
      <diagonal/>
    </border>
    <border>
      <left style="double">
        <color auto="1"/>
      </left>
      <right/>
      <top/>
      <bottom style="double">
        <color auto="1"/>
      </bottom>
      <diagonal/>
    </border>
    <border>
      <left/>
      <right style="hair">
        <color auto="1"/>
      </right>
      <top/>
      <bottom style="double">
        <color auto="1"/>
      </bottom>
      <diagonal/>
    </border>
    <border>
      <left style="hair">
        <color auto="1"/>
      </left>
      <right/>
      <top/>
      <bottom style="double">
        <color auto="1"/>
      </bottom>
      <diagonal/>
    </border>
    <border>
      <left/>
      <right/>
      <top/>
      <bottom style="double">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auto="1"/>
      </top>
      <bottom style="thin">
        <color indexed="64"/>
      </bottom>
      <diagonal/>
    </border>
    <border>
      <left/>
      <right style="thin">
        <color indexed="64"/>
      </right>
      <top style="double">
        <color auto="1"/>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double">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theme="0"/>
      </top>
      <bottom/>
      <diagonal/>
    </border>
    <border>
      <left style="thin">
        <color theme="0"/>
      </left>
      <right style="thin">
        <color theme="0"/>
      </right>
      <top style="thin">
        <color theme="0"/>
      </top>
      <bottom style="thin">
        <color theme="0"/>
      </bottom>
      <diagonal/>
    </border>
    <border>
      <left style="double">
        <color auto="1"/>
      </left>
      <right/>
      <top/>
      <bottom/>
      <diagonal/>
    </border>
    <border>
      <left/>
      <right style="hair">
        <color auto="1"/>
      </right>
      <top/>
      <bottom/>
      <diagonal/>
    </border>
    <border>
      <left/>
      <right/>
      <top style="thin">
        <color indexed="64"/>
      </top>
      <bottom/>
      <diagonal/>
    </border>
    <border>
      <left style="thin">
        <color indexed="64"/>
      </left>
      <right style="thin">
        <color indexed="64"/>
      </right>
      <top/>
      <bottom/>
      <diagonal/>
    </border>
  </borders>
  <cellStyleXfs count="3">
    <xf numFmtId="0" fontId="0" fillId="0" borderId="0"/>
    <xf numFmtId="0" fontId="8" fillId="0" borderId="0"/>
    <xf numFmtId="0" fontId="15" fillId="0" borderId="0" applyNumberFormat="0" applyFill="0" applyBorder="0" applyAlignment="0" applyProtection="0"/>
  </cellStyleXfs>
  <cellXfs count="137">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3" fillId="0" borderId="0" xfId="0" applyFont="1" applyAlignment="1">
      <alignment vertical="center"/>
    </xf>
    <xf numFmtId="164" fontId="3" fillId="0" borderId="1" xfId="0" applyNumberFormat="1" applyFont="1" applyBorder="1" applyAlignment="1">
      <alignment horizontal="right"/>
    </xf>
    <xf numFmtId="0" fontId="3" fillId="0" borderId="1" xfId="0" applyFont="1" applyBorder="1" applyAlignment="1">
      <alignment horizontal="center" vertical="center"/>
    </xf>
    <xf numFmtId="164" fontId="3" fillId="0" borderId="0" xfId="0" applyNumberFormat="1" applyFont="1" applyAlignment="1">
      <alignment horizontal="center" vertical="center"/>
    </xf>
    <xf numFmtId="0" fontId="3" fillId="0" borderId="0" xfId="0" applyFont="1" applyAlignment="1">
      <alignment horizontal="center" vertical="center"/>
    </xf>
    <xf numFmtId="0" fontId="4" fillId="0" borderId="0" xfId="0" applyFont="1"/>
    <xf numFmtId="0" fontId="5" fillId="2" borderId="2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3" borderId="24" xfId="0" applyFont="1" applyFill="1" applyBorder="1" applyAlignment="1" applyProtection="1">
      <alignment horizontal="center" vertical="center" wrapText="1"/>
      <protection locked="0"/>
    </xf>
    <xf numFmtId="0" fontId="5" fillId="3" borderId="27" xfId="0" applyFont="1" applyFill="1" applyBorder="1" applyAlignment="1" applyProtection="1">
      <alignment horizontal="center" vertical="center" wrapText="1"/>
      <protection locked="0"/>
    </xf>
    <xf numFmtId="0" fontId="4" fillId="3" borderId="1" xfId="0" applyFont="1" applyFill="1" applyBorder="1" applyAlignment="1">
      <alignment horizontal="center" vertical="center" wrapText="1"/>
    </xf>
    <xf numFmtId="0" fontId="5" fillId="3" borderId="1" xfId="0" applyFont="1" applyFill="1" applyBorder="1" applyAlignment="1" applyProtection="1">
      <alignment horizontal="center" vertical="center" wrapText="1"/>
      <protection locked="0"/>
    </xf>
    <xf numFmtId="0" fontId="5" fillId="5" borderId="1" xfId="0" applyFont="1" applyFill="1" applyBorder="1" applyAlignment="1">
      <alignment horizontal="center" vertical="center" wrapText="1"/>
    </xf>
    <xf numFmtId="0" fontId="5" fillId="6" borderId="2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applyAlignment="1" applyProtection="1">
      <alignment horizontal="center" vertical="center" wrapText="1"/>
      <protection locked="0"/>
    </xf>
    <xf numFmtId="0" fontId="4" fillId="0" borderId="1" xfId="0" applyFont="1" applyBorder="1" applyAlignment="1">
      <alignment horizontal="justify" vertical="center" wrapText="1"/>
    </xf>
    <xf numFmtId="0" fontId="4" fillId="0" borderId="1" xfId="0" quotePrefix="1" applyFont="1" applyBorder="1" applyAlignment="1">
      <alignment horizontal="justify" vertical="center" wrapText="1"/>
    </xf>
    <xf numFmtId="0" fontId="4" fillId="0" borderId="1" xfId="0" applyFont="1" applyBorder="1" applyAlignment="1">
      <alignment horizontal="center" vertical="center" wrapText="1"/>
    </xf>
    <xf numFmtId="0" fontId="7" fillId="0" borderId="1" xfId="0" quotePrefix="1" applyFont="1" applyBorder="1" applyAlignment="1">
      <alignment horizontal="justify" vertical="center" wrapText="1"/>
    </xf>
    <xf numFmtId="0" fontId="7" fillId="0" borderId="1" xfId="0" applyFont="1" applyBorder="1" applyAlignment="1">
      <alignment horizontal="justify" vertical="center" wrapText="1"/>
    </xf>
    <xf numFmtId="49" fontId="4" fillId="0" borderId="1" xfId="0" applyNumberFormat="1" applyFont="1" applyBorder="1" applyAlignment="1">
      <alignment horizontal="justify" vertical="center" wrapText="1"/>
    </xf>
    <xf numFmtId="49" fontId="4" fillId="0" borderId="1" xfId="0" quotePrefix="1" applyNumberFormat="1" applyFont="1" applyBorder="1" applyAlignment="1">
      <alignment horizontal="justify" vertical="center" wrapText="1"/>
    </xf>
    <xf numFmtId="0" fontId="4" fillId="0" borderId="0" xfId="0" applyFont="1" applyAlignment="1">
      <alignment horizontal="justify" vertical="center" wrapText="1"/>
    </xf>
    <xf numFmtId="49" fontId="4" fillId="0" borderId="0" xfId="0" applyNumberFormat="1" applyFont="1"/>
    <xf numFmtId="0" fontId="4" fillId="0" borderId="0" xfId="0" applyFont="1" applyAlignment="1">
      <alignment horizontal="center" vertical="center"/>
    </xf>
    <xf numFmtId="15" fontId="6" fillId="4" borderId="1" xfId="0" applyNumberFormat="1" applyFont="1" applyFill="1" applyBorder="1" applyAlignment="1">
      <alignment horizontal="center" vertical="center"/>
    </xf>
    <xf numFmtId="0" fontId="5" fillId="9" borderId="14" xfId="0" applyFont="1" applyFill="1" applyBorder="1" applyAlignment="1">
      <alignment vertical="center" wrapText="1"/>
    </xf>
    <xf numFmtId="0" fontId="5" fillId="2" borderId="27" xfId="0" applyFont="1" applyFill="1" applyBorder="1" applyAlignment="1">
      <alignment horizontal="center" vertical="center" wrapText="1"/>
    </xf>
    <xf numFmtId="0" fontId="5" fillId="9" borderId="15" xfId="0" applyFont="1" applyFill="1" applyBorder="1" applyAlignment="1">
      <alignment horizontal="center" vertical="center" wrapText="1"/>
    </xf>
    <xf numFmtId="0" fontId="4" fillId="0" borderId="19" xfId="0" applyFont="1" applyBorder="1" applyAlignment="1">
      <alignment horizontal="center" vertical="center" wrapText="1"/>
    </xf>
    <xf numFmtId="0" fontId="4" fillId="0" borderId="18" xfId="0" applyFont="1" applyBorder="1" applyAlignment="1">
      <alignment horizontal="center" vertical="center" wrapText="1"/>
    </xf>
    <xf numFmtId="0" fontId="10" fillId="0" borderId="1" xfId="0" applyFont="1" applyBorder="1" applyAlignment="1">
      <alignment vertical="center" wrapText="1"/>
    </xf>
    <xf numFmtId="0" fontId="5" fillId="0" borderId="20" xfId="0" applyFont="1" applyBorder="1" applyAlignment="1">
      <alignment horizontal="center" vertical="center" wrapText="1"/>
    </xf>
    <xf numFmtId="0" fontId="9" fillId="7" borderId="15" xfId="0" applyFont="1" applyFill="1" applyBorder="1" applyAlignment="1">
      <alignment horizontal="center" vertical="center" wrapText="1"/>
    </xf>
    <xf numFmtId="0" fontId="9" fillId="7" borderId="14" xfId="0" applyFont="1" applyFill="1" applyBorder="1" applyAlignment="1">
      <alignment vertical="center" wrapText="1"/>
    </xf>
    <xf numFmtId="0" fontId="9" fillId="8" borderId="24" xfId="0" applyFont="1" applyFill="1" applyBorder="1" applyAlignment="1">
      <alignment horizontal="center" vertical="center" wrapText="1"/>
    </xf>
    <xf numFmtId="0" fontId="9" fillId="8" borderId="1" xfId="0" applyFont="1" applyFill="1" applyBorder="1" applyAlignment="1">
      <alignment horizontal="center" vertical="center" wrapText="1"/>
    </xf>
    <xf numFmtId="1" fontId="3" fillId="0" borderId="1" xfId="0" applyNumberFormat="1" applyFont="1" applyBorder="1" applyAlignment="1">
      <alignment horizontal="right"/>
    </xf>
    <xf numFmtId="0" fontId="4" fillId="0" borderId="30" xfId="0" applyFont="1" applyBorder="1" applyAlignment="1">
      <alignment horizontal="justify" vertical="center" wrapText="1"/>
    </xf>
    <xf numFmtId="0" fontId="9" fillId="8" borderId="3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11"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3" borderId="5" xfId="0" applyFont="1" applyFill="1" applyBorder="1" applyAlignment="1" applyProtection="1">
      <alignment horizontal="center" vertical="center" wrapText="1"/>
      <protection locked="0"/>
    </xf>
    <xf numFmtId="0" fontId="5" fillId="3" borderId="35" xfId="0" applyFont="1" applyFill="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3" borderId="29" xfId="0" applyFont="1" applyFill="1" applyBorder="1" applyAlignment="1" applyProtection="1">
      <alignment horizontal="center" vertical="center" wrapText="1"/>
      <protection locked="0"/>
    </xf>
    <xf numFmtId="49" fontId="4" fillId="0" borderId="30" xfId="0" applyNumberFormat="1" applyFont="1" applyBorder="1" applyAlignment="1">
      <alignment horizontal="justify" vertical="center" wrapText="1"/>
    </xf>
    <xf numFmtId="0" fontId="5" fillId="0" borderId="25" xfId="0" applyFont="1" applyBorder="1" applyAlignment="1">
      <alignment horizontal="center" vertical="center" wrapText="1"/>
    </xf>
    <xf numFmtId="0" fontId="4" fillId="3" borderId="36"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7" fillId="0" borderId="30" xfId="0" applyFont="1" applyBorder="1" applyAlignment="1">
      <alignment horizontal="justify" vertical="center" wrapText="1"/>
    </xf>
    <xf numFmtId="0" fontId="4" fillId="0" borderId="32" xfId="0" applyFont="1" applyBorder="1"/>
    <xf numFmtId="0" fontId="5" fillId="2" borderId="6"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9" fillId="8" borderId="7" xfId="0" applyFont="1" applyFill="1" applyBorder="1" applyAlignment="1">
      <alignment horizontal="center" vertical="center" wrapText="1"/>
    </xf>
    <xf numFmtId="0" fontId="9" fillId="8" borderId="8" xfId="0" applyFont="1" applyFill="1" applyBorder="1" applyAlignment="1">
      <alignment horizontal="center" vertical="center" wrapText="1"/>
    </xf>
    <xf numFmtId="0" fontId="9" fillId="8" borderId="9" xfId="0" applyFont="1" applyFill="1" applyBorder="1" applyAlignment="1">
      <alignment horizontal="center" vertical="center" wrapText="1"/>
    </xf>
    <xf numFmtId="0" fontId="9" fillId="7" borderId="12" xfId="0" applyFont="1" applyFill="1" applyBorder="1" applyAlignment="1">
      <alignment horizontal="center" vertical="center" wrapText="1"/>
    </xf>
    <xf numFmtId="0" fontId="9" fillId="7" borderId="15" xfId="0" applyFont="1" applyFill="1" applyBorder="1" applyAlignment="1">
      <alignment horizontal="center" vertical="center" wrapText="1"/>
    </xf>
    <xf numFmtId="0" fontId="9" fillId="7" borderId="13"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4" fillId="0" borderId="33" xfId="0" applyFont="1" applyBorder="1" applyAlignment="1">
      <alignment horizontal="center" vertical="center" wrapText="1"/>
    </xf>
    <xf numFmtId="0" fontId="4" fillId="0" borderId="0" xfId="0" applyFont="1" applyAlignment="1">
      <alignment horizontal="center" vertical="center" wrapText="1"/>
    </xf>
    <xf numFmtId="0" fontId="4" fillId="0" borderId="34"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1" xfId="0" applyFont="1" applyBorder="1" applyAlignment="1">
      <alignment horizontal="center" vertical="center" wrapText="1"/>
    </xf>
    <xf numFmtId="0" fontId="9" fillId="8" borderId="32" xfId="0" applyFont="1" applyFill="1" applyBorder="1" applyAlignment="1">
      <alignment horizontal="center" vertical="center" wrapText="1"/>
    </xf>
    <xf numFmtId="0" fontId="4" fillId="3" borderId="29" xfId="0" applyFont="1" applyFill="1" applyBorder="1" applyAlignment="1" applyProtection="1">
      <alignment horizontal="center" vertical="center" wrapText="1"/>
      <protection locked="0"/>
    </xf>
    <xf numFmtId="0" fontId="4" fillId="3" borderId="30" xfId="0" applyFont="1" applyFill="1" applyBorder="1" applyAlignment="1" applyProtection="1">
      <alignment horizontal="center" vertical="center" wrapText="1"/>
      <protection locked="0"/>
    </xf>
    <xf numFmtId="0" fontId="4" fillId="0" borderId="29" xfId="0" applyFont="1" applyBorder="1" applyAlignment="1">
      <alignment horizontal="justify" vertical="center" wrapText="1"/>
    </xf>
    <xf numFmtId="0" fontId="4" fillId="0" borderId="30" xfId="0" applyFont="1" applyBorder="1" applyAlignment="1">
      <alignment horizontal="justify" vertical="center" wrapText="1"/>
    </xf>
    <xf numFmtId="14" fontId="9" fillId="8" borderId="32" xfId="0" applyNumberFormat="1" applyFont="1" applyFill="1" applyBorder="1" applyAlignment="1">
      <alignment horizontal="center" vertical="center" wrapText="1"/>
    </xf>
    <xf numFmtId="0" fontId="4" fillId="3" borderId="36" xfId="0" applyFont="1" applyFill="1" applyBorder="1" applyAlignment="1" applyProtection="1">
      <alignment horizontal="center" vertical="center" wrapText="1"/>
      <protection locked="0"/>
    </xf>
    <xf numFmtId="0" fontId="4" fillId="0" borderId="36" xfId="0" applyFont="1" applyBorder="1" applyAlignment="1">
      <alignment horizontal="justify" vertical="center" wrapText="1"/>
    </xf>
    <xf numFmtId="0" fontId="4" fillId="0" borderId="36" xfId="0" quotePrefix="1" applyFont="1" applyBorder="1" applyAlignment="1">
      <alignment horizontal="justify" vertical="center" wrapText="1"/>
    </xf>
    <xf numFmtId="0" fontId="4" fillId="0" borderId="30" xfId="0" quotePrefix="1" applyFont="1" applyBorder="1" applyAlignment="1">
      <alignment horizontal="justify" vertical="center" wrapText="1"/>
    </xf>
    <xf numFmtId="0" fontId="4" fillId="0" borderId="36" xfId="0" quotePrefix="1" applyFont="1" applyBorder="1" applyAlignment="1">
      <alignment horizontal="left" vertical="center" wrapText="1"/>
    </xf>
    <xf numFmtId="0" fontId="4" fillId="0" borderId="30" xfId="0" quotePrefix="1" applyFont="1" applyBorder="1" applyAlignment="1">
      <alignment horizontal="left" vertical="center" wrapText="1"/>
    </xf>
    <xf numFmtId="0" fontId="4" fillId="0" borderId="36" xfId="0" applyFont="1" applyBorder="1" applyAlignment="1">
      <alignment horizontal="center" vertical="center" wrapText="1"/>
    </xf>
    <xf numFmtId="0" fontId="4" fillId="0" borderId="30" xfId="0" applyFont="1" applyBorder="1" applyAlignment="1">
      <alignment horizontal="center" vertical="center" wrapText="1"/>
    </xf>
    <xf numFmtId="0" fontId="5" fillId="2" borderId="28" xfId="0" applyFont="1" applyFill="1" applyBorder="1" applyAlignment="1">
      <alignment horizontal="center" vertical="center" wrapText="1"/>
    </xf>
    <xf numFmtId="0" fontId="4" fillId="0" borderId="25" xfId="0" applyFont="1" applyBorder="1" applyAlignment="1" applyProtection="1">
      <alignment horizontal="justify" vertical="center" wrapText="1"/>
      <protection locked="0"/>
    </xf>
    <xf numFmtId="0" fontId="4" fillId="0" borderId="21" xfId="0" applyFont="1" applyBorder="1" applyAlignment="1" applyProtection="1">
      <alignment horizontal="justify" vertical="center" wrapText="1"/>
      <protection locked="0"/>
    </xf>
    <xf numFmtId="0" fontId="4" fillId="0" borderId="29" xfId="0" quotePrefix="1" applyFont="1" applyBorder="1" applyAlignment="1">
      <alignment horizontal="justify" vertical="center" wrapText="1"/>
    </xf>
    <xf numFmtId="0" fontId="4" fillId="0" borderId="29" xfId="0" quotePrefix="1" applyFont="1" applyBorder="1" applyAlignment="1">
      <alignment horizontal="left" vertical="center" wrapText="1"/>
    </xf>
    <xf numFmtId="0" fontId="4" fillId="0" borderId="29" xfId="0" applyFont="1" applyBorder="1" applyAlignment="1">
      <alignment horizontal="center" vertical="center" wrapText="1"/>
    </xf>
    <xf numFmtId="14" fontId="7" fillId="0" borderId="31" xfId="0" quotePrefix="1" applyNumberFormat="1" applyFont="1" applyBorder="1" applyAlignment="1">
      <alignment horizontal="justify" vertical="center" wrapText="1"/>
    </xf>
    <xf numFmtId="14" fontId="7" fillId="0" borderId="30" xfId="0" quotePrefix="1" applyNumberFormat="1" applyFont="1" applyBorder="1" applyAlignment="1">
      <alignment horizontal="justify" vertical="center" wrapText="1"/>
    </xf>
    <xf numFmtId="0" fontId="7" fillId="0" borderId="31" xfId="0" quotePrefix="1" applyFont="1" applyBorder="1" applyAlignment="1">
      <alignment horizontal="justify" vertical="center" wrapText="1"/>
    </xf>
    <xf numFmtId="0" fontId="7" fillId="0" borderId="30" xfId="0" quotePrefix="1" applyFont="1" applyBorder="1" applyAlignment="1">
      <alignment horizontal="justify" vertical="center" wrapText="1"/>
    </xf>
    <xf numFmtId="14" fontId="7" fillId="0" borderId="36" xfId="0" quotePrefix="1" applyNumberFormat="1" applyFont="1" applyBorder="1" applyAlignment="1">
      <alignment horizontal="justify" vertical="center" wrapText="1"/>
    </xf>
    <xf numFmtId="0" fontId="7" fillId="0" borderId="36" xfId="0" quotePrefix="1" applyFont="1" applyBorder="1" applyAlignment="1">
      <alignment horizontal="justify"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9" fillId="8" borderId="22" xfId="0" applyFont="1" applyFill="1" applyBorder="1" applyAlignment="1">
      <alignment horizontal="center" vertical="center" wrapText="1"/>
    </xf>
    <xf numFmtId="0" fontId="9" fillId="8" borderId="28" xfId="0" applyFont="1" applyFill="1" applyBorder="1" applyAlignment="1">
      <alignment horizontal="center" vertical="center" wrapText="1"/>
    </xf>
    <xf numFmtId="0" fontId="9" fillId="8" borderId="23" xfId="0" applyFont="1" applyFill="1" applyBorder="1" applyAlignment="1">
      <alignment horizontal="center" vertical="center" wrapText="1"/>
    </xf>
    <xf numFmtId="0" fontId="5" fillId="0" borderId="22"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3" xfId="0" applyFont="1" applyBorder="1" applyAlignment="1">
      <alignment horizontal="center" vertical="center" wrapText="1"/>
    </xf>
    <xf numFmtId="0" fontId="4" fillId="0" borderId="20" xfId="0" applyFont="1" applyBorder="1" applyAlignment="1" applyProtection="1">
      <alignment horizontal="justify" vertical="center" wrapText="1"/>
      <protection locked="0"/>
    </xf>
    <xf numFmtId="14" fontId="9" fillId="8" borderId="24" xfId="0" applyNumberFormat="1" applyFont="1" applyFill="1" applyBorder="1" applyAlignment="1">
      <alignment horizontal="center" vertical="center" wrapText="1"/>
    </xf>
    <xf numFmtId="0" fontId="9" fillId="8" borderId="26"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5" fillId="9" borderId="12" xfId="0" applyFont="1" applyFill="1" applyBorder="1" applyAlignment="1">
      <alignment horizontal="center" vertical="center" wrapText="1"/>
    </xf>
    <xf numFmtId="0" fontId="5" fillId="9" borderId="15" xfId="0" applyFont="1" applyFill="1" applyBorder="1" applyAlignment="1">
      <alignment horizontal="center" vertical="center" wrapText="1"/>
    </xf>
    <xf numFmtId="0" fontId="5" fillId="9" borderId="13" xfId="0" applyFont="1" applyFill="1" applyBorder="1" applyAlignment="1">
      <alignment horizontal="center" vertical="center" wrapText="1"/>
    </xf>
    <xf numFmtId="0" fontId="5" fillId="9" borderId="14" xfId="0" applyFont="1" applyFill="1" applyBorder="1" applyAlignment="1">
      <alignment horizontal="center" vertical="center" wrapText="1"/>
    </xf>
    <xf numFmtId="0" fontId="4" fillId="3" borderId="29" xfId="0" applyFont="1" applyFill="1" applyBorder="1" applyAlignment="1" applyProtection="1">
      <alignment horizontal="justify" vertical="center" wrapText="1"/>
      <protection locked="0"/>
    </xf>
    <xf numFmtId="0" fontId="4" fillId="3" borderId="30" xfId="0" applyFont="1" applyFill="1" applyBorder="1" applyAlignment="1" applyProtection="1">
      <alignment horizontal="justify" vertical="center" wrapText="1"/>
      <protection locked="0"/>
    </xf>
    <xf numFmtId="0" fontId="4" fillId="3" borderId="31" xfId="0" applyFont="1" applyFill="1" applyBorder="1" applyAlignment="1" applyProtection="1">
      <alignment horizontal="center" vertical="center" wrapText="1"/>
      <protection locked="0"/>
    </xf>
    <xf numFmtId="0" fontId="4" fillId="0" borderId="31" xfId="0" applyFont="1" applyBorder="1" applyAlignment="1">
      <alignment horizontal="justify" vertical="center" wrapText="1"/>
    </xf>
    <xf numFmtId="0" fontId="4" fillId="0" borderId="31" xfId="0" applyFont="1" applyBorder="1" applyAlignment="1">
      <alignment horizontal="center" vertical="center" wrapText="1"/>
    </xf>
    <xf numFmtId="0" fontId="15" fillId="0" borderId="1" xfId="2" applyBorder="1" applyAlignment="1">
      <alignment vertical="center"/>
    </xf>
  </cellXfs>
  <cellStyles count="3">
    <cellStyle name="Hipervínculo" xfId="2" builtinId="8"/>
    <cellStyle name="Normal" xfId="0" builtinId="0"/>
    <cellStyle name="Normal 2" xfId="1" xr:uid="{00000000-0005-0000-0000-000001000000}"/>
  </cellStyles>
  <dxfs count="84">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s>
  <tableStyles count="0" defaultTableStyle="TableStyleMedium2" defaultPivotStyle="PivotStyleLight16"/>
  <colors>
    <mruColors>
      <color rgb="FF01250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2264389</xdr:colOff>
      <xdr:row>0</xdr:row>
      <xdr:rowOff>0</xdr:rowOff>
    </xdr:from>
    <xdr:to>
      <xdr:col>13</xdr:col>
      <xdr:colOff>3129339</xdr:colOff>
      <xdr:row>3</xdr:row>
      <xdr:rowOff>170071</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3560818" y="0"/>
          <a:ext cx="864950" cy="1095357"/>
        </a:xfrm>
        <a:prstGeom prst="rect">
          <a:avLst/>
        </a:prstGeom>
      </xdr:spPr>
    </xdr:pic>
    <xdr:clientData/>
  </xdr:twoCellAnchor>
  <xdr:twoCellAnchor>
    <xdr:from>
      <xdr:col>1</xdr:col>
      <xdr:colOff>476251</xdr:colOff>
      <xdr:row>4</xdr:row>
      <xdr:rowOff>340178</xdr:rowOff>
    </xdr:from>
    <xdr:to>
      <xdr:col>1</xdr:col>
      <xdr:colOff>1020536</xdr:colOff>
      <xdr:row>4</xdr:row>
      <xdr:rowOff>666749</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C83425DD-8173-4ED1-A6A5-D49ACA3A4046}"/>
            </a:ext>
          </a:extLst>
        </xdr:cNvPr>
        <xdr:cNvSpPr/>
      </xdr:nvSpPr>
      <xdr:spPr>
        <a:xfrm>
          <a:off x="843644" y="1455964"/>
          <a:ext cx="544285" cy="326571"/>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13</xdr:col>
      <xdr:colOff>2461291</xdr:colOff>
      <xdr:row>0</xdr:row>
      <xdr:rowOff>0</xdr:rowOff>
    </xdr:from>
    <xdr:to>
      <xdr:col>13</xdr:col>
      <xdr:colOff>3347357</xdr:colOff>
      <xdr:row>4</xdr:row>
      <xdr:rowOff>15517</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29335398" y="0"/>
          <a:ext cx="886066" cy="11313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4381499</xdr:colOff>
      <xdr:row>0</xdr:row>
      <xdr:rowOff>0</xdr:rowOff>
    </xdr:from>
    <xdr:to>
      <xdr:col>14</xdr:col>
      <xdr:colOff>588819</xdr:colOff>
      <xdr:row>3</xdr:row>
      <xdr:rowOff>157479</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0930272" y="0"/>
          <a:ext cx="848591" cy="1075343"/>
        </a:xfrm>
        <a:prstGeom prst="rect">
          <a:avLst/>
        </a:prstGeom>
      </xdr:spPr>
    </xdr:pic>
    <xdr:clientData/>
  </xdr:twoCellAnchor>
  <xdr:twoCellAnchor>
    <xdr:from>
      <xdr:col>1</xdr:col>
      <xdr:colOff>421821</xdr:colOff>
      <xdr:row>4</xdr:row>
      <xdr:rowOff>272143</xdr:rowOff>
    </xdr:from>
    <xdr:to>
      <xdr:col>1</xdr:col>
      <xdr:colOff>966106</xdr:colOff>
      <xdr:row>4</xdr:row>
      <xdr:rowOff>598714</xdr:rowOff>
    </xdr:to>
    <xdr:sp macro="" textlink="">
      <xdr:nvSpPr>
        <xdr:cNvPr id="4" name="Flecha: hacia la izquierda 3">
          <a:hlinkClick xmlns:r="http://schemas.openxmlformats.org/officeDocument/2006/relationships" r:id="rId2"/>
          <a:extLst>
            <a:ext uri="{FF2B5EF4-FFF2-40B4-BE49-F238E27FC236}">
              <a16:creationId xmlns:a16="http://schemas.microsoft.com/office/drawing/2014/main" id="{A62E39C0-BF19-4F48-8A29-EE026E4A3A62}"/>
            </a:ext>
          </a:extLst>
        </xdr:cNvPr>
        <xdr:cNvSpPr/>
      </xdr:nvSpPr>
      <xdr:spPr>
        <a:xfrm>
          <a:off x="789214" y="1387929"/>
          <a:ext cx="544285" cy="326571"/>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2420470</xdr:colOff>
      <xdr:row>0</xdr:row>
      <xdr:rowOff>0</xdr:rowOff>
    </xdr:from>
    <xdr:to>
      <xdr:col>12</xdr:col>
      <xdr:colOff>3267075</xdr:colOff>
      <xdr:row>3</xdr:row>
      <xdr:rowOff>140174</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29290495" y="0"/>
          <a:ext cx="846605" cy="10640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2474026</xdr:colOff>
      <xdr:row>0</xdr:row>
      <xdr:rowOff>84970</xdr:rowOff>
    </xdr:from>
    <xdr:to>
      <xdr:col>13</xdr:col>
      <xdr:colOff>3243217</xdr:colOff>
      <xdr:row>4</xdr:row>
      <xdr:rowOff>2473</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33688812" y="84970"/>
          <a:ext cx="769191" cy="1033289"/>
        </a:xfrm>
        <a:prstGeom prst="rect">
          <a:avLst/>
        </a:prstGeom>
      </xdr:spPr>
    </xdr:pic>
    <xdr:clientData/>
  </xdr:twoCellAnchor>
  <xdr:twoCellAnchor>
    <xdr:from>
      <xdr:col>1</xdr:col>
      <xdr:colOff>462643</xdr:colOff>
      <xdr:row>4</xdr:row>
      <xdr:rowOff>353785</xdr:rowOff>
    </xdr:from>
    <xdr:to>
      <xdr:col>1</xdr:col>
      <xdr:colOff>1006928</xdr:colOff>
      <xdr:row>4</xdr:row>
      <xdr:rowOff>680356</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3F53A853-56C9-46EB-918E-6FC4E653D402}"/>
            </a:ext>
          </a:extLst>
        </xdr:cNvPr>
        <xdr:cNvSpPr/>
      </xdr:nvSpPr>
      <xdr:spPr>
        <a:xfrm>
          <a:off x="789214" y="1469571"/>
          <a:ext cx="544285" cy="326571"/>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2420470</xdr:colOff>
      <xdr:row>0</xdr:row>
      <xdr:rowOff>0</xdr:rowOff>
    </xdr:from>
    <xdr:to>
      <xdr:col>13</xdr:col>
      <xdr:colOff>3294529</xdr:colOff>
      <xdr:row>3</xdr:row>
      <xdr:rowOff>172349</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28978411" y="0"/>
          <a:ext cx="874059" cy="1102437"/>
        </a:xfrm>
        <a:prstGeom prst="rect">
          <a:avLst/>
        </a:prstGeom>
      </xdr:spPr>
    </xdr:pic>
    <xdr:clientData/>
  </xdr:twoCellAnchor>
  <xdr:twoCellAnchor>
    <xdr:from>
      <xdr:col>1</xdr:col>
      <xdr:colOff>408214</xdr:colOff>
      <xdr:row>4</xdr:row>
      <xdr:rowOff>340178</xdr:rowOff>
    </xdr:from>
    <xdr:to>
      <xdr:col>1</xdr:col>
      <xdr:colOff>952499</xdr:colOff>
      <xdr:row>4</xdr:row>
      <xdr:rowOff>666749</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2C53EB5E-0C32-40F0-8EAB-01867D1510EE}"/>
            </a:ext>
          </a:extLst>
        </xdr:cNvPr>
        <xdr:cNvSpPr/>
      </xdr:nvSpPr>
      <xdr:spPr>
        <a:xfrm>
          <a:off x="775607" y="1455964"/>
          <a:ext cx="544285" cy="326571"/>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3114434</xdr:colOff>
      <xdr:row>0</xdr:row>
      <xdr:rowOff>13608</xdr:rowOff>
    </xdr:from>
    <xdr:to>
      <xdr:col>13</xdr:col>
      <xdr:colOff>3918857</xdr:colOff>
      <xdr:row>3</xdr:row>
      <xdr:rowOff>136134</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29988541" y="13608"/>
          <a:ext cx="804423" cy="1047812"/>
        </a:xfrm>
        <a:prstGeom prst="rect">
          <a:avLst/>
        </a:prstGeom>
      </xdr:spPr>
    </xdr:pic>
    <xdr:clientData/>
  </xdr:twoCellAnchor>
  <xdr:twoCellAnchor>
    <xdr:from>
      <xdr:col>1</xdr:col>
      <xdr:colOff>367392</xdr:colOff>
      <xdr:row>4</xdr:row>
      <xdr:rowOff>312964</xdr:rowOff>
    </xdr:from>
    <xdr:to>
      <xdr:col>1</xdr:col>
      <xdr:colOff>911677</xdr:colOff>
      <xdr:row>4</xdr:row>
      <xdr:rowOff>639535</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30682A24-8275-4175-BBD6-C1B52298C624}"/>
            </a:ext>
          </a:extLst>
        </xdr:cNvPr>
        <xdr:cNvSpPr/>
      </xdr:nvSpPr>
      <xdr:spPr>
        <a:xfrm>
          <a:off x="734785" y="1428750"/>
          <a:ext cx="544285" cy="326571"/>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2457450</xdr:colOff>
      <xdr:row>0</xdr:row>
      <xdr:rowOff>57150</xdr:rowOff>
    </xdr:from>
    <xdr:to>
      <xdr:col>13</xdr:col>
      <xdr:colOff>3181350</xdr:colOff>
      <xdr:row>3</xdr:row>
      <xdr:rowOff>95250</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29327475" y="57150"/>
          <a:ext cx="723900" cy="962025"/>
        </a:xfrm>
        <a:prstGeom prst="rect">
          <a:avLst/>
        </a:prstGeom>
      </xdr:spPr>
    </xdr:pic>
    <xdr:clientData/>
  </xdr:twoCellAnchor>
  <xdr:twoCellAnchor>
    <xdr:from>
      <xdr:col>1</xdr:col>
      <xdr:colOff>557893</xdr:colOff>
      <xdr:row>4</xdr:row>
      <xdr:rowOff>312964</xdr:rowOff>
    </xdr:from>
    <xdr:to>
      <xdr:col>1</xdr:col>
      <xdr:colOff>1102178</xdr:colOff>
      <xdr:row>4</xdr:row>
      <xdr:rowOff>639535</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EEF01A62-2E58-4F1E-BA63-16FFCB9A507C}"/>
            </a:ext>
          </a:extLst>
        </xdr:cNvPr>
        <xdr:cNvSpPr/>
      </xdr:nvSpPr>
      <xdr:spPr>
        <a:xfrm>
          <a:off x="925286" y="1428750"/>
          <a:ext cx="544285" cy="326571"/>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2461291</xdr:colOff>
      <xdr:row>0</xdr:row>
      <xdr:rowOff>0</xdr:rowOff>
    </xdr:from>
    <xdr:to>
      <xdr:col>13</xdr:col>
      <xdr:colOff>3265715</xdr:colOff>
      <xdr:row>3</xdr:row>
      <xdr:rowOff>160155</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29331316" y="0"/>
          <a:ext cx="804424" cy="1084080"/>
        </a:xfrm>
        <a:prstGeom prst="rect">
          <a:avLst/>
        </a:prstGeom>
      </xdr:spPr>
    </xdr:pic>
    <xdr:clientData/>
  </xdr:twoCellAnchor>
  <xdr:twoCellAnchor>
    <xdr:from>
      <xdr:col>1</xdr:col>
      <xdr:colOff>462643</xdr:colOff>
      <xdr:row>4</xdr:row>
      <xdr:rowOff>312965</xdr:rowOff>
    </xdr:from>
    <xdr:to>
      <xdr:col>1</xdr:col>
      <xdr:colOff>1006928</xdr:colOff>
      <xdr:row>4</xdr:row>
      <xdr:rowOff>639536</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7B0F0B97-157A-4232-99A8-E51624BB6D15}"/>
            </a:ext>
          </a:extLst>
        </xdr:cNvPr>
        <xdr:cNvSpPr/>
      </xdr:nvSpPr>
      <xdr:spPr>
        <a:xfrm>
          <a:off x="830036" y="1428751"/>
          <a:ext cx="544285" cy="326571"/>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13</xdr:col>
      <xdr:colOff>2461291</xdr:colOff>
      <xdr:row>0</xdr:row>
      <xdr:rowOff>0</xdr:rowOff>
    </xdr:from>
    <xdr:to>
      <xdr:col>13</xdr:col>
      <xdr:colOff>3265715</xdr:colOff>
      <xdr:row>3</xdr:row>
      <xdr:rowOff>160155</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29335398" y="0"/>
          <a:ext cx="804424" cy="1085441"/>
        </a:xfrm>
        <a:prstGeom prst="rect">
          <a:avLst/>
        </a:prstGeom>
      </xdr:spPr>
    </xdr:pic>
    <xdr:clientData/>
  </xdr:twoCellAnchor>
  <xdr:twoCellAnchor>
    <xdr:from>
      <xdr:col>1</xdr:col>
      <xdr:colOff>585107</xdr:colOff>
      <xdr:row>4</xdr:row>
      <xdr:rowOff>340179</xdr:rowOff>
    </xdr:from>
    <xdr:to>
      <xdr:col>1</xdr:col>
      <xdr:colOff>1129392</xdr:colOff>
      <xdr:row>4</xdr:row>
      <xdr:rowOff>666750</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B37D41E5-2732-407A-A47D-48CDA41A9861}"/>
            </a:ext>
          </a:extLst>
        </xdr:cNvPr>
        <xdr:cNvSpPr/>
      </xdr:nvSpPr>
      <xdr:spPr>
        <a:xfrm>
          <a:off x="952500" y="1455965"/>
          <a:ext cx="544285" cy="326571"/>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cmjimene3\Downloads\DTAV-STOP-STJEF%20con%20nombres%20Oct%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ogarcia3\Documents\9%20OTROS_PROYECTOS%20SGGC%202016-2017\2019\1%20ISO%2037001%20-ANTI%20SOBORNO\RIESGOS%20SGAS\Gesti&#243;n%20Legal\FOPE05_MATRIZ_RIESGOS_DE_SOBORNO.GEST_LEGAL_V_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tilla Cargas"/>
      <sheetName val="Cupos 2017"/>
      <sheetName val="Listas (2)"/>
      <sheetName val="LISTAS"/>
      <sheetName val="Tabla de Honorarios"/>
    </sheetNames>
    <sheetDataSet>
      <sheetData sheetId="0"/>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sheetName val="Instructivo"/>
      <sheetName val="Control"/>
      <sheetName val="Escalas"/>
      <sheetName val="Listas"/>
      <sheetName val="Hoja2"/>
    </sheetNames>
    <sheetDataSet>
      <sheetData sheetId="0"/>
      <sheetData sheetId="1"/>
      <sheetData sheetId="2">
        <row r="4">
          <cell r="C4" t="str">
            <v>Planeación Estratégica</v>
          </cell>
        </row>
      </sheetData>
      <sheetData sheetId="3"/>
      <sheetData sheetId="4">
        <row r="42">
          <cell r="H42" t="str">
            <v>COMUNICACIONES</v>
          </cell>
        </row>
        <row r="43">
          <cell r="H43" t="str">
            <v>CONSERVACIÓN DE INFRAESTRUCTURA</v>
          </cell>
        </row>
        <row r="44">
          <cell r="H44" t="str">
            <v>DISEÑO DE PROYECTOS</v>
          </cell>
        </row>
        <row r="45">
          <cell r="H45" t="str">
            <v>EJECUCIÓN DE OBRAS</v>
          </cell>
        </row>
        <row r="46">
          <cell r="H46" t="str">
            <v>EVALUACIÓN Y CONTROL</v>
          </cell>
        </row>
        <row r="47">
          <cell r="H47" t="str">
            <v>FACTIBILIDAD DE PROYECTOS</v>
          </cell>
        </row>
        <row r="48">
          <cell r="H48" t="str">
            <v>GESTIÓN AMBIENTAL, CALIDAD Y SST</v>
          </cell>
        </row>
        <row r="49">
          <cell r="H49" t="str">
            <v>GESTIÓN CONTRACTUAL</v>
          </cell>
        </row>
        <row r="50">
          <cell r="H50" t="str">
            <v>GESTIÓN DE LA VALORIZACIÓN Y FINANCIACIÓN</v>
          </cell>
        </row>
        <row r="51">
          <cell r="H51" t="str">
            <v>GESTIÓN DEL TALENTO HUMANO</v>
          </cell>
        </row>
        <row r="52">
          <cell r="H52" t="str">
            <v>GESTIÓN DOCUMENTAL</v>
          </cell>
        </row>
        <row r="53">
          <cell r="H53" t="str">
            <v>GESTIÓN FINANCIERA</v>
          </cell>
        </row>
        <row r="54">
          <cell r="H54" t="str">
            <v>GESTIÓN INTEGRAL DE PROYECTOS</v>
          </cell>
        </row>
        <row r="55">
          <cell r="H55" t="str">
            <v>GESTIÓN INTERINSTITUCIONAL</v>
          </cell>
        </row>
        <row r="56">
          <cell r="H56" t="str">
            <v>GESTIÓN LEGAL</v>
          </cell>
        </row>
        <row r="57">
          <cell r="H57" t="str">
            <v>GESTIÓN PREDIAL</v>
          </cell>
        </row>
        <row r="58">
          <cell r="H58" t="str">
            <v>GESTIÓN SOCIAL Y PARTICIPACIÓN CIUDADANA</v>
          </cell>
        </row>
        <row r="59">
          <cell r="H59" t="str">
            <v>GESTIÓN TECNOLOGÍAS DE LA INFORMACIÓN Y COMUNICACIÓN</v>
          </cell>
        </row>
        <row r="60">
          <cell r="H60" t="str">
            <v xml:space="preserve">INNOVACIÓN Y GESTIÓN DEL CONOCIMIENTO </v>
          </cell>
        </row>
        <row r="61">
          <cell r="H61" t="str">
            <v>MEJORAMIENTO CONTINUO</v>
          </cell>
        </row>
        <row r="62">
          <cell r="H62" t="str">
            <v>PLANEACIÓN ESTRATÉGICA</v>
          </cell>
        </row>
        <row r="63">
          <cell r="H63" t="str">
            <v>RECURSOS FÍSICOS</v>
          </cell>
        </row>
        <row r="64">
          <cell r="H64">
            <v>0</v>
          </cell>
        </row>
      </sheetData>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5"/>
  <sheetViews>
    <sheetView tabSelected="1" zoomScale="80" zoomScaleNormal="80" workbookViewId="0">
      <selection activeCell="G8" sqref="G8"/>
    </sheetView>
  </sheetViews>
  <sheetFormatPr baseColWidth="10" defaultColWidth="11.42578125" defaultRowHeight="18.75" x14ac:dyDescent="0.25"/>
  <cols>
    <col min="1" max="1" width="64.42578125" style="3" customWidth="1"/>
    <col min="2" max="2" width="11.42578125" style="7" customWidth="1"/>
    <col min="3" max="3" width="12.42578125" style="3" customWidth="1"/>
    <col min="4" max="4" width="26" style="3" bestFit="1" customWidth="1"/>
    <col min="5" max="5" width="14.5703125" style="3" customWidth="1"/>
    <col min="6" max="16384" width="11.42578125" style="3"/>
  </cols>
  <sheetData>
    <row r="1" spans="1:5" ht="46.5" customHeight="1" x14ac:dyDescent="0.25">
      <c r="A1" s="1" t="s">
        <v>0</v>
      </c>
      <c r="B1" s="1" t="s">
        <v>1</v>
      </c>
      <c r="C1" s="1" t="s">
        <v>2</v>
      </c>
      <c r="D1" s="1" t="s">
        <v>3</v>
      </c>
      <c r="E1" s="2" t="s">
        <v>4</v>
      </c>
    </row>
    <row r="2" spans="1:5" x14ac:dyDescent="0.3">
      <c r="A2" s="136" t="s">
        <v>187</v>
      </c>
      <c r="B2" s="4">
        <f>AUTOEVALUACIÓN_Y_ACREDITACIÓN!O16</f>
        <v>3.4</v>
      </c>
      <c r="C2" s="5">
        <f t="shared" ref="C2:C9" si="0">ROUND(B2/$B$11*100,0)</f>
        <v>28</v>
      </c>
      <c r="D2" s="5" t="str">
        <f t="shared" ref="D2:D7" si="1">IF(C2&gt;69,"ALTO",IF(C2&lt;20,"BAJO","MEDIO"))</f>
        <v>MEDIO</v>
      </c>
      <c r="E2" s="44">
        <f>AUTOEVALUACIÓN_Y_ACREDITACIÓN!P16</f>
        <v>4</v>
      </c>
    </row>
    <row r="3" spans="1:5" x14ac:dyDescent="0.3">
      <c r="A3" s="136" t="s">
        <v>188</v>
      </c>
      <c r="B3" s="4">
        <f>COMUNICACIONES!O10</f>
        <v>0.1</v>
      </c>
      <c r="C3" s="5">
        <f t="shared" si="0"/>
        <v>1</v>
      </c>
      <c r="D3" s="5" t="str">
        <f t="shared" si="1"/>
        <v>BAJO</v>
      </c>
      <c r="E3" s="44">
        <f>COMUNICACIONES!P10</f>
        <v>1</v>
      </c>
    </row>
    <row r="4" spans="1:5" x14ac:dyDescent="0.3">
      <c r="A4" s="136" t="s">
        <v>189</v>
      </c>
      <c r="B4" s="4">
        <f>PLANEACION_INSTITUCIONAL!O22</f>
        <v>9.5999999999999979</v>
      </c>
      <c r="C4" s="5">
        <f t="shared" si="0"/>
        <v>80</v>
      </c>
      <c r="D4" s="5" t="str">
        <f t="shared" si="1"/>
        <v>ALTO</v>
      </c>
      <c r="E4" s="44">
        <f>PLANEACION_INSTITUCIONAL!P22</f>
        <v>7</v>
      </c>
    </row>
    <row r="5" spans="1:5" x14ac:dyDescent="0.3">
      <c r="A5" s="136" t="s">
        <v>190</v>
      </c>
      <c r="B5" s="4">
        <f>PROYECTOS_ESPECIALES_Y_RELACION!O14</f>
        <v>6.1</v>
      </c>
      <c r="C5" s="5">
        <f t="shared" si="0"/>
        <v>51</v>
      </c>
      <c r="D5" s="5" t="str">
        <f t="shared" si="1"/>
        <v>MEDIO</v>
      </c>
      <c r="E5" s="44">
        <f>PROYECTOS_ESPECIALES_Y_RELACION!P14</f>
        <v>3</v>
      </c>
    </row>
    <row r="6" spans="1:5" x14ac:dyDescent="0.3">
      <c r="A6" s="136" t="s">
        <v>191</v>
      </c>
      <c r="B6" s="4">
        <f>SISTEMAS_INTEGRADOS_CALIDAD!O18</f>
        <v>0.7</v>
      </c>
      <c r="C6" s="5">
        <f t="shared" si="0"/>
        <v>6</v>
      </c>
      <c r="D6" s="5" t="str">
        <f t="shared" si="1"/>
        <v>BAJO</v>
      </c>
      <c r="E6" s="44">
        <f>SISTEMAS_INTEGRADOS_CALIDAD!P18</f>
        <v>0</v>
      </c>
    </row>
    <row r="7" spans="1:5" x14ac:dyDescent="0.3">
      <c r="A7" s="136" t="s">
        <v>192</v>
      </c>
      <c r="B7" s="4">
        <f>SISTEMAS_INTEGRADOS_SEG_INFO!O16</f>
        <v>12</v>
      </c>
      <c r="C7" s="5">
        <f t="shared" si="0"/>
        <v>100</v>
      </c>
      <c r="D7" s="5" t="str">
        <f t="shared" si="1"/>
        <v>ALTO</v>
      </c>
      <c r="E7" s="44">
        <f>SISTEMAS_INTEGRADOS_SEG_INFO!P16</f>
        <v>4</v>
      </c>
    </row>
    <row r="8" spans="1:5" x14ac:dyDescent="0.3">
      <c r="A8" s="136" t="s">
        <v>193</v>
      </c>
      <c r="B8" s="4">
        <f>SISTEMAS_INTEGRADOS_AMBIENTAL!O10</f>
        <v>3</v>
      </c>
      <c r="C8" s="5">
        <f t="shared" si="0"/>
        <v>25</v>
      </c>
      <c r="D8" s="5" t="str">
        <f>IF(C8&gt;69,"ALTO",IF(C8&lt;20,"BAJO","MEDIO"))</f>
        <v>MEDIO</v>
      </c>
      <c r="E8" s="44">
        <f>SISTEMAS_INTEGRADOS_AMBIENTAL!P10</f>
        <v>1</v>
      </c>
    </row>
    <row r="9" spans="1:5" x14ac:dyDescent="0.3">
      <c r="A9" s="136" t="s">
        <v>194</v>
      </c>
      <c r="B9" s="4">
        <f>SISTEMAS_INTEGRADOS_SST!O12</f>
        <v>3.1</v>
      </c>
      <c r="C9" s="5">
        <f t="shared" si="0"/>
        <v>26</v>
      </c>
      <c r="D9" s="5" t="str">
        <f>IF(C9&gt;69,"ALTO",IF(C9&lt;20,"BAJO","MEDIO"))</f>
        <v>MEDIO</v>
      </c>
      <c r="E9" s="44">
        <f>SISTEMAS_INTEGRADOS_SST!P12</f>
        <v>2</v>
      </c>
    </row>
    <row r="10" spans="1:5" x14ac:dyDescent="0.25">
      <c r="A10" s="3" t="s">
        <v>195</v>
      </c>
      <c r="B10" s="6">
        <f>MIN(B2:B9)</f>
        <v>0.1</v>
      </c>
      <c r="E10" s="3">
        <f>SUM(E2:E9)</f>
        <v>22</v>
      </c>
    </row>
    <row r="11" spans="1:5" x14ac:dyDescent="0.25">
      <c r="A11" s="3" t="s">
        <v>5</v>
      </c>
      <c r="B11" s="6">
        <f>MAX(B2:B9)</f>
        <v>12</v>
      </c>
    </row>
    <row r="14" spans="1:5" x14ac:dyDescent="0.25">
      <c r="A14" s="3" t="s">
        <v>196</v>
      </c>
      <c r="B14" s="3"/>
    </row>
    <row r="15" spans="1:5" x14ac:dyDescent="0.25">
      <c r="B15" s="3"/>
    </row>
  </sheetData>
  <conditionalFormatting sqref="D2:D7 D9">
    <cfRule type="containsText" dxfId="83" priority="4" operator="containsText" text="BAJO">
      <formula>NOT(ISERROR(SEARCH("BAJO",D2)))</formula>
    </cfRule>
    <cfRule type="containsText" dxfId="82" priority="5" operator="containsText" text="MEDIO">
      <formula>NOT(ISERROR(SEARCH("MEDIO",D2)))</formula>
    </cfRule>
    <cfRule type="containsText" dxfId="81" priority="6" operator="containsText" text="ALTO">
      <formula>NOT(ISERROR(SEARCH("ALTO",D2)))</formula>
    </cfRule>
  </conditionalFormatting>
  <conditionalFormatting sqref="D8">
    <cfRule type="containsText" dxfId="80" priority="1" operator="containsText" text="BAJO">
      <formula>NOT(ISERROR(SEARCH("BAJO",D8)))</formula>
    </cfRule>
    <cfRule type="containsText" dxfId="79" priority="2" operator="containsText" text="MEDIO">
      <formula>NOT(ISERROR(SEARCH("MEDIO",D8)))</formula>
    </cfRule>
    <cfRule type="containsText" dxfId="78" priority="3" operator="containsText" text="ALTO">
      <formula>NOT(ISERROR(SEARCH("ALTO",D8)))</formula>
    </cfRule>
  </conditionalFormatting>
  <hyperlinks>
    <hyperlink ref="A2" location="AUTOEVALUACIÓN_Y_ACREDITACIÓN!A1" display="AUTOEVALUACIÓN Y ACREDITACIÓN" xr:uid="{32230BDB-F37D-42E0-94E5-61EA3F815C01}"/>
    <hyperlink ref="A3" location="COMUNICACIONES!A1" display="COMUNICACIONES" xr:uid="{5A8E1386-FF18-412D-ABBC-501F68E53554}"/>
    <hyperlink ref="A4" location="PLANEACION_INSTITUCIONAL!A1" display="PLANEACIÓN INSTITUCIONAL" xr:uid="{62128C6E-240E-4AA7-9CA5-CC2141D6A3CC}"/>
    <hyperlink ref="A5" location="PROYECTOS_ESPECIALES_Y_RELACION!A1" display="PROYECTOS ESPECIALES Y RELACIONES INTERINSTITUCIONALES" xr:uid="{692FB62F-6D6F-44A0-A871-5DAE50E713FD}"/>
    <hyperlink ref="A6" location="SISTEMAS_INTEGRADOS_CALIDAD!A1" display="SISTEMA DE GESTIÓN DE CALIDAD" xr:uid="{D9073932-5E3E-40C1-AB64-2F2F61120FD4}"/>
    <hyperlink ref="A7" location="SISTEMAS_INTEGRADOS_SEG_INFO!A1" display="SISTEMA DE GESTIÓN DE SEGURIDAD DE LA INFORMACIÓN" xr:uid="{FA693400-8E75-44D9-A33A-7CF6D9E5F9A2}"/>
    <hyperlink ref="A8" location="SISTEMAS_INTEGRADOS_AMBIENTAL!A1" display="SISTEMA DE GESTIÓN AMBIENTAL" xr:uid="{6A70C3D1-9F71-4DBB-A034-272BE2DC4472}"/>
    <hyperlink ref="A9" location="SISTEMAS_INTEGRADOS_SST!A1" display="SISTEMA DE GESTIÓN SALUD Y SEGURIDAD EN EL TRABAJO" xr:uid="{C19A8524-17D8-4DEA-A025-BD30FFA02AF2}"/>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Y12"/>
  <sheetViews>
    <sheetView zoomScale="70" zoomScaleNormal="70" workbookViewId="0">
      <selection activeCell="B5" sqref="B5:D5"/>
    </sheetView>
  </sheetViews>
  <sheetFormatPr baseColWidth="10" defaultColWidth="11.42578125" defaultRowHeight="14.25" x14ac:dyDescent="0.2"/>
  <cols>
    <col min="1" max="1" width="5.5703125" style="8" customWidth="1"/>
    <col min="2" max="2" width="30.85546875" style="8" customWidth="1"/>
    <col min="3" max="3" width="35.5703125" style="8" customWidth="1"/>
    <col min="4" max="4" width="66.28515625" style="8" customWidth="1"/>
    <col min="5" max="5" width="41" style="8" customWidth="1"/>
    <col min="6" max="6" width="36.42578125" style="30" customWidth="1"/>
    <col min="7" max="7" width="36.42578125" style="8" customWidth="1"/>
    <col min="8" max="9" width="71" style="8" customWidth="1"/>
    <col min="10" max="11" width="18.85546875" style="31"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4" t="s">
        <v>6</v>
      </c>
      <c r="C1" s="65"/>
      <c r="D1" s="65"/>
      <c r="E1" s="65"/>
      <c r="F1" s="65"/>
      <c r="G1" s="65"/>
      <c r="H1" s="65"/>
      <c r="I1" s="65"/>
      <c r="J1" s="65"/>
      <c r="K1" s="65"/>
      <c r="L1" s="65"/>
      <c r="M1" s="66"/>
      <c r="N1" s="67"/>
      <c r="O1" s="68"/>
    </row>
    <row r="2" spans="1:77" ht="26.25" customHeight="1" thickTop="1" x14ac:dyDescent="0.2">
      <c r="B2" s="73" t="s">
        <v>7</v>
      </c>
      <c r="C2" s="74"/>
      <c r="D2" s="74"/>
      <c r="E2" s="74"/>
      <c r="F2" s="74"/>
      <c r="G2" s="74"/>
      <c r="H2" s="74"/>
      <c r="I2" s="74"/>
      <c r="J2" s="74"/>
      <c r="K2" s="74"/>
      <c r="L2" s="74"/>
      <c r="M2" s="75"/>
      <c r="N2" s="69"/>
      <c r="O2" s="70"/>
    </row>
    <row r="3" spans="1:77" ht="15" x14ac:dyDescent="0.2">
      <c r="B3" s="76" t="s">
        <v>8</v>
      </c>
      <c r="C3" s="77"/>
      <c r="D3" s="78"/>
      <c r="E3" s="40"/>
      <c r="F3" s="79" t="s">
        <v>0</v>
      </c>
      <c r="G3" s="77"/>
      <c r="H3" s="77"/>
      <c r="I3" s="77"/>
      <c r="J3" s="77"/>
      <c r="K3" s="77"/>
      <c r="L3" s="78"/>
      <c r="M3" s="41" t="s">
        <v>9</v>
      </c>
      <c r="N3" s="69"/>
      <c r="O3" s="70"/>
    </row>
    <row r="4" spans="1:77" ht="15" customHeight="1" thickBot="1" x14ac:dyDescent="0.25">
      <c r="B4" s="112"/>
      <c r="C4" s="84"/>
      <c r="D4" s="113"/>
      <c r="E4" s="36"/>
      <c r="F4" s="83"/>
      <c r="G4" s="84"/>
      <c r="H4" s="84"/>
      <c r="I4" s="84"/>
      <c r="J4" s="84"/>
      <c r="K4" s="84"/>
      <c r="L4" s="113"/>
      <c r="M4" s="37" t="s">
        <v>10</v>
      </c>
      <c r="N4" s="71"/>
      <c r="O4" s="72"/>
    </row>
    <row r="5" spans="1:77" ht="75.75" customHeight="1" thickTop="1" x14ac:dyDescent="0.2">
      <c r="B5" s="114" t="s">
        <v>185</v>
      </c>
      <c r="C5" s="115"/>
      <c r="D5" s="116"/>
      <c r="E5" s="117" t="s">
        <v>169</v>
      </c>
      <c r="F5" s="118"/>
      <c r="G5" s="119"/>
      <c r="H5" s="42" t="s">
        <v>186</v>
      </c>
      <c r="I5" s="39" t="s">
        <v>170</v>
      </c>
      <c r="J5" s="114" t="s">
        <v>15</v>
      </c>
      <c r="K5" s="115"/>
      <c r="L5" s="116"/>
      <c r="M5" s="120" t="s">
        <v>171</v>
      </c>
      <c r="N5" s="101"/>
      <c r="O5" s="102"/>
      <c r="Q5" s="43" t="s">
        <v>17</v>
      </c>
      <c r="R5" s="121">
        <v>44904</v>
      </c>
      <c r="S5" s="122"/>
    </row>
    <row r="6" spans="1:77" ht="6" customHeight="1" x14ac:dyDescent="0.2">
      <c r="B6" s="53"/>
      <c r="C6" s="50"/>
      <c r="D6" s="63"/>
      <c r="E6" s="50"/>
      <c r="F6" s="51"/>
      <c r="G6" s="52"/>
      <c r="H6" s="53"/>
      <c r="I6" s="53"/>
      <c r="J6" s="54"/>
      <c r="K6" s="54"/>
      <c r="L6" s="55"/>
      <c r="M6" s="56"/>
      <c r="N6" s="56"/>
      <c r="O6" s="56"/>
    </row>
    <row r="7" spans="1:77" ht="79.5" customHeight="1" x14ac:dyDescent="0.2">
      <c r="B7" s="46" t="s">
        <v>18</v>
      </c>
      <c r="C7" s="46" t="s">
        <v>19</v>
      </c>
      <c r="D7" s="46" t="s">
        <v>20</v>
      </c>
      <c r="E7" s="46" t="s">
        <v>21</v>
      </c>
      <c r="F7" s="46" t="s">
        <v>22</v>
      </c>
      <c r="G7" s="46" t="s">
        <v>23</v>
      </c>
      <c r="H7" s="46" t="s">
        <v>24</v>
      </c>
      <c r="I7" s="46" t="s">
        <v>197</v>
      </c>
      <c r="J7" s="46" t="s">
        <v>25</v>
      </c>
      <c r="K7" s="46" t="s">
        <v>26</v>
      </c>
      <c r="L7" s="46" t="s">
        <v>27</v>
      </c>
      <c r="M7" s="46" t="s">
        <v>28</v>
      </c>
      <c r="N7" s="46" t="s">
        <v>29</v>
      </c>
      <c r="O7" s="46" t="s">
        <v>30</v>
      </c>
      <c r="Q7" s="42" t="s">
        <v>31</v>
      </c>
      <c r="R7" s="43" t="s">
        <v>32</v>
      </c>
      <c r="S7" s="43" t="s">
        <v>33</v>
      </c>
    </row>
    <row r="8" spans="1:77" ht="71.25" x14ac:dyDescent="0.2">
      <c r="A8" s="85">
        <v>1</v>
      </c>
      <c r="B8" s="92" t="s">
        <v>172</v>
      </c>
      <c r="C8" s="93" t="s">
        <v>173</v>
      </c>
      <c r="D8" s="45" t="s">
        <v>174</v>
      </c>
      <c r="E8" s="57" t="s">
        <v>175</v>
      </c>
      <c r="F8" s="57" t="s">
        <v>176</v>
      </c>
      <c r="G8" s="93" t="s">
        <v>219</v>
      </c>
      <c r="H8" s="96" t="s">
        <v>177</v>
      </c>
      <c r="I8" s="96" t="s">
        <v>198</v>
      </c>
      <c r="J8" s="98">
        <v>2</v>
      </c>
      <c r="K8" s="98">
        <v>3</v>
      </c>
      <c r="L8" s="98">
        <f>K8*J8</f>
        <v>6</v>
      </c>
      <c r="M8" s="135" t="str">
        <f>IF(L8&lt;12,"BAJO",IF(L8&gt;19,"ALTO","MEDIO"))</f>
        <v>BAJO</v>
      </c>
      <c r="N8" s="93" t="s">
        <v>200</v>
      </c>
      <c r="O8" s="98">
        <f>IF(M8="BAJO",0.1,IF(M8="MEDIO",3,5))</f>
        <v>0.1</v>
      </c>
      <c r="Q8" s="110" t="s">
        <v>203</v>
      </c>
      <c r="R8" s="111" t="s">
        <v>205</v>
      </c>
      <c r="S8" s="26"/>
      <c r="BX8" s="8">
        <v>1</v>
      </c>
      <c r="BY8" s="8">
        <v>1</v>
      </c>
    </row>
    <row r="9" spans="1:77" ht="71.25" x14ac:dyDescent="0.2">
      <c r="A9" s="85"/>
      <c r="B9" s="88" t="s">
        <v>172</v>
      </c>
      <c r="C9" s="90" t="s">
        <v>173</v>
      </c>
      <c r="D9" s="22" t="s">
        <v>178</v>
      </c>
      <c r="E9" s="27" t="s">
        <v>176</v>
      </c>
      <c r="F9" s="27" t="s">
        <v>175</v>
      </c>
      <c r="G9" s="90" t="s">
        <v>219</v>
      </c>
      <c r="H9" s="97"/>
      <c r="I9" s="97"/>
      <c r="J9" s="99"/>
      <c r="K9" s="99"/>
      <c r="L9" s="99"/>
      <c r="M9" s="99"/>
      <c r="N9" s="90"/>
      <c r="O9" s="99"/>
      <c r="Q9" s="107"/>
      <c r="R9" s="109"/>
      <c r="S9" s="26"/>
    </row>
    <row r="10" spans="1:77" ht="85.5" x14ac:dyDescent="0.2">
      <c r="A10" s="85">
        <v>2</v>
      </c>
      <c r="B10" s="87" t="s">
        <v>172</v>
      </c>
      <c r="C10" s="89" t="s">
        <v>179</v>
      </c>
      <c r="D10" s="22" t="s">
        <v>180</v>
      </c>
      <c r="E10" s="27" t="s">
        <v>175</v>
      </c>
      <c r="F10" s="27" t="s">
        <v>181</v>
      </c>
      <c r="G10" s="89" t="s">
        <v>219</v>
      </c>
      <c r="H10" s="104" t="s">
        <v>182</v>
      </c>
      <c r="I10" s="104" t="s">
        <v>198</v>
      </c>
      <c r="J10" s="105">
        <v>3</v>
      </c>
      <c r="K10" s="105">
        <v>5</v>
      </c>
      <c r="L10" s="105">
        <f>K10*J10</f>
        <v>15</v>
      </c>
      <c r="M10" s="135" t="str">
        <f t="shared" ref="M10:M11" si="0">IF(L10&lt;12,"BAJO",IF(L10&gt;19,"ALTO","MEDIO"))</f>
        <v>MEDIO</v>
      </c>
      <c r="N10" s="93" t="s">
        <v>200</v>
      </c>
      <c r="O10" s="105">
        <f t="shared" ref="O10" si="1">IF(M10="BAJO",0.1,IF(M10="MEDIO",3,5))</f>
        <v>3</v>
      </c>
      <c r="Q10" s="110" t="s">
        <v>203</v>
      </c>
      <c r="R10" s="111" t="s">
        <v>205</v>
      </c>
      <c r="S10" s="26"/>
      <c r="BX10" s="8">
        <v>2</v>
      </c>
      <c r="BY10" s="8">
        <v>2</v>
      </c>
    </row>
    <row r="11" spans="1:77" ht="99.75" x14ac:dyDescent="0.2">
      <c r="A11" s="85">
        <v>4</v>
      </c>
      <c r="B11" s="88"/>
      <c r="C11" s="90" t="s">
        <v>179</v>
      </c>
      <c r="D11" s="22" t="s">
        <v>183</v>
      </c>
      <c r="E11" s="27" t="s">
        <v>181</v>
      </c>
      <c r="F11" s="27" t="s">
        <v>175</v>
      </c>
      <c r="G11" s="90"/>
      <c r="H11" s="97" t="s">
        <v>182</v>
      </c>
      <c r="I11" s="97"/>
      <c r="J11" s="99"/>
      <c r="K11" s="99"/>
      <c r="L11" s="99"/>
      <c r="M11" s="99" t="str">
        <f t="shared" si="0"/>
        <v>BAJO</v>
      </c>
      <c r="N11" s="90"/>
      <c r="O11" s="99"/>
      <c r="Q11" s="107"/>
      <c r="R11" s="109"/>
      <c r="S11" s="26"/>
    </row>
    <row r="12" spans="1:77" x14ac:dyDescent="0.2">
      <c r="D12" s="29"/>
      <c r="E12" s="29"/>
      <c r="O12" s="8">
        <f>SUM(O8:O11)</f>
        <v>3.1</v>
      </c>
      <c r="P12" s="8">
        <f>COUNT(O8,O10)</f>
        <v>2</v>
      </c>
    </row>
  </sheetData>
  <mergeCells count="40">
    <mergeCell ref="K8:K9"/>
    <mergeCell ref="J10:J11"/>
    <mergeCell ref="K10:K11"/>
    <mergeCell ref="H8:H9"/>
    <mergeCell ref="I8:I9"/>
    <mergeCell ref="I10:I11"/>
    <mergeCell ref="H10:H11"/>
    <mergeCell ref="R5:S5"/>
    <mergeCell ref="O8:O9"/>
    <mergeCell ref="O10:O11"/>
    <mergeCell ref="L8:L9"/>
    <mergeCell ref="L10:L11"/>
    <mergeCell ref="M8:M9"/>
    <mergeCell ref="M10:M11"/>
    <mergeCell ref="N8:N9"/>
    <mergeCell ref="N10:N11"/>
    <mergeCell ref="Q8:Q9"/>
    <mergeCell ref="R8:R9"/>
    <mergeCell ref="Q10:Q11"/>
    <mergeCell ref="R10:R11"/>
    <mergeCell ref="M5:O5"/>
    <mergeCell ref="J5:L5"/>
    <mergeCell ref="J8:J9"/>
    <mergeCell ref="A8:A9"/>
    <mergeCell ref="A10:A11"/>
    <mergeCell ref="B5:D5"/>
    <mergeCell ref="E5:G5"/>
    <mergeCell ref="G10:G11"/>
    <mergeCell ref="G8:G9"/>
    <mergeCell ref="C8:C9"/>
    <mergeCell ref="C10:C11"/>
    <mergeCell ref="B10:B11"/>
    <mergeCell ref="B8:B9"/>
    <mergeCell ref="B1:M1"/>
    <mergeCell ref="N1:O4"/>
    <mergeCell ref="B2:M2"/>
    <mergeCell ref="B3:D3"/>
    <mergeCell ref="F3:L3"/>
    <mergeCell ref="B4:D4"/>
    <mergeCell ref="F4:L4"/>
  </mergeCells>
  <conditionalFormatting sqref="M8 M10">
    <cfRule type="cellIs" dxfId="17" priority="37" stopIfTrue="1" operator="equal">
      <formula>"ALTO"</formula>
    </cfRule>
    <cfRule type="cellIs" dxfId="16" priority="38" stopIfTrue="1" operator="equal">
      <formula>"MEDIO"</formula>
    </cfRule>
    <cfRule type="cellIs" dxfId="15" priority="39" stopIfTrue="1" operator="equal">
      <formula>"BAJO"</formula>
    </cfRule>
  </conditionalFormatting>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Y42"/>
  <sheetViews>
    <sheetView zoomScale="70" zoomScaleNormal="70" workbookViewId="0">
      <selection activeCell="D7" sqref="D7"/>
    </sheetView>
  </sheetViews>
  <sheetFormatPr baseColWidth="10" defaultColWidth="11.42578125" defaultRowHeight="14.25" x14ac:dyDescent="0.2"/>
  <cols>
    <col min="1" max="1" width="5.5703125" style="8" customWidth="1"/>
    <col min="2" max="2" width="30.85546875" style="8" customWidth="1"/>
    <col min="3" max="3" width="35.5703125" style="8" customWidth="1"/>
    <col min="4" max="4" width="66.28515625" style="8" customWidth="1"/>
    <col min="5" max="5" width="41" style="8" customWidth="1"/>
    <col min="6" max="6" width="36.42578125" style="30" customWidth="1"/>
    <col min="7" max="7" width="36.42578125" style="8" customWidth="1"/>
    <col min="8" max="9" width="71" style="8" customWidth="1"/>
    <col min="10" max="11" width="18.85546875" style="31"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4" t="s">
        <v>6</v>
      </c>
      <c r="C1" s="65"/>
      <c r="D1" s="65"/>
      <c r="E1" s="65"/>
      <c r="F1" s="65"/>
      <c r="G1" s="65"/>
      <c r="H1" s="65"/>
      <c r="I1" s="65"/>
      <c r="J1" s="65"/>
      <c r="K1" s="65"/>
      <c r="L1" s="65"/>
      <c r="M1" s="66"/>
      <c r="N1" s="67"/>
      <c r="O1" s="68"/>
    </row>
    <row r="2" spans="1:77" ht="26.25" customHeight="1" thickTop="1" x14ac:dyDescent="0.2">
      <c r="B2" s="73" t="s">
        <v>7</v>
      </c>
      <c r="C2" s="74"/>
      <c r="D2" s="74"/>
      <c r="E2" s="74"/>
      <c r="F2" s="74"/>
      <c r="G2" s="74"/>
      <c r="H2" s="74"/>
      <c r="I2" s="74"/>
      <c r="J2" s="74"/>
      <c r="K2" s="74"/>
      <c r="L2" s="74"/>
      <c r="M2" s="75"/>
      <c r="N2" s="69"/>
      <c r="O2" s="70"/>
    </row>
    <row r="3" spans="1:77" ht="15" x14ac:dyDescent="0.2">
      <c r="B3" s="76" t="s">
        <v>8</v>
      </c>
      <c r="C3" s="77"/>
      <c r="D3" s="78"/>
      <c r="E3" s="40"/>
      <c r="F3" s="79" t="s">
        <v>0</v>
      </c>
      <c r="G3" s="77"/>
      <c r="H3" s="77"/>
      <c r="I3" s="77"/>
      <c r="J3" s="77"/>
      <c r="K3" s="77"/>
      <c r="L3" s="78"/>
      <c r="M3" s="41" t="s">
        <v>9</v>
      </c>
      <c r="N3" s="69"/>
      <c r="O3" s="70"/>
    </row>
    <row r="4" spans="1:77" ht="15" customHeight="1" thickBot="1" x14ac:dyDescent="0.25">
      <c r="B4" s="112"/>
      <c r="C4" s="84"/>
      <c r="D4" s="113"/>
      <c r="E4" s="36"/>
      <c r="F4" s="83"/>
      <c r="G4" s="84"/>
      <c r="H4" s="84"/>
      <c r="I4" s="84"/>
      <c r="J4" s="84"/>
      <c r="K4" s="84"/>
      <c r="L4" s="113"/>
      <c r="M4" s="37" t="s">
        <v>10</v>
      </c>
      <c r="N4" s="71"/>
      <c r="O4" s="72"/>
    </row>
    <row r="5" spans="1:77" ht="75.75" customHeight="1" thickTop="1" x14ac:dyDescent="0.2">
      <c r="B5" s="114" t="s">
        <v>185</v>
      </c>
      <c r="C5" s="115"/>
      <c r="D5" s="116"/>
      <c r="E5" s="117" t="s">
        <v>77</v>
      </c>
      <c r="F5" s="118"/>
      <c r="G5" s="119"/>
      <c r="H5" s="42" t="s">
        <v>186</v>
      </c>
      <c r="I5" s="39"/>
      <c r="J5" s="114" t="s">
        <v>15</v>
      </c>
      <c r="K5" s="115"/>
      <c r="L5" s="116"/>
      <c r="M5" s="120"/>
      <c r="N5" s="101"/>
      <c r="O5" s="102"/>
      <c r="Q5" s="43" t="s">
        <v>17</v>
      </c>
      <c r="R5" s="121">
        <v>44904</v>
      </c>
      <c r="S5" s="122"/>
    </row>
    <row r="6" spans="1:77" ht="6" customHeight="1" x14ac:dyDescent="0.2">
      <c r="B6" s="9"/>
      <c r="C6" s="34"/>
      <c r="D6" s="12"/>
      <c r="E6" s="34"/>
      <c r="F6" s="13"/>
      <c r="G6" s="14"/>
      <c r="H6" s="9"/>
      <c r="I6" s="9"/>
      <c r="J6" s="15"/>
      <c r="K6" s="15"/>
      <c r="L6" s="10"/>
      <c r="M6" s="16"/>
      <c r="N6" s="16"/>
      <c r="O6" s="16"/>
    </row>
    <row r="7" spans="1:77" ht="79.5" customHeight="1" x14ac:dyDescent="0.2">
      <c r="B7" s="43" t="s">
        <v>18</v>
      </c>
      <c r="C7" s="43" t="s">
        <v>19</v>
      </c>
      <c r="D7" s="43" t="s">
        <v>20</v>
      </c>
      <c r="E7" s="43" t="s">
        <v>21</v>
      </c>
      <c r="F7" s="43" t="s">
        <v>22</v>
      </c>
      <c r="G7" s="43" t="s">
        <v>23</v>
      </c>
      <c r="H7" s="43" t="s">
        <v>24</v>
      </c>
      <c r="I7" s="43"/>
      <c r="J7" s="43" t="s">
        <v>25</v>
      </c>
      <c r="K7" s="43" t="s">
        <v>26</v>
      </c>
      <c r="L7" s="43" t="s">
        <v>27</v>
      </c>
      <c r="M7" s="43" t="s">
        <v>28</v>
      </c>
      <c r="N7" s="43" t="s">
        <v>29</v>
      </c>
      <c r="O7" s="43" t="s">
        <v>30</v>
      </c>
      <c r="Q7" s="42" t="s">
        <v>31</v>
      </c>
      <c r="R7" s="43" t="s">
        <v>32</v>
      </c>
      <c r="S7" s="43" t="s">
        <v>33</v>
      </c>
    </row>
    <row r="8" spans="1:77" ht="99.75" x14ac:dyDescent="0.2">
      <c r="A8" s="20">
        <v>1</v>
      </c>
      <c r="B8" s="21"/>
      <c r="C8" s="22" t="s">
        <v>184</v>
      </c>
      <c r="D8" s="22"/>
      <c r="E8" s="27"/>
      <c r="F8" s="27"/>
      <c r="G8" s="22"/>
      <c r="H8" s="23"/>
      <c r="I8" s="23"/>
      <c r="J8" s="24"/>
      <c r="K8" s="24"/>
      <c r="L8" s="24"/>
      <c r="M8" s="24" t="str">
        <f>IF(L8&lt;12,"BAJO",IF(L8&gt;19,"ALTO","MEDIO"))</f>
        <v>BAJO</v>
      </c>
      <c r="N8" s="22"/>
      <c r="O8" s="24">
        <f>IF(M8="BAJO",0.1,IF(M8="MEDIO",3,5))</f>
        <v>0.1</v>
      </c>
      <c r="Q8" s="25"/>
      <c r="R8" s="25"/>
      <c r="S8" s="26"/>
      <c r="BX8" s="8">
        <v>1</v>
      </c>
      <c r="BY8" s="8">
        <v>1</v>
      </c>
    </row>
    <row r="9" spans="1:77" x14ac:dyDescent="0.2">
      <c r="A9" s="20">
        <v>2</v>
      </c>
      <c r="B9" s="21"/>
      <c r="C9" s="22"/>
      <c r="D9" s="22"/>
      <c r="E9" s="27"/>
      <c r="F9" s="27"/>
      <c r="G9" s="22"/>
      <c r="H9" s="23"/>
      <c r="I9" s="23"/>
      <c r="J9" s="24"/>
      <c r="K9" s="24"/>
      <c r="L9" s="24"/>
      <c r="M9" s="24" t="str">
        <f>IF(L9&lt;12,"BAJO",IF(L9&gt;19,"ALTO","MEDIO"))</f>
        <v>BAJO</v>
      </c>
      <c r="N9" s="22"/>
      <c r="O9" s="24"/>
      <c r="Q9" s="25"/>
      <c r="R9" s="25"/>
      <c r="S9" s="26"/>
    </row>
    <row r="10" spans="1:77" x14ac:dyDescent="0.2">
      <c r="A10" s="20">
        <v>3</v>
      </c>
      <c r="B10" s="21"/>
      <c r="C10" s="22"/>
      <c r="D10" s="22"/>
      <c r="E10" s="27"/>
      <c r="F10" s="27"/>
      <c r="G10" s="22"/>
      <c r="H10" s="23"/>
      <c r="I10" s="23"/>
      <c r="J10" s="24"/>
      <c r="K10" s="24"/>
      <c r="L10" s="24"/>
      <c r="M10" s="24" t="str">
        <f t="shared" ref="M10:M31" si="0">IF(L10&lt;12,"BAJO",IF(L10&gt;19,"ALTO","MEDIO"))</f>
        <v>BAJO</v>
      </c>
      <c r="N10" s="22"/>
      <c r="O10" s="24">
        <f t="shared" ref="O10:O18" si="1">IF(M10="BAJO",0.1,IF(M10="MEDIO",3,5))</f>
        <v>0.1</v>
      </c>
      <c r="Q10" s="25"/>
      <c r="R10" s="25"/>
      <c r="S10" s="26"/>
      <c r="BX10" s="8">
        <v>2</v>
      </c>
      <c r="BY10" s="8">
        <v>2</v>
      </c>
    </row>
    <row r="11" spans="1:77" x14ac:dyDescent="0.2">
      <c r="A11" s="20">
        <v>4</v>
      </c>
      <c r="B11" s="21"/>
      <c r="C11" s="22"/>
      <c r="D11" s="22"/>
      <c r="E11" s="27"/>
      <c r="F11" s="27"/>
      <c r="G11" s="22"/>
      <c r="H11" s="23"/>
      <c r="I11" s="23"/>
      <c r="J11" s="24"/>
      <c r="K11" s="24"/>
      <c r="L11" s="24"/>
      <c r="M11" s="24" t="str">
        <f t="shared" si="0"/>
        <v>BAJO</v>
      </c>
      <c r="N11" s="22"/>
      <c r="O11" s="24"/>
      <c r="Q11" s="25"/>
      <c r="R11" s="25"/>
      <c r="S11" s="26"/>
    </row>
    <row r="12" spans="1:77" x14ac:dyDescent="0.2">
      <c r="A12" s="20">
        <v>5</v>
      </c>
      <c r="B12" s="21"/>
      <c r="C12" s="22"/>
      <c r="D12" s="22"/>
      <c r="E12" s="27"/>
      <c r="F12" s="27"/>
      <c r="G12" s="22"/>
      <c r="H12" s="23"/>
      <c r="I12" s="23"/>
      <c r="J12" s="24"/>
      <c r="K12" s="24"/>
      <c r="L12" s="24"/>
      <c r="M12" s="24" t="str">
        <f t="shared" si="0"/>
        <v>BAJO</v>
      </c>
      <c r="N12" s="22"/>
      <c r="O12" s="24">
        <f t="shared" si="1"/>
        <v>0.1</v>
      </c>
      <c r="Q12" s="25"/>
      <c r="R12" s="25"/>
      <c r="S12" s="26"/>
      <c r="BX12" s="8">
        <v>2</v>
      </c>
      <c r="BY12" s="8">
        <v>2</v>
      </c>
    </row>
    <row r="13" spans="1:77" x14ac:dyDescent="0.2">
      <c r="A13" s="20">
        <v>6</v>
      </c>
      <c r="B13" s="21"/>
      <c r="C13" s="22"/>
      <c r="D13" s="22"/>
      <c r="E13" s="27"/>
      <c r="F13" s="27"/>
      <c r="G13" s="22"/>
      <c r="H13" s="23"/>
      <c r="I13" s="23"/>
      <c r="J13" s="24"/>
      <c r="K13" s="24"/>
      <c r="L13" s="24"/>
      <c r="M13" s="24" t="str">
        <f t="shared" si="0"/>
        <v>BAJO</v>
      </c>
      <c r="N13" s="22"/>
      <c r="O13" s="24"/>
      <c r="Q13" s="25"/>
      <c r="R13" s="25"/>
      <c r="S13" s="26"/>
    </row>
    <row r="14" spans="1:77" x14ac:dyDescent="0.2">
      <c r="A14" s="20">
        <v>7</v>
      </c>
      <c r="B14" s="21"/>
      <c r="C14" s="22"/>
      <c r="D14" s="22"/>
      <c r="E14" s="27"/>
      <c r="F14" s="27"/>
      <c r="G14" s="22"/>
      <c r="H14" s="23"/>
      <c r="I14" s="23"/>
      <c r="J14" s="24"/>
      <c r="K14" s="24"/>
      <c r="L14" s="24"/>
      <c r="M14" s="24" t="str">
        <f t="shared" si="0"/>
        <v>BAJO</v>
      </c>
      <c r="N14" s="22"/>
      <c r="O14" s="24">
        <f t="shared" si="1"/>
        <v>0.1</v>
      </c>
      <c r="Q14" s="25"/>
      <c r="R14" s="25"/>
      <c r="S14" s="26"/>
    </row>
    <row r="15" spans="1:77" x14ac:dyDescent="0.2">
      <c r="A15" s="20">
        <v>8</v>
      </c>
      <c r="B15" s="21"/>
      <c r="C15" s="22"/>
      <c r="D15" s="22"/>
      <c r="E15" s="27"/>
      <c r="F15" s="27"/>
      <c r="G15" s="22"/>
      <c r="H15" s="23"/>
      <c r="I15" s="23"/>
      <c r="J15" s="24"/>
      <c r="K15" s="24"/>
      <c r="L15" s="24"/>
      <c r="M15" s="24" t="str">
        <f t="shared" si="0"/>
        <v>BAJO</v>
      </c>
      <c r="N15" s="22"/>
      <c r="O15" s="24">
        <f t="shared" si="1"/>
        <v>0.1</v>
      </c>
      <c r="Q15" s="25"/>
      <c r="R15" s="25"/>
      <c r="S15" s="26"/>
    </row>
    <row r="16" spans="1:77" x14ac:dyDescent="0.2">
      <c r="A16" s="20">
        <v>9</v>
      </c>
      <c r="B16" s="21"/>
      <c r="C16" s="22"/>
      <c r="D16" s="22"/>
      <c r="E16" s="27"/>
      <c r="F16" s="27"/>
      <c r="G16" s="22"/>
      <c r="H16" s="23"/>
      <c r="I16" s="23"/>
      <c r="J16" s="24"/>
      <c r="K16" s="24"/>
      <c r="L16" s="24"/>
      <c r="M16" s="24" t="str">
        <f t="shared" si="0"/>
        <v>BAJO</v>
      </c>
      <c r="N16" s="22"/>
      <c r="O16" s="24">
        <f t="shared" si="1"/>
        <v>0.1</v>
      </c>
      <c r="Q16" s="25"/>
      <c r="R16" s="25"/>
      <c r="S16" s="26"/>
    </row>
    <row r="17" spans="1:19" x14ac:dyDescent="0.2">
      <c r="A17" s="20">
        <v>10</v>
      </c>
      <c r="B17" s="21"/>
      <c r="C17" s="22"/>
      <c r="D17" s="22"/>
      <c r="E17" s="27"/>
      <c r="F17" s="27"/>
      <c r="G17" s="22"/>
      <c r="H17" s="23"/>
      <c r="I17" s="23"/>
      <c r="J17" s="24"/>
      <c r="K17" s="24"/>
      <c r="L17" s="24"/>
      <c r="M17" s="24" t="str">
        <f t="shared" si="0"/>
        <v>BAJO</v>
      </c>
      <c r="N17" s="22"/>
      <c r="O17" s="24">
        <f t="shared" si="1"/>
        <v>0.1</v>
      </c>
      <c r="Q17" s="25"/>
      <c r="R17" s="25"/>
      <c r="S17" s="26"/>
    </row>
    <row r="18" spans="1:19" x14ac:dyDescent="0.2">
      <c r="A18" s="20">
        <v>11</v>
      </c>
      <c r="B18" s="21"/>
      <c r="C18" s="22"/>
      <c r="D18" s="22"/>
      <c r="E18" s="27"/>
      <c r="F18" s="28"/>
      <c r="G18" s="22"/>
      <c r="H18" s="23"/>
      <c r="I18" s="23"/>
      <c r="J18" s="24"/>
      <c r="K18" s="24"/>
      <c r="L18" s="24"/>
      <c r="M18" s="24" t="str">
        <f t="shared" si="0"/>
        <v>BAJO</v>
      </c>
      <c r="N18" s="22"/>
      <c r="O18" s="24">
        <f t="shared" si="1"/>
        <v>0.1</v>
      </c>
      <c r="Q18" s="25"/>
      <c r="R18" s="25"/>
      <c r="S18" s="26"/>
    </row>
    <row r="19" spans="1:19" x14ac:dyDescent="0.2">
      <c r="A19" s="20">
        <v>12</v>
      </c>
      <c r="B19" s="21"/>
      <c r="C19" s="22"/>
      <c r="D19" s="22"/>
      <c r="E19" s="27"/>
      <c r="F19" s="28"/>
      <c r="G19" s="22"/>
      <c r="H19" s="23"/>
      <c r="I19" s="23"/>
      <c r="J19" s="24"/>
      <c r="K19" s="24"/>
      <c r="L19" s="24"/>
      <c r="M19" s="24" t="str">
        <f t="shared" si="0"/>
        <v>BAJO</v>
      </c>
      <c r="N19" s="22"/>
      <c r="O19" s="24"/>
      <c r="Q19" s="25"/>
      <c r="R19" s="25"/>
      <c r="S19" s="26"/>
    </row>
    <row r="20" spans="1:19" x14ac:dyDescent="0.2">
      <c r="A20" s="20">
        <v>13</v>
      </c>
      <c r="B20" s="21"/>
      <c r="C20" s="22"/>
      <c r="D20" s="22"/>
      <c r="E20" s="27"/>
      <c r="F20" s="28"/>
      <c r="G20" s="22"/>
      <c r="H20" s="23"/>
      <c r="I20" s="23"/>
      <c r="J20" s="24"/>
      <c r="K20" s="24"/>
      <c r="L20" s="24"/>
      <c r="M20" s="24" t="str">
        <f t="shared" si="0"/>
        <v>BAJO</v>
      </c>
      <c r="N20" s="22"/>
      <c r="O20" s="24">
        <f t="shared" ref="O20" si="2">IF(M20="BAJO",0.1,IF(M20="MEDIO",3,5))</f>
        <v>0.1</v>
      </c>
      <c r="Q20" s="25"/>
      <c r="R20" s="25"/>
      <c r="S20" s="26"/>
    </row>
    <row r="21" spans="1:19" x14ac:dyDescent="0.2">
      <c r="A21" s="20">
        <v>14</v>
      </c>
      <c r="B21" s="21"/>
      <c r="C21" s="22"/>
      <c r="D21" s="22"/>
      <c r="E21" s="28"/>
      <c r="F21" s="28"/>
      <c r="G21" s="22"/>
      <c r="H21" s="23"/>
      <c r="I21" s="23"/>
      <c r="J21" s="24"/>
      <c r="K21" s="24"/>
      <c r="L21" s="24"/>
      <c r="M21" s="24" t="str">
        <f t="shared" si="0"/>
        <v>BAJO</v>
      </c>
      <c r="N21" s="22"/>
      <c r="O21" s="24">
        <f>IF(M21="BAJO",0.1,IF(M21="MEDIO",3,5))</f>
        <v>0.1</v>
      </c>
      <c r="Q21" s="25"/>
      <c r="R21" s="25"/>
      <c r="S21" s="26"/>
    </row>
    <row r="22" spans="1:19" x14ac:dyDescent="0.2">
      <c r="A22" s="20"/>
      <c r="B22" s="21"/>
      <c r="C22" s="22"/>
      <c r="D22" s="22"/>
      <c r="E22" s="28"/>
      <c r="F22" s="28"/>
      <c r="G22" s="22"/>
      <c r="H22" s="23"/>
      <c r="I22" s="23"/>
      <c r="J22" s="24"/>
      <c r="K22" s="24"/>
      <c r="L22" s="24"/>
      <c r="M22" s="24" t="str">
        <f t="shared" si="0"/>
        <v>BAJO</v>
      </c>
      <c r="N22" s="22"/>
      <c r="O22" s="24">
        <f>IF(M22="BAJO",0.1,IF(M22="MEDIO",3,5))</f>
        <v>0.1</v>
      </c>
      <c r="Q22" s="25"/>
      <c r="R22" s="25"/>
      <c r="S22" s="26"/>
    </row>
    <row r="23" spans="1:19" x14ac:dyDescent="0.2">
      <c r="A23" s="20">
        <v>15</v>
      </c>
      <c r="B23" s="21"/>
      <c r="C23" s="22"/>
      <c r="D23" s="22"/>
      <c r="E23" s="28"/>
      <c r="F23" s="28"/>
      <c r="G23" s="22"/>
      <c r="H23" s="23"/>
      <c r="I23" s="23"/>
      <c r="J23" s="24"/>
      <c r="K23" s="24"/>
      <c r="L23" s="24"/>
      <c r="M23" s="24" t="str">
        <f t="shared" si="0"/>
        <v>BAJO</v>
      </c>
      <c r="N23" s="22"/>
      <c r="O23" s="24">
        <f t="shared" ref="O23:O36" si="3">IF(M23="BAJO",0.1,IF(M23="MEDIO",3,5))</f>
        <v>0.1</v>
      </c>
      <c r="Q23" s="25"/>
      <c r="R23" s="25"/>
      <c r="S23" s="26"/>
    </row>
    <row r="24" spans="1:19" x14ac:dyDescent="0.2">
      <c r="A24" s="20">
        <v>21</v>
      </c>
      <c r="B24" s="21"/>
      <c r="C24" s="22"/>
      <c r="D24" s="22"/>
      <c r="E24" s="22"/>
      <c r="F24" s="28"/>
      <c r="G24" s="22"/>
      <c r="H24" s="23"/>
      <c r="I24" s="23"/>
      <c r="J24" s="24"/>
      <c r="K24" s="24"/>
      <c r="L24" s="24"/>
      <c r="M24" s="24" t="str">
        <f t="shared" si="0"/>
        <v>BAJO</v>
      </c>
      <c r="N24" s="22"/>
      <c r="O24" s="24">
        <f t="shared" si="3"/>
        <v>0.1</v>
      </c>
      <c r="P24" s="29"/>
      <c r="Q24" s="25"/>
      <c r="R24" s="25"/>
      <c r="S24" s="26"/>
    </row>
    <row r="25" spans="1:19" x14ac:dyDescent="0.2">
      <c r="A25" s="20">
        <v>22</v>
      </c>
      <c r="B25" s="21"/>
      <c r="C25" s="22"/>
      <c r="D25" s="22"/>
      <c r="E25" s="22"/>
      <c r="F25" s="22"/>
      <c r="G25" s="22"/>
      <c r="H25" s="23"/>
      <c r="I25" s="23"/>
      <c r="J25" s="24"/>
      <c r="K25" s="24"/>
      <c r="L25" s="24"/>
      <c r="M25" s="24" t="str">
        <f t="shared" si="0"/>
        <v>BAJO</v>
      </c>
      <c r="N25" s="22"/>
      <c r="O25" s="24">
        <f t="shared" si="3"/>
        <v>0.1</v>
      </c>
      <c r="P25" s="29"/>
      <c r="Q25" s="25"/>
      <c r="R25" s="25"/>
      <c r="S25" s="26"/>
    </row>
    <row r="26" spans="1:19" x14ac:dyDescent="0.2">
      <c r="A26" s="20">
        <v>23</v>
      </c>
      <c r="B26" s="21"/>
      <c r="C26" s="22"/>
      <c r="D26" s="22"/>
      <c r="E26" s="22"/>
      <c r="F26" s="22"/>
      <c r="G26" s="22"/>
      <c r="H26" s="23"/>
      <c r="I26" s="23"/>
      <c r="J26" s="24"/>
      <c r="K26" s="24"/>
      <c r="L26" s="24"/>
      <c r="M26" s="24" t="str">
        <f t="shared" si="0"/>
        <v>BAJO</v>
      </c>
      <c r="N26" s="22"/>
      <c r="O26" s="24">
        <f t="shared" si="3"/>
        <v>0.1</v>
      </c>
      <c r="P26" s="29"/>
      <c r="Q26" s="25"/>
      <c r="R26" s="25"/>
      <c r="S26" s="26"/>
    </row>
    <row r="27" spans="1:19" x14ac:dyDescent="0.2">
      <c r="A27" s="20">
        <v>24</v>
      </c>
      <c r="B27" s="21"/>
      <c r="C27" s="22"/>
      <c r="D27" s="22"/>
      <c r="E27" s="22"/>
      <c r="F27" s="22"/>
      <c r="G27" s="22"/>
      <c r="H27" s="23"/>
      <c r="I27" s="23"/>
      <c r="J27" s="24"/>
      <c r="K27" s="24"/>
      <c r="L27" s="24"/>
      <c r="M27" s="24" t="str">
        <f t="shared" si="0"/>
        <v>BAJO</v>
      </c>
      <c r="N27" s="22"/>
      <c r="O27" s="24">
        <f t="shared" si="3"/>
        <v>0.1</v>
      </c>
      <c r="P27" s="29"/>
      <c r="Q27" s="25"/>
      <c r="R27" s="25"/>
      <c r="S27" s="26"/>
    </row>
    <row r="28" spans="1:19" x14ac:dyDescent="0.2">
      <c r="A28" s="20"/>
      <c r="B28" s="21"/>
      <c r="C28" s="22"/>
      <c r="D28" s="22"/>
      <c r="E28" s="22"/>
      <c r="F28" s="22"/>
      <c r="G28" s="22"/>
      <c r="H28" s="23"/>
      <c r="I28" s="23"/>
      <c r="J28" s="24"/>
      <c r="K28" s="24"/>
      <c r="L28" s="24"/>
      <c r="M28" s="24" t="str">
        <f t="shared" si="0"/>
        <v>BAJO</v>
      </c>
      <c r="N28" s="22"/>
      <c r="O28" s="24">
        <f t="shared" si="3"/>
        <v>0.1</v>
      </c>
      <c r="P28" s="29"/>
      <c r="Q28" s="25"/>
      <c r="R28" s="25"/>
      <c r="S28" s="26"/>
    </row>
    <row r="29" spans="1:19" x14ac:dyDescent="0.2">
      <c r="A29" s="20">
        <v>28</v>
      </c>
      <c r="B29" s="21"/>
      <c r="C29" s="22"/>
      <c r="D29" s="22"/>
      <c r="E29" s="22"/>
      <c r="F29" s="28"/>
      <c r="G29" s="22"/>
      <c r="H29" s="23"/>
      <c r="I29" s="23"/>
      <c r="J29" s="24"/>
      <c r="K29" s="24"/>
      <c r="L29" s="24"/>
      <c r="M29" s="24" t="str">
        <f t="shared" si="0"/>
        <v>BAJO</v>
      </c>
      <c r="N29" s="22"/>
      <c r="O29" s="24">
        <f t="shared" si="3"/>
        <v>0.1</v>
      </c>
      <c r="P29" s="29"/>
      <c r="Q29" s="25"/>
      <c r="R29" s="25"/>
      <c r="S29" s="26"/>
    </row>
    <row r="30" spans="1:19" x14ac:dyDescent="0.2">
      <c r="A30" s="20"/>
      <c r="B30" s="21"/>
      <c r="C30" s="22"/>
      <c r="D30" s="22"/>
      <c r="E30" s="28"/>
      <c r="F30" s="22"/>
      <c r="G30" s="22"/>
      <c r="H30" s="23"/>
      <c r="I30" s="23"/>
      <c r="J30" s="24"/>
      <c r="K30" s="24"/>
      <c r="L30" s="24"/>
      <c r="M30" s="24" t="str">
        <f t="shared" si="0"/>
        <v>BAJO</v>
      </c>
      <c r="N30" s="22"/>
      <c r="O30" s="24">
        <f t="shared" si="3"/>
        <v>0.1</v>
      </c>
      <c r="P30" s="29"/>
      <c r="Q30" s="25"/>
      <c r="R30" s="25"/>
      <c r="S30" s="26"/>
    </row>
    <row r="31" spans="1:19" x14ac:dyDescent="0.2">
      <c r="A31" s="20">
        <v>29</v>
      </c>
      <c r="B31" s="21"/>
      <c r="C31" s="22"/>
      <c r="D31" s="22"/>
      <c r="E31" s="22"/>
      <c r="F31" s="28"/>
      <c r="G31" s="22"/>
      <c r="H31" s="23"/>
      <c r="I31" s="23"/>
      <c r="J31" s="24"/>
      <c r="K31" s="24"/>
      <c r="L31" s="24"/>
      <c r="M31" s="24" t="str">
        <f t="shared" si="0"/>
        <v>BAJO</v>
      </c>
      <c r="N31" s="22"/>
      <c r="O31" s="24">
        <f t="shared" si="3"/>
        <v>0.1</v>
      </c>
      <c r="P31" s="29"/>
      <c r="Q31" s="25"/>
      <c r="R31" s="25"/>
      <c r="S31" s="26"/>
    </row>
    <row r="32" spans="1:19" x14ac:dyDescent="0.2">
      <c r="A32" s="20"/>
      <c r="B32" s="21"/>
      <c r="C32" s="22"/>
      <c r="D32" s="22"/>
      <c r="E32" s="28"/>
      <c r="F32" s="22"/>
      <c r="G32" s="22"/>
      <c r="H32" s="23"/>
      <c r="I32" s="23"/>
      <c r="J32" s="24"/>
      <c r="K32" s="24"/>
      <c r="L32" s="24"/>
      <c r="M32" s="24"/>
      <c r="N32" s="22"/>
      <c r="O32" s="24"/>
      <c r="P32" s="29"/>
      <c r="Q32" s="25"/>
      <c r="R32" s="25"/>
      <c r="S32" s="26"/>
    </row>
    <row r="33" spans="1:19" x14ac:dyDescent="0.2">
      <c r="A33" s="20">
        <v>31</v>
      </c>
      <c r="B33" s="21"/>
      <c r="C33" s="22"/>
      <c r="D33" s="22"/>
      <c r="E33" s="22"/>
      <c r="F33" s="22"/>
      <c r="G33" s="22"/>
      <c r="H33" s="23"/>
      <c r="I33" s="23"/>
      <c r="J33" s="24"/>
      <c r="K33" s="24"/>
      <c r="L33" s="24"/>
      <c r="M33" s="24" t="str">
        <f t="shared" ref="M33:M36" si="4">IF(L33&lt;12,"BAJO",IF(L33&gt;19,"ALTO","MEDIO"))</f>
        <v>BAJO</v>
      </c>
      <c r="N33" s="22"/>
      <c r="O33" s="24">
        <f t="shared" si="3"/>
        <v>0.1</v>
      </c>
      <c r="P33" s="29"/>
      <c r="Q33" s="25"/>
      <c r="R33" s="25"/>
      <c r="S33" s="26"/>
    </row>
    <row r="34" spans="1:19" x14ac:dyDescent="0.2">
      <c r="A34" s="20"/>
      <c r="B34" s="21"/>
      <c r="C34" s="22"/>
      <c r="D34" s="22"/>
      <c r="E34" s="22"/>
      <c r="F34" s="22"/>
      <c r="G34" s="22"/>
      <c r="H34" s="23"/>
      <c r="I34" s="23"/>
      <c r="J34" s="24"/>
      <c r="K34" s="24"/>
      <c r="L34" s="24"/>
      <c r="M34" s="24" t="str">
        <f t="shared" si="4"/>
        <v>BAJO</v>
      </c>
      <c r="N34" s="22"/>
      <c r="O34" s="24">
        <f t="shared" si="3"/>
        <v>0.1</v>
      </c>
      <c r="P34" s="29"/>
      <c r="Q34" s="25"/>
      <c r="R34" s="25"/>
      <c r="S34" s="26"/>
    </row>
    <row r="35" spans="1:19" x14ac:dyDescent="0.2">
      <c r="A35" s="20">
        <v>33</v>
      </c>
      <c r="B35" s="21"/>
      <c r="C35" s="22"/>
      <c r="D35" s="22"/>
      <c r="E35" s="22"/>
      <c r="F35" s="22"/>
      <c r="G35" s="22"/>
      <c r="H35" s="23"/>
      <c r="I35" s="23"/>
      <c r="J35" s="24"/>
      <c r="K35" s="24"/>
      <c r="L35" s="24"/>
      <c r="M35" s="24" t="str">
        <f t="shared" si="4"/>
        <v>BAJO</v>
      </c>
      <c r="N35" s="22"/>
      <c r="O35" s="24">
        <f t="shared" si="3"/>
        <v>0.1</v>
      </c>
      <c r="P35" s="29"/>
      <c r="Q35" s="25"/>
      <c r="R35" s="25"/>
      <c r="S35" s="26"/>
    </row>
    <row r="36" spans="1:19" x14ac:dyDescent="0.2">
      <c r="A36" s="20">
        <v>34</v>
      </c>
      <c r="B36" s="21"/>
      <c r="C36" s="22"/>
      <c r="D36" s="22"/>
      <c r="E36" s="22"/>
      <c r="F36" s="22"/>
      <c r="G36" s="22"/>
      <c r="H36" s="23"/>
      <c r="I36" s="23"/>
      <c r="J36" s="24"/>
      <c r="K36" s="24"/>
      <c r="L36" s="24"/>
      <c r="M36" s="24" t="str">
        <f t="shared" si="4"/>
        <v>BAJO</v>
      </c>
      <c r="N36" s="22"/>
      <c r="O36" s="24">
        <f t="shared" si="3"/>
        <v>0.1</v>
      </c>
      <c r="P36" s="29"/>
      <c r="Q36" s="25"/>
      <c r="R36" s="25"/>
      <c r="S36" s="26"/>
    </row>
    <row r="37" spans="1:19" x14ac:dyDescent="0.2">
      <c r="A37" s="20">
        <v>36</v>
      </c>
      <c r="B37" s="21"/>
      <c r="C37" s="22"/>
      <c r="D37" s="22"/>
      <c r="E37" s="22"/>
      <c r="F37" s="22"/>
      <c r="G37" s="22"/>
      <c r="H37" s="23"/>
      <c r="I37" s="23"/>
      <c r="J37" s="24"/>
      <c r="K37" s="24"/>
      <c r="L37" s="24"/>
      <c r="M37" s="24" t="str">
        <f>IF(L37&lt;12,"BAJO",IF(L37&gt;19,"ALTO","MEDIO"))</f>
        <v>BAJO</v>
      </c>
      <c r="N37" s="22"/>
      <c r="O37" s="24">
        <f>IF(M37="BAJO",0.1,IF(M37="MEDIO",3,5))</f>
        <v>0.1</v>
      </c>
      <c r="P37" s="29"/>
      <c r="Q37" s="25"/>
      <c r="R37" s="25"/>
      <c r="S37" s="26"/>
    </row>
    <row r="38" spans="1:19" x14ac:dyDescent="0.2">
      <c r="A38" s="20"/>
      <c r="B38" s="21"/>
      <c r="C38" s="22"/>
      <c r="D38" s="22"/>
      <c r="E38" s="22"/>
      <c r="F38" s="22"/>
      <c r="G38" s="22"/>
      <c r="H38" s="23"/>
      <c r="I38" s="23"/>
      <c r="J38" s="24"/>
      <c r="K38" s="24"/>
      <c r="L38" s="24"/>
      <c r="M38" s="24" t="str">
        <f>IF(L38&lt;12,"BAJO",IF(L38&gt;19,"ALTO","MEDIO"))</f>
        <v>BAJO</v>
      </c>
      <c r="N38" s="22"/>
      <c r="O38" s="24">
        <f>IF(M38="BAJO",0.1,IF(M38="MEDIO",3,5))</f>
        <v>0.1</v>
      </c>
      <c r="P38" s="29"/>
      <c r="Q38" s="25"/>
      <c r="R38" s="25"/>
      <c r="S38" s="26"/>
    </row>
    <row r="39" spans="1:19" x14ac:dyDescent="0.2">
      <c r="A39" s="20">
        <v>43</v>
      </c>
      <c r="B39" s="21"/>
      <c r="C39" s="22"/>
      <c r="D39" s="22"/>
      <c r="E39" s="22"/>
      <c r="F39" s="28"/>
      <c r="G39" s="22"/>
      <c r="H39" s="22"/>
      <c r="I39" s="22"/>
      <c r="J39" s="15"/>
      <c r="K39" s="15"/>
      <c r="L39" s="24"/>
      <c r="M39" s="24" t="str">
        <f t="shared" ref="M39:M41" si="5">IF(L39&lt;12,"BAJO",IF(L39&gt;19,"ALTO","MEDIO"))</f>
        <v>BAJO</v>
      </c>
      <c r="N39" s="22"/>
      <c r="O39" s="24">
        <f t="shared" ref="O39:O41" si="6">IF(M39="BAJO",0.1,IF(M39="MEDIO",3,5))</f>
        <v>0.1</v>
      </c>
      <c r="P39" s="29"/>
      <c r="Q39" s="25"/>
      <c r="R39" s="25"/>
      <c r="S39" s="26"/>
    </row>
    <row r="40" spans="1:19" x14ac:dyDescent="0.2">
      <c r="A40" s="20">
        <v>44</v>
      </c>
      <c r="B40" s="21"/>
      <c r="C40" s="22"/>
      <c r="D40" s="22"/>
      <c r="E40" s="28"/>
      <c r="F40" s="22"/>
      <c r="G40" s="22"/>
      <c r="H40" s="22"/>
      <c r="I40" s="22"/>
      <c r="J40" s="15"/>
      <c r="K40" s="15"/>
      <c r="L40" s="24"/>
      <c r="M40" s="24" t="str">
        <f t="shared" si="5"/>
        <v>BAJO</v>
      </c>
      <c r="N40" s="22"/>
      <c r="O40" s="24">
        <f t="shared" si="6"/>
        <v>0.1</v>
      </c>
      <c r="P40" s="29"/>
      <c r="Q40" s="25"/>
      <c r="R40" s="25"/>
      <c r="S40" s="26"/>
    </row>
    <row r="41" spans="1:19" x14ac:dyDescent="0.2">
      <c r="A41" s="20">
        <v>50</v>
      </c>
      <c r="B41" s="21"/>
      <c r="C41" s="22"/>
      <c r="D41" s="22"/>
      <c r="E41" s="28"/>
      <c r="F41" s="22"/>
      <c r="G41" s="22"/>
      <c r="H41" s="22"/>
      <c r="I41" s="22"/>
      <c r="J41" s="24"/>
      <c r="K41" s="24"/>
      <c r="L41" s="24"/>
      <c r="M41" s="24" t="str">
        <f t="shared" si="5"/>
        <v>BAJO</v>
      </c>
      <c r="N41" s="22"/>
      <c r="O41" s="24">
        <f t="shared" si="6"/>
        <v>0.1</v>
      </c>
      <c r="P41" s="29"/>
      <c r="Q41" s="25"/>
      <c r="R41" s="25"/>
      <c r="S41" s="26"/>
    </row>
    <row r="42" spans="1:19" x14ac:dyDescent="0.2">
      <c r="D42" s="29"/>
      <c r="E42" s="29"/>
      <c r="O42" s="8">
        <f>SUM(O8:O41)</f>
        <v>2.9000000000000012</v>
      </c>
      <c r="Q42" s="8">
        <f>COUNT(O8:O41)</f>
        <v>29</v>
      </c>
    </row>
  </sheetData>
  <mergeCells count="12">
    <mergeCell ref="R5:S5"/>
    <mergeCell ref="B5:D5"/>
    <mergeCell ref="E5:G5"/>
    <mergeCell ref="M5:O5"/>
    <mergeCell ref="B1:M1"/>
    <mergeCell ref="N1:O4"/>
    <mergeCell ref="B2:M2"/>
    <mergeCell ref="B3:D3"/>
    <mergeCell ref="F3:L3"/>
    <mergeCell ref="B4:D4"/>
    <mergeCell ref="F4:L4"/>
    <mergeCell ref="J5:L5"/>
  </mergeCells>
  <conditionalFormatting sqref="M32:M33 M35:M36 M39:M41">
    <cfRule type="cellIs" dxfId="14" priority="10" stopIfTrue="1" operator="equal">
      <formula>"ALTO"</formula>
    </cfRule>
    <cfRule type="cellIs" dxfId="13" priority="11" stopIfTrue="1" operator="equal">
      <formula>"MEDIO"</formula>
    </cfRule>
    <cfRule type="cellIs" dxfId="12" priority="12" stopIfTrue="1" operator="equal">
      <formula>"BAJO"</formula>
    </cfRule>
  </conditionalFormatting>
  <conditionalFormatting sqref="M37">
    <cfRule type="cellIs" dxfId="11" priority="7" stopIfTrue="1" operator="equal">
      <formula>"ALTO"</formula>
    </cfRule>
    <cfRule type="cellIs" dxfId="10" priority="8" stopIfTrue="1" operator="equal">
      <formula>"MEDIO"</formula>
    </cfRule>
    <cfRule type="cellIs" dxfId="9" priority="9" stopIfTrue="1" operator="equal">
      <formula>"BAJO"</formula>
    </cfRule>
  </conditionalFormatting>
  <conditionalFormatting sqref="M8:M31">
    <cfRule type="cellIs" dxfId="8" priority="13" stopIfTrue="1" operator="equal">
      <formula>"ALTO"</formula>
    </cfRule>
    <cfRule type="cellIs" dxfId="7" priority="14" stopIfTrue="1" operator="equal">
      <formula>"MEDIO"</formula>
    </cfRule>
    <cfRule type="cellIs" dxfId="6" priority="15" stopIfTrue="1" operator="equal">
      <formula>"BAJO"</formula>
    </cfRule>
  </conditionalFormatting>
  <conditionalFormatting sqref="M34">
    <cfRule type="cellIs" dxfId="5" priority="4" stopIfTrue="1" operator="equal">
      <formula>"ALTO"</formula>
    </cfRule>
    <cfRule type="cellIs" dxfId="4" priority="5" stopIfTrue="1" operator="equal">
      <formula>"MEDIO"</formula>
    </cfRule>
    <cfRule type="cellIs" dxfId="3" priority="6" stopIfTrue="1" operator="equal">
      <formula>"BAJO"</formula>
    </cfRule>
  </conditionalFormatting>
  <conditionalFormatting sqref="M38">
    <cfRule type="cellIs" dxfId="2" priority="1" stopIfTrue="1" operator="equal">
      <formula>"ALTO"</formula>
    </cfRule>
    <cfRule type="cellIs" dxfId="1" priority="2" stopIfTrue="1" operator="equal">
      <formula>"MEDIO"</formula>
    </cfRule>
    <cfRule type="cellIs" dxfId="0" priority="3" stopIfTrue="1" operator="equal">
      <formula>"BAJO"</formula>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16"/>
  <sheetViews>
    <sheetView zoomScale="70" zoomScaleNormal="70" workbookViewId="0">
      <selection activeCell="B5" sqref="B5:D5"/>
    </sheetView>
  </sheetViews>
  <sheetFormatPr baseColWidth="10" defaultColWidth="11.42578125" defaultRowHeight="14.25" x14ac:dyDescent="0.2"/>
  <cols>
    <col min="1" max="1" width="5.5703125" style="8" customWidth="1"/>
    <col min="2" max="3" width="30.85546875" style="8" customWidth="1"/>
    <col min="4" max="4" width="66.28515625" style="8" customWidth="1"/>
    <col min="5" max="5" width="41" style="8" customWidth="1"/>
    <col min="6" max="6" width="36.42578125" style="30" customWidth="1"/>
    <col min="7" max="7" width="36.42578125" style="8" customWidth="1"/>
    <col min="8" max="9" width="71" style="8" customWidth="1"/>
    <col min="10" max="11" width="18.85546875" style="31"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4" t="s">
        <v>6</v>
      </c>
      <c r="C1" s="65"/>
      <c r="D1" s="65"/>
      <c r="E1" s="65"/>
      <c r="F1" s="65"/>
      <c r="G1" s="65"/>
      <c r="H1" s="65"/>
      <c r="I1" s="65"/>
      <c r="J1" s="65"/>
      <c r="K1" s="65"/>
      <c r="L1" s="65"/>
      <c r="M1" s="66"/>
      <c r="N1" s="67"/>
      <c r="O1" s="68"/>
    </row>
    <row r="2" spans="1:77" ht="26.25" customHeight="1" thickTop="1" x14ac:dyDescent="0.2">
      <c r="B2" s="73" t="s">
        <v>7</v>
      </c>
      <c r="C2" s="74"/>
      <c r="D2" s="74"/>
      <c r="E2" s="74"/>
      <c r="F2" s="74"/>
      <c r="G2" s="74"/>
      <c r="H2" s="74"/>
      <c r="I2" s="74"/>
      <c r="J2" s="74"/>
      <c r="K2" s="74"/>
      <c r="L2" s="74"/>
      <c r="M2" s="75"/>
      <c r="N2" s="69"/>
      <c r="O2" s="70"/>
    </row>
    <row r="3" spans="1:77" ht="15" x14ac:dyDescent="0.2">
      <c r="B3" s="76" t="s">
        <v>8</v>
      </c>
      <c r="C3" s="77"/>
      <c r="D3" s="78"/>
      <c r="E3" s="40"/>
      <c r="F3" s="79" t="s">
        <v>0</v>
      </c>
      <c r="G3" s="77"/>
      <c r="H3" s="77"/>
      <c r="I3" s="77"/>
      <c r="J3" s="77"/>
      <c r="K3" s="77"/>
      <c r="L3" s="78"/>
      <c r="M3" s="41" t="s">
        <v>9</v>
      </c>
      <c r="N3" s="69"/>
      <c r="O3" s="70"/>
    </row>
    <row r="4" spans="1:77" ht="15" customHeight="1" thickBot="1" x14ac:dyDescent="0.25">
      <c r="B4" s="80"/>
      <c r="C4" s="81"/>
      <c r="D4" s="82"/>
      <c r="E4" s="36"/>
      <c r="F4" s="83"/>
      <c r="G4" s="84"/>
      <c r="H4" s="81"/>
      <c r="I4" s="84"/>
      <c r="J4" s="81"/>
      <c r="K4" s="81"/>
      <c r="L4" s="82"/>
      <c r="M4" s="37" t="s">
        <v>10</v>
      </c>
      <c r="N4" s="71"/>
      <c r="O4" s="72"/>
    </row>
    <row r="5" spans="1:77" ht="75.75" customHeight="1" thickTop="1" x14ac:dyDescent="0.2">
      <c r="B5" s="86" t="s">
        <v>185</v>
      </c>
      <c r="C5" s="86"/>
      <c r="D5" s="86"/>
      <c r="E5" s="100" t="s">
        <v>12</v>
      </c>
      <c r="F5" s="100"/>
      <c r="G5" s="100"/>
      <c r="H5" s="46" t="s">
        <v>186</v>
      </c>
      <c r="I5" s="58" t="s">
        <v>14</v>
      </c>
      <c r="J5" s="86" t="s">
        <v>15</v>
      </c>
      <c r="K5" s="86"/>
      <c r="L5" s="86"/>
      <c r="M5" s="101" t="s">
        <v>16</v>
      </c>
      <c r="N5" s="101"/>
      <c r="O5" s="102"/>
      <c r="Q5" s="46" t="s">
        <v>17</v>
      </c>
      <c r="R5" s="91">
        <v>44904</v>
      </c>
      <c r="S5" s="86"/>
    </row>
    <row r="6" spans="1:77" ht="6" customHeight="1" x14ac:dyDescent="0.2">
      <c r="B6" s="47"/>
      <c r="C6" s="48"/>
      <c r="D6" s="49"/>
      <c r="E6" s="50"/>
      <c r="F6" s="51"/>
      <c r="G6" s="52"/>
      <c r="H6" s="47"/>
      <c r="I6" s="53"/>
      <c r="J6" s="59"/>
      <c r="K6" s="59"/>
      <c r="L6" s="60"/>
      <c r="M6" s="56"/>
      <c r="N6" s="56"/>
      <c r="O6" s="56"/>
    </row>
    <row r="7" spans="1:77" ht="79.5" customHeight="1" x14ac:dyDescent="0.2">
      <c r="B7" s="46" t="s">
        <v>18</v>
      </c>
      <c r="C7" s="46" t="s">
        <v>19</v>
      </c>
      <c r="D7" s="46" t="s">
        <v>20</v>
      </c>
      <c r="E7" s="46" t="s">
        <v>21</v>
      </c>
      <c r="F7" s="46" t="s">
        <v>22</v>
      </c>
      <c r="G7" s="46" t="s">
        <v>23</v>
      </c>
      <c r="H7" s="46" t="s">
        <v>24</v>
      </c>
      <c r="I7" s="46" t="s">
        <v>197</v>
      </c>
      <c r="J7" s="46" t="s">
        <v>25</v>
      </c>
      <c r="K7" s="46" t="s">
        <v>26</v>
      </c>
      <c r="L7" s="46" t="s">
        <v>27</v>
      </c>
      <c r="M7" s="46" t="s">
        <v>28</v>
      </c>
      <c r="N7" s="46" t="s">
        <v>29</v>
      </c>
      <c r="O7" s="46" t="s">
        <v>30</v>
      </c>
      <c r="Q7" s="46" t="s">
        <v>31</v>
      </c>
      <c r="R7" s="46" t="s">
        <v>32</v>
      </c>
      <c r="S7" s="46" t="s">
        <v>33</v>
      </c>
    </row>
    <row r="8" spans="1:77" ht="128.25" customHeight="1" x14ac:dyDescent="0.2">
      <c r="A8" s="85">
        <v>1</v>
      </c>
      <c r="B8" s="92" t="s">
        <v>34</v>
      </c>
      <c r="C8" s="93" t="s">
        <v>35</v>
      </c>
      <c r="D8" s="45" t="s">
        <v>36</v>
      </c>
      <c r="E8" s="57" t="s">
        <v>37</v>
      </c>
      <c r="F8" s="57" t="s">
        <v>38</v>
      </c>
      <c r="G8" s="93" t="s">
        <v>39</v>
      </c>
      <c r="H8" s="94" t="s">
        <v>40</v>
      </c>
      <c r="I8" s="96" t="s">
        <v>198</v>
      </c>
      <c r="J8" s="98">
        <v>2</v>
      </c>
      <c r="K8" s="98">
        <v>5</v>
      </c>
      <c r="L8" s="98">
        <f>K8*J8</f>
        <v>10</v>
      </c>
      <c r="M8" s="98" t="str">
        <f>IF(L8&lt;12,"BAJO",IF(L8&gt;19,"ALTO","MEDIO"))</f>
        <v>BAJO</v>
      </c>
      <c r="N8" s="93" t="s">
        <v>200</v>
      </c>
      <c r="O8" s="98">
        <f>IF(M8="BAJO",0.1,IF(M8="MEDIO",3,5))</f>
        <v>0.1</v>
      </c>
      <c r="Q8" s="110" t="s">
        <v>203</v>
      </c>
      <c r="R8" s="111" t="s">
        <v>205</v>
      </c>
      <c r="S8" s="61"/>
      <c r="BX8" s="8">
        <v>1</v>
      </c>
      <c r="BY8" s="8">
        <v>1</v>
      </c>
    </row>
    <row r="9" spans="1:77" ht="128.25" customHeight="1" x14ac:dyDescent="0.2">
      <c r="A9" s="85"/>
      <c r="B9" s="88"/>
      <c r="C9" s="90"/>
      <c r="D9" s="22" t="s">
        <v>41</v>
      </c>
      <c r="E9" s="27" t="s">
        <v>38</v>
      </c>
      <c r="F9" s="27" t="s">
        <v>37</v>
      </c>
      <c r="G9" s="90"/>
      <c r="H9" s="95"/>
      <c r="I9" s="97"/>
      <c r="J9" s="99"/>
      <c r="K9" s="99"/>
      <c r="L9" s="99"/>
      <c r="M9" s="99"/>
      <c r="N9" s="90"/>
      <c r="O9" s="99"/>
      <c r="Q9" s="107"/>
      <c r="R9" s="109"/>
      <c r="S9" s="26"/>
    </row>
    <row r="10" spans="1:77" ht="71.25" x14ac:dyDescent="0.2">
      <c r="A10" s="85">
        <v>2</v>
      </c>
      <c r="B10" s="87" t="s">
        <v>42</v>
      </c>
      <c r="C10" s="89" t="s">
        <v>43</v>
      </c>
      <c r="D10" s="22" t="s">
        <v>44</v>
      </c>
      <c r="E10" s="27" t="s">
        <v>45</v>
      </c>
      <c r="F10" s="27" t="s">
        <v>46</v>
      </c>
      <c r="G10" s="89" t="s">
        <v>39</v>
      </c>
      <c r="H10" s="103" t="s">
        <v>47</v>
      </c>
      <c r="I10" s="104" t="s">
        <v>198</v>
      </c>
      <c r="J10" s="105">
        <v>2</v>
      </c>
      <c r="K10" s="105">
        <v>5</v>
      </c>
      <c r="L10" s="105">
        <f t="shared" ref="L10" si="0">K10*J10</f>
        <v>10</v>
      </c>
      <c r="M10" s="105" t="str">
        <f t="shared" ref="M10:M15" si="1">IF(L10&lt;12,"BAJO",IF(L10&gt;19,"ALTO","MEDIO"))</f>
        <v>BAJO</v>
      </c>
      <c r="N10" s="89" t="s">
        <v>200</v>
      </c>
      <c r="O10" s="105">
        <f t="shared" ref="O10:O15" si="2">IF(M10="BAJO",0.1,IF(M10="MEDIO",3,5))</f>
        <v>0.1</v>
      </c>
      <c r="Q10" s="106" t="s">
        <v>203</v>
      </c>
      <c r="R10" s="108" t="s">
        <v>205</v>
      </c>
      <c r="S10" s="26"/>
      <c r="BX10" s="8">
        <v>2</v>
      </c>
      <c r="BY10" s="8">
        <v>2</v>
      </c>
    </row>
    <row r="11" spans="1:77" ht="85.5" x14ac:dyDescent="0.2">
      <c r="A11" s="85"/>
      <c r="B11" s="88" t="s">
        <v>42</v>
      </c>
      <c r="C11" s="90" t="s">
        <v>43</v>
      </c>
      <c r="D11" s="22" t="s">
        <v>48</v>
      </c>
      <c r="E11" s="27" t="s">
        <v>46</v>
      </c>
      <c r="F11" s="27" t="s">
        <v>45</v>
      </c>
      <c r="G11" s="90" t="s">
        <v>39</v>
      </c>
      <c r="H11" s="95" t="s">
        <v>47</v>
      </c>
      <c r="I11" s="97"/>
      <c r="J11" s="99"/>
      <c r="K11" s="99"/>
      <c r="L11" s="99"/>
      <c r="M11" s="99"/>
      <c r="N11" s="90"/>
      <c r="O11" s="99"/>
      <c r="Q11" s="107"/>
      <c r="R11" s="109"/>
      <c r="S11" s="26"/>
    </row>
    <row r="12" spans="1:77" ht="85.5" x14ac:dyDescent="0.2">
      <c r="A12" s="85">
        <v>3</v>
      </c>
      <c r="B12" s="87" t="s">
        <v>42</v>
      </c>
      <c r="C12" s="89" t="s">
        <v>201</v>
      </c>
      <c r="D12" s="22" t="s">
        <v>50</v>
      </c>
      <c r="E12" s="27" t="s">
        <v>38</v>
      </c>
      <c r="F12" s="27" t="s">
        <v>51</v>
      </c>
      <c r="G12" s="89" t="s">
        <v>39</v>
      </c>
      <c r="H12" s="103" t="s">
        <v>52</v>
      </c>
      <c r="I12" s="104" t="s">
        <v>198</v>
      </c>
      <c r="J12" s="105">
        <v>2</v>
      </c>
      <c r="K12" s="105">
        <v>4</v>
      </c>
      <c r="L12" s="105">
        <f t="shared" ref="L12" si="3">K12*J12</f>
        <v>8</v>
      </c>
      <c r="M12" s="105" t="str">
        <f t="shared" si="1"/>
        <v>BAJO</v>
      </c>
      <c r="N12" s="89" t="s">
        <v>200</v>
      </c>
      <c r="O12" s="105">
        <f t="shared" si="2"/>
        <v>0.1</v>
      </c>
      <c r="Q12" s="106" t="s">
        <v>203</v>
      </c>
      <c r="R12" s="108" t="s">
        <v>205</v>
      </c>
      <c r="S12" s="26"/>
      <c r="BX12" s="8">
        <v>2</v>
      </c>
      <c r="BY12" s="8">
        <v>2</v>
      </c>
    </row>
    <row r="13" spans="1:77" ht="85.5" x14ac:dyDescent="0.2">
      <c r="A13" s="85"/>
      <c r="B13" s="88" t="s">
        <v>42</v>
      </c>
      <c r="C13" s="90" t="s">
        <v>49</v>
      </c>
      <c r="D13" s="22" t="s">
        <v>53</v>
      </c>
      <c r="E13" s="27" t="s">
        <v>54</v>
      </c>
      <c r="F13" s="27" t="s">
        <v>51</v>
      </c>
      <c r="G13" s="90" t="s">
        <v>39</v>
      </c>
      <c r="H13" s="95" t="s">
        <v>52</v>
      </c>
      <c r="I13" s="97"/>
      <c r="J13" s="99"/>
      <c r="K13" s="99"/>
      <c r="L13" s="99"/>
      <c r="M13" s="99"/>
      <c r="N13" s="90"/>
      <c r="O13" s="99"/>
      <c r="Q13" s="107"/>
      <c r="R13" s="109"/>
      <c r="S13" s="26"/>
    </row>
    <row r="14" spans="1:77" ht="85.5" x14ac:dyDescent="0.2">
      <c r="A14" s="85">
        <v>4</v>
      </c>
      <c r="B14" s="87" t="s">
        <v>55</v>
      </c>
      <c r="C14" s="89" t="s">
        <v>56</v>
      </c>
      <c r="D14" s="22" t="s">
        <v>199</v>
      </c>
      <c r="E14" s="27" t="s">
        <v>57</v>
      </c>
      <c r="F14" s="27" t="s">
        <v>58</v>
      </c>
      <c r="G14" s="89" t="s">
        <v>39</v>
      </c>
      <c r="H14" s="103" t="s">
        <v>59</v>
      </c>
      <c r="I14" s="104" t="s">
        <v>198</v>
      </c>
      <c r="J14" s="105">
        <v>3</v>
      </c>
      <c r="K14" s="105">
        <v>5</v>
      </c>
      <c r="L14" s="105">
        <f t="shared" ref="L14" si="4">K14*J14</f>
        <v>15</v>
      </c>
      <c r="M14" s="105" t="str">
        <f t="shared" si="1"/>
        <v>MEDIO</v>
      </c>
      <c r="N14" s="89" t="s">
        <v>202</v>
      </c>
      <c r="O14" s="105">
        <f t="shared" si="2"/>
        <v>3</v>
      </c>
      <c r="Q14" s="106" t="s">
        <v>203</v>
      </c>
      <c r="R14" s="108" t="s">
        <v>204</v>
      </c>
      <c r="S14" s="26"/>
    </row>
    <row r="15" spans="1:77" ht="72" customHeight="1" x14ac:dyDescent="0.2">
      <c r="A15" s="85"/>
      <c r="B15" s="88" t="s">
        <v>55</v>
      </c>
      <c r="C15" s="90" t="s">
        <v>56</v>
      </c>
      <c r="D15" s="22" t="s">
        <v>60</v>
      </c>
      <c r="E15" s="27" t="s">
        <v>58</v>
      </c>
      <c r="F15" s="27" t="s">
        <v>57</v>
      </c>
      <c r="G15" s="90" t="s">
        <v>39</v>
      </c>
      <c r="H15" s="95" t="s">
        <v>59</v>
      </c>
      <c r="I15" s="97"/>
      <c r="J15" s="99"/>
      <c r="K15" s="99"/>
      <c r="L15" s="99"/>
      <c r="M15" s="99" t="str">
        <f t="shared" si="1"/>
        <v>BAJO</v>
      </c>
      <c r="N15" s="90"/>
      <c r="O15" s="99">
        <f t="shared" si="2"/>
        <v>0.1</v>
      </c>
      <c r="Q15" s="107"/>
      <c r="R15" s="109"/>
      <c r="S15" s="26"/>
    </row>
    <row r="16" spans="1:77" x14ac:dyDescent="0.2">
      <c r="D16" s="29"/>
      <c r="E16" s="29"/>
      <c r="O16" s="8">
        <f>SUM(O8:O15)</f>
        <v>3.4</v>
      </c>
      <c r="P16" s="8">
        <f>COUNT(O8,O10,O12,O14)</f>
        <v>4</v>
      </c>
    </row>
  </sheetData>
  <mergeCells count="68">
    <mergeCell ref="O10:O11"/>
    <mergeCell ref="Q14:Q15"/>
    <mergeCell ref="R14:R15"/>
    <mergeCell ref="Q8:Q9"/>
    <mergeCell ref="R8:R9"/>
    <mergeCell ref="Q10:Q11"/>
    <mergeCell ref="R10:R11"/>
    <mergeCell ref="Q12:Q13"/>
    <mergeCell ref="R12:R13"/>
    <mergeCell ref="N10:N11"/>
    <mergeCell ref="N12:N13"/>
    <mergeCell ref="N14:N15"/>
    <mergeCell ref="L10:L11"/>
    <mergeCell ref="M10:M11"/>
    <mergeCell ref="J14:J15"/>
    <mergeCell ref="K14:K15"/>
    <mergeCell ref="L14:L15"/>
    <mergeCell ref="M14:M15"/>
    <mergeCell ref="O14:O15"/>
    <mergeCell ref="G12:G13"/>
    <mergeCell ref="H12:H13"/>
    <mergeCell ref="I12:I13"/>
    <mergeCell ref="G14:G15"/>
    <mergeCell ref="H14:H15"/>
    <mergeCell ref="I14:I15"/>
    <mergeCell ref="J12:J13"/>
    <mergeCell ref="K12:K13"/>
    <mergeCell ref="L12:L13"/>
    <mergeCell ref="M12:M13"/>
    <mergeCell ref="O12:O13"/>
    <mergeCell ref="G10:G11"/>
    <mergeCell ref="H10:H11"/>
    <mergeCell ref="I10:I11"/>
    <mergeCell ref="J10:J11"/>
    <mergeCell ref="K10:K11"/>
    <mergeCell ref="R5:S5"/>
    <mergeCell ref="B8:B9"/>
    <mergeCell ref="C8:C9"/>
    <mergeCell ref="G8:G9"/>
    <mergeCell ref="H8:H9"/>
    <mergeCell ref="I8:I9"/>
    <mergeCell ref="J8:J9"/>
    <mergeCell ref="K8:K9"/>
    <mergeCell ref="L8:L9"/>
    <mergeCell ref="M8:M9"/>
    <mergeCell ref="O8:O9"/>
    <mergeCell ref="E5:G5"/>
    <mergeCell ref="M5:O5"/>
    <mergeCell ref="J5:L5"/>
    <mergeCell ref="N8:N9"/>
    <mergeCell ref="A8:A9"/>
    <mergeCell ref="A10:A11"/>
    <mergeCell ref="A12:A13"/>
    <mergeCell ref="A14:A15"/>
    <mergeCell ref="B5:D5"/>
    <mergeCell ref="B10:B11"/>
    <mergeCell ref="C10:C11"/>
    <mergeCell ref="B14:B15"/>
    <mergeCell ref="C14:C15"/>
    <mergeCell ref="B12:B13"/>
    <mergeCell ref="C12:C13"/>
    <mergeCell ref="B1:M1"/>
    <mergeCell ref="N1:O4"/>
    <mergeCell ref="B2:M2"/>
    <mergeCell ref="B3:D3"/>
    <mergeCell ref="F3:L3"/>
    <mergeCell ref="B4:D4"/>
    <mergeCell ref="F4:L4"/>
  </mergeCells>
  <conditionalFormatting sqref="M8 M10 M12 M14">
    <cfRule type="cellIs" dxfId="77" priority="37" stopIfTrue="1" operator="equal">
      <formula>"ALTO"</formula>
    </cfRule>
    <cfRule type="cellIs" dxfId="76" priority="38" stopIfTrue="1" operator="equal">
      <formula>"MEDIO"</formula>
    </cfRule>
    <cfRule type="cellIs" dxfId="75" priority="39" stopIfTrue="1" operator="equal">
      <formula>"BAJO"</formula>
    </cfRule>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Y10"/>
  <sheetViews>
    <sheetView zoomScale="70" zoomScaleNormal="70" workbookViewId="0">
      <selection activeCell="B5" sqref="B5:D5"/>
    </sheetView>
  </sheetViews>
  <sheetFormatPr baseColWidth="10" defaultColWidth="11.42578125" defaultRowHeight="14.25" x14ac:dyDescent="0.2"/>
  <cols>
    <col min="1" max="1" width="5.5703125" style="8" customWidth="1"/>
    <col min="2" max="3" width="30.85546875" style="8" customWidth="1"/>
    <col min="4" max="4" width="66.28515625" style="8" customWidth="1"/>
    <col min="5" max="5" width="41" style="8" customWidth="1"/>
    <col min="6" max="6" width="36.42578125" style="30" customWidth="1"/>
    <col min="7" max="7" width="36.42578125" style="8" customWidth="1"/>
    <col min="8" max="9" width="71" style="8" customWidth="1"/>
    <col min="10" max="11" width="18.85546875" style="31"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4" t="s">
        <v>6</v>
      </c>
      <c r="C1" s="65"/>
      <c r="D1" s="65"/>
      <c r="E1" s="65"/>
      <c r="F1" s="65"/>
      <c r="G1" s="65"/>
      <c r="H1" s="65"/>
      <c r="I1" s="65"/>
      <c r="J1" s="65"/>
      <c r="K1" s="65"/>
      <c r="L1" s="65"/>
      <c r="M1" s="66"/>
      <c r="N1" s="67"/>
      <c r="O1" s="68"/>
    </row>
    <row r="2" spans="1:77" ht="26.25" customHeight="1" thickTop="1" x14ac:dyDescent="0.2">
      <c r="B2" s="73" t="s">
        <v>7</v>
      </c>
      <c r="C2" s="74"/>
      <c r="D2" s="74"/>
      <c r="E2" s="74"/>
      <c r="F2" s="74"/>
      <c r="G2" s="74"/>
      <c r="H2" s="74"/>
      <c r="I2" s="74"/>
      <c r="J2" s="74"/>
      <c r="K2" s="74"/>
      <c r="L2" s="74"/>
      <c r="M2" s="75"/>
      <c r="N2" s="69"/>
      <c r="O2" s="70"/>
    </row>
    <row r="3" spans="1:77" ht="15" x14ac:dyDescent="0.2">
      <c r="B3" s="76" t="s">
        <v>8</v>
      </c>
      <c r="C3" s="77"/>
      <c r="D3" s="78"/>
      <c r="E3" s="40"/>
      <c r="F3" s="79" t="s">
        <v>0</v>
      </c>
      <c r="G3" s="77"/>
      <c r="H3" s="77"/>
      <c r="I3" s="77"/>
      <c r="J3" s="77"/>
      <c r="K3" s="77"/>
      <c r="L3" s="78"/>
      <c r="M3" s="41" t="s">
        <v>9</v>
      </c>
      <c r="N3" s="69"/>
      <c r="O3" s="70"/>
    </row>
    <row r="4" spans="1:77" ht="15" customHeight="1" thickBot="1" x14ac:dyDescent="0.25">
      <c r="B4" s="112"/>
      <c r="C4" s="84"/>
      <c r="D4" s="113"/>
      <c r="E4" s="36"/>
      <c r="F4" s="83"/>
      <c r="G4" s="84"/>
      <c r="H4" s="84"/>
      <c r="I4" s="84"/>
      <c r="J4" s="84"/>
      <c r="K4" s="84"/>
      <c r="L4" s="113"/>
      <c r="M4" s="37" t="s">
        <v>10</v>
      </c>
      <c r="N4" s="71"/>
      <c r="O4" s="72"/>
    </row>
    <row r="5" spans="1:77" ht="75.75" customHeight="1" thickTop="1" x14ac:dyDescent="0.2">
      <c r="B5" s="114" t="s">
        <v>185</v>
      </c>
      <c r="C5" s="115"/>
      <c r="D5" s="116"/>
      <c r="E5" s="117" t="s">
        <v>61</v>
      </c>
      <c r="F5" s="118"/>
      <c r="G5" s="119"/>
      <c r="H5" s="42" t="s">
        <v>186</v>
      </c>
      <c r="I5" s="39" t="s">
        <v>62</v>
      </c>
      <c r="J5" s="114" t="s">
        <v>15</v>
      </c>
      <c r="K5" s="115"/>
      <c r="L5" s="116"/>
      <c r="M5" s="120" t="s">
        <v>63</v>
      </c>
      <c r="N5" s="101"/>
      <c r="O5" s="102"/>
      <c r="Q5" s="43" t="s">
        <v>17</v>
      </c>
      <c r="R5" s="121">
        <v>44904</v>
      </c>
      <c r="S5" s="122"/>
    </row>
    <row r="6" spans="1:77" ht="6" customHeight="1" x14ac:dyDescent="0.2">
      <c r="B6" s="9"/>
      <c r="C6" s="34"/>
      <c r="D6" s="12"/>
      <c r="E6" s="34"/>
      <c r="F6" s="13"/>
      <c r="G6" s="14"/>
      <c r="H6" s="9"/>
      <c r="I6" s="9"/>
      <c r="J6" s="15"/>
      <c r="K6" s="15"/>
      <c r="L6" s="10"/>
      <c r="M6" s="16"/>
      <c r="N6" s="16"/>
      <c r="O6" s="16"/>
    </row>
    <row r="7" spans="1:77" ht="79.5" customHeight="1" x14ac:dyDescent="0.2">
      <c r="B7" s="43" t="s">
        <v>18</v>
      </c>
      <c r="C7" s="43" t="s">
        <v>19</v>
      </c>
      <c r="D7" s="43" t="s">
        <v>20</v>
      </c>
      <c r="E7" s="43" t="s">
        <v>21</v>
      </c>
      <c r="F7" s="43" t="s">
        <v>22</v>
      </c>
      <c r="G7" s="43" t="s">
        <v>23</v>
      </c>
      <c r="H7" s="43" t="s">
        <v>24</v>
      </c>
      <c r="I7" s="43" t="s">
        <v>197</v>
      </c>
      <c r="J7" s="43" t="s">
        <v>25</v>
      </c>
      <c r="K7" s="43" t="s">
        <v>26</v>
      </c>
      <c r="L7" s="43" t="s">
        <v>27</v>
      </c>
      <c r="M7" s="43" t="s">
        <v>28</v>
      </c>
      <c r="N7" s="43" t="s">
        <v>29</v>
      </c>
      <c r="O7" s="43" t="s">
        <v>30</v>
      </c>
      <c r="Q7" s="42" t="s">
        <v>31</v>
      </c>
      <c r="R7" s="43" t="s">
        <v>32</v>
      </c>
      <c r="S7" s="43" t="s">
        <v>33</v>
      </c>
    </row>
    <row r="8" spans="1:77" ht="128.25" customHeight="1" x14ac:dyDescent="0.2">
      <c r="A8" s="85">
        <v>1</v>
      </c>
      <c r="B8" s="87" t="s">
        <v>64</v>
      </c>
      <c r="C8" s="105" t="s">
        <v>65</v>
      </c>
      <c r="D8" s="22" t="s">
        <v>206</v>
      </c>
      <c r="E8" s="27" t="s">
        <v>207</v>
      </c>
      <c r="F8" s="27" t="s">
        <v>66</v>
      </c>
      <c r="G8" s="89" t="s">
        <v>208</v>
      </c>
      <c r="H8" s="103" t="s">
        <v>210</v>
      </c>
      <c r="I8" s="23"/>
      <c r="J8" s="105">
        <v>3</v>
      </c>
      <c r="K8" s="105">
        <v>3</v>
      </c>
      <c r="L8" s="105">
        <f>K8*J8</f>
        <v>9</v>
      </c>
      <c r="M8" s="105" t="str">
        <f>IF(L8&lt;12,"BAJO",IF(L8&gt;19,"ALTO","MEDIO"))</f>
        <v>BAJO</v>
      </c>
      <c r="N8" s="89" t="s">
        <v>200</v>
      </c>
      <c r="O8" s="105">
        <f>IF(M8="BAJO",0.1,IF(M8="MEDIO",3,5))</f>
        <v>0.1</v>
      </c>
      <c r="Q8" s="106" t="s">
        <v>203</v>
      </c>
      <c r="R8" s="108" t="s">
        <v>205</v>
      </c>
      <c r="S8" s="26"/>
      <c r="BX8" s="8">
        <v>1</v>
      </c>
      <c r="BY8" s="8">
        <v>1</v>
      </c>
    </row>
    <row r="9" spans="1:77" ht="104.25" customHeight="1" x14ac:dyDescent="0.2">
      <c r="A9" s="85"/>
      <c r="B9" s="88"/>
      <c r="C9" s="99"/>
      <c r="D9" s="22" t="s">
        <v>209</v>
      </c>
      <c r="E9" s="27" t="s">
        <v>66</v>
      </c>
      <c r="F9" s="27" t="s">
        <v>207</v>
      </c>
      <c r="G9" s="90"/>
      <c r="H9" s="95"/>
      <c r="I9" s="23"/>
      <c r="J9" s="99"/>
      <c r="K9" s="99"/>
      <c r="L9" s="99"/>
      <c r="M9" s="99"/>
      <c r="N9" s="90"/>
      <c r="O9" s="99"/>
      <c r="Q9" s="107"/>
      <c r="R9" s="109"/>
      <c r="S9" s="26"/>
    </row>
    <row r="10" spans="1:77" x14ac:dyDescent="0.2">
      <c r="D10" s="29"/>
      <c r="E10" s="29"/>
      <c r="O10" s="8">
        <f>SUM(O8:O9)</f>
        <v>0.1</v>
      </c>
      <c r="P10" s="8">
        <f>COUNT(O8)</f>
        <v>1</v>
      </c>
      <c r="Q10" s="8">
        <f>COUNT(O8:O9)</f>
        <v>1</v>
      </c>
    </row>
  </sheetData>
  <mergeCells count="25">
    <mergeCell ref="R5:S5"/>
    <mergeCell ref="M8:M9"/>
    <mergeCell ref="O8:O9"/>
    <mergeCell ref="B8:B9"/>
    <mergeCell ref="C8:C9"/>
    <mergeCell ref="G8:G9"/>
    <mergeCell ref="H8:H9"/>
    <mergeCell ref="J8:J9"/>
    <mergeCell ref="K8:K9"/>
    <mergeCell ref="L8:L9"/>
    <mergeCell ref="N8:N9"/>
    <mergeCell ref="Q8:Q9"/>
    <mergeCell ref="R8:R9"/>
    <mergeCell ref="A8:A9"/>
    <mergeCell ref="B5:D5"/>
    <mergeCell ref="E5:G5"/>
    <mergeCell ref="M5:O5"/>
    <mergeCell ref="J5:L5"/>
    <mergeCell ref="B1:M1"/>
    <mergeCell ref="N1:O4"/>
    <mergeCell ref="B2:M2"/>
    <mergeCell ref="B3:D3"/>
    <mergeCell ref="F3:L3"/>
    <mergeCell ref="B4:D4"/>
    <mergeCell ref="F4:L4"/>
  </mergeCells>
  <conditionalFormatting sqref="M8">
    <cfRule type="cellIs" dxfId="74" priority="37" stopIfTrue="1" operator="equal">
      <formula>"ALTO"</formula>
    </cfRule>
    <cfRule type="cellIs" dxfId="73" priority="38" stopIfTrue="1" operator="equal">
      <formula>"MEDIO"</formula>
    </cfRule>
    <cfRule type="cellIs" dxfId="72" priority="39" stopIfTrue="1" operator="equal">
      <formula>"BAJO"</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X42"/>
  <sheetViews>
    <sheetView zoomScale="70" zoomScaleNormal="70" workbookViewId="0">
      <selection activeCell="B8" sqref="B8"/>
    </sheetView>
  </sheetViews>
  <sheetFormatPr baseColWidth="10" defaultColWidth="11.42578125" defaultRowHeight="14.25" x14ac:dyDescent="0.2"/>
  <cols>
    <col min="1" max="1" width="5.5703125" style="8" customWidth="1"/>
    <col min="2" max="2" width="30.85546875" style="8" customWidth="1"/>
    <col min="3" max="3" width="35.5703125" style="8" customWidth="1"/>
    <col min="4" max="4" width="66.28515625" style="8" customWidth="1"/>
    <col min="5" max="5" width="41" style="8" customWidth="1"/>
    <col min="6" max="6" width="36.42578125" style="30" customWidth="1"/>
    <col min="7" max="7" width="36.42578125" style="8" customWidth="1"/>
    <col min="8" max="8" width="71" style="8" customWidth="1"/>
    <col min="9" max="10" width="18.85546875" style="31" customWidth="1"/>
    <col min="11" max="11" width="21.140625" style="8" customWidth="1"/>
    <col min="12" max="12" width="21" style="8" customWidth="1"/>
    <col min="13" max="13" width="69.7109375" style="8" customWidth="1"/>
    <col min="14" max="14" width="11.42578125" style="8"/>
    <col min="15" max="15" width="5.140625" style="8" customWidth="1"/>
    <col min="16" max="17" width="59.85546875" style="8" customWidth="1"/>
    <col min="18" max="18" width="51" style="8" customWidth="1"/>
    <col min="19" max="16384" width="11.42578125" style="8"/>
  </cols>
  <sheetData>
    <row r="1" spans="1:76" ht="31.5" customHeight="1" thickBot="1" x14ac:dyDescent="0.25">
      <c r="B1" s="64" t="s">
        <v>6</v>
      </c>
      <c r="C1" s="65"/>
      <c r="D1" s="65"/>
      <c r="E1" s="65"/>
      <c r="F1" s="65"/>
      <c r="G1" s="65"/>
      <c r="H1" s="65"/>
      <c r="I1" s="65"/>
      <c r="J1" s="65"/>
      <c r="K1" s="65"/>
      <c r="L1" s="66"/>
      <c r="M1" s="67"/>
      <c r="N1" s="68"/>
    </row>
    <row r="2" spans="1:76" ht="26.25" customHeight="1" thickTop="1" x14ac:dyDescent="0.2">
      <c r="B2" s="73" t="s">
        <v>7</v>
      </c>
      <c r="C2" s="74"/>
      <c r="D2" s="74"/>
      <c r="E2" s="74"/>
      <c r="F2" s="74"/>
      <c r="G2" s="74"/>
      <c r="H2" s="74"/>
      <c r="I2" s="74"/>
      <c r="J2" s="74"/>
      <c r="K2" s="74"/>
      <c r="L2" s="75"/>
      <c r="M2" s="69"/>
      <c r="N2" s="70"/>
    </row>
    <row r="3" spans="1:76" ht="15" x14ac:dyDescent="0.2">
      <c r="B3" s="127" t="s">
        <v>8</v>
      </c>
      <c r="C3" s="128"/>
      <c r="D3" s="129"/>
      <c r="E3" s="35"/>
      <c r="F3" s="130" t="s">
        <v>0</v>
      </c>
      <c r="G3" s="128"/>
      <c r="H3" s="128"/>
      <c r="I3" s="128"/>
      <c r="J3" s="128"/>
      <c r="K3" s="129"/>
      <c r="L3" s="33" t="s">
        <v>9</v>
      </c>
      <c r="M3" s="69"/>
      <c r="N3" s="70"/>
    </row>
    <row r="4" spans="1:76" ht="15" customHeight="1" thickBot="1" x14ac:dyDescent="0.25">
      <c r="B4" s="112"/>
      <c r="C4" s="84"/>
      <c r="D4" s="113"/>
      <c r="E4" s="36"/>
      <c r="F4" s="83"/>
      <c r="G4" s="84"/>
      <c r="H4" s="84"/>
      <c r="I4" s="84"/>
      <c r="J4" s="84"/>
      <c r="K4" s="113"/>
      <c r="L4" s="37" t="s">
        <v>10</v>
      </c>
      <c r="M4" s="71"/>
      <c r="N4" s="72"/>
    </row>
    <row r="5" spans="1:76" ht="75.75" customHeight="1" thickTop="1" x14ac:dyDescent="0.2">
      <c r="B5" s="123" t="s">
        <v>11</v>
      </c>
      <c r="C5" s="100"/>
      <c r="D5" s="124"/>
      <c r="E5" s="123" t="s">
        <v>67</v>
      </c>
      <c r="F5" s="100"/>
      <c r="G5" s="124"/>
      <c r="H5" s="9" t="s">
        <v>13</v>
      </c>
      <c r="I5" s="125" t="s">
        <v>68</v>
      </c>
      <c r="J5" s="126"/>
      <c r="K5" s="10" t="s">
        <v>15</v>
      </c>
      <c r="L5" s="120" t="s">
        <v>69</v>
      </c>
      <c r="M5" s="101"/>
      <c r="N5" s="102"/>
      <c r="P5" s="11" t="s">
        <v>17</v>
      </c>
      <c r="Q5" s="11"/>
      <c r="R5" s="32"/>
    </row>
    <row r="6" spans="1:76" ht="6" customHeight="1" x14ac:dyDescent="0.2">
      <c r="B6" s="9"/>
      <c r="C6" s="34"/>
      <c r="D6" s="12"/>
      <c r="E6" s="34"/>
      <c r="F6" s="13"/>
      <c r="G6" s="14"/>
      <c r="H6" s="9"/>
      <c r="I6" s="15"/>
      <c r="J6" s="15"/>
      <c r="K6" s="10"/>
      <c r="L6" s="16"/>
      <c r="M6" s="16"/>
      <c r="N6" s="16"/>
    </row>
    <row r="7" spans="1:76" ht="79.5" customHeight="1" x14ac:dyDescent="0.2">
      <c r="B7" s="17" t="s">
        <v>18</v>
      </c>
      <c r="C7" s="17" t="s">
        <v>19</v>
      </c>
      <c r="D7" s="17" t="s">
        <v>20</v>
      </c>
      <c r="E7" s="17" t="s">
        <v>21</v>
      </c>
      <c r="F7" s="17" t="s">
        <v>22</v>
      </c>
      <c r="G7" s="17" t="s">
        <v>23</v>
      </c>
      <c r="H7" s="17" t="s">
        <v>24</v>
      </c>
      <c r="I7" s="17" t="s">
        <v>25</v>
      </c>
      <c r="J7" s="17" t="s">
        <v>26</v>
      </c>
      <c r="K7" s="17" t="s">
        <v>27</v>
      </c>
      <c r="L7" s="17" t="s">
        <v>28</v>
      </c>
      <c r="M7" s="17" t="s">
        <v>29</v>
      </c>
      <c r="N7" s="17" t="s">
        <v>30</v>
      </c>
      <c r="P7" s="18" t="s">
        <v>31</v>
      </c>
      <c r="Q7" s="19" t="s">
        <v>32</v>
      </c>
      <c r="R7" s="19" t="s">
        <v>33</v>
      </c>
    </row>
    <row r="8" spans="1:76" x14ac:dyDescent="0.2">
      <c r="A8" s="20">
        <v>1</v>
      </c>
      <c r="B8" s="21"/>
      <c r="C8" s="22"/>
      <c r="D8" s="22"/>
      <c r="E8" s="27"/>
      <c r="F8" s="27"/>
      <c r="G8" s="22"/>
      <c r="H8" s="23"/>
      <c r="I8" s="24"/>
      <c r="J8" s="24"/>
      <c r="K8" s="24"/>
      <c r="L8" s="24" t="str">
        <f>IF(K8&lt;12,"BAJO",IF(K8&gt;19,"ALTO","MEDIO"))</f>
        <v>BAJO</v>
      </c>
      <c r="M8" s="22"/>
      <c r="N8" s="24">
        <f>IF(L8="BAJO",0.1,IF(L8="MEDIO",3,5))</f>
        <v>0.1</v>
      </c>
      <c r="P8" s="25"/>
      <c r="Q8" s="25"/>
      <c r="R8" s="26"/>
      <c r="BW8" s="8">
        <v>1</v>
      </c>
      <c r="BX8" s="8">
        <v>1</v>
      </c>
    </row>
    <row r="9" spans="1:76" x14ac:dyDescent="0.2">
      <c r="A9" s="20">
        <v>2</v>
      </c>
      <c r="B9" s="21"/>
      <c r="C9" s="22"/>
      <c r="D9" s="22"/>
      <c r="E9" s="27"/>
      <c r="F9" s="27"/>
      <c r="G9" s="22"/>
      <c r="H9" s="23"/>
      <c r="I9" s="24"/>
      <c r="J9" s="24"/>
      <c r="K9" s="24"/>
      <c r="L9" s="24"/>
      <c r="M9" s="22"/>
      <c r="N9" s="24"/>
      <c r="P9" s="25"/>
      <c r="Q9" s="25"/>
      <c r="R9" s="26"/>
    </row>
    <row r="10" spans="1:76" x14ac:dyDescent="0.2">
      <c r="A10" s="20">
        <v>3</v>
      </c>
      <c r="B10" s="21"/>
      <c r="C10" s="22"/>
      <c r="D10" s="22"/>
      <c r="E10" s="27"/>
      <c r="F10" s="27"/>
      <c r="G10" s="22"/>
      <c r="H10" s="23"/>
      <c r="I10" s="24"/>
      <c r="J10" s="24"/>
      <c r="K10" s="24"/>
      <c r="L10" s="24" t="str">
        <f t="shared" ref="L10:L18" si="0">IF(K10&lt;12,"BAJO",IF(K10&gt;19,"ALTO","MEDIO"))</f>
        <v>BAJO</v>
      </c>
      <c r="M10" s="22"/>
      <c r="N10" s="24">
        <f t="shared" ref="N10:N18" si="1">IF(L10="BAJO",0.1,IF(L10="MEDIO",3,5))</f>
        <v>0.1</v>
      </c>
      <c r="P10" s="25"/>
      <c r="Q10" s="25"/>
      <c r="R10" s="26"/>
      <c r="BW10" s="8">
        <v>2</v>
      </c>
      <c r="BX10" s="8">
        <v>2</v>
      </c>
    </row>
    <row r="11" spans="1:76" x14ac:dyDescent="0.2">
      <c r="A11" s="20">
        <v>4</v>
      </c>
      <c r="B11" s="21"/>
      <c r="C11" s="22"/>
      <c r="D11" s="22"/>
      <c r="E11" s="27"/>
      <c r="F11" s="27"/>
      <c r="G11" s="22"/>
      <c r="H11" s="23"/>
      <c r="I11" s="24"/>
      <c r="J11" s="24"/>
      <c r="K11" s="24"/>
      <c r="L11" s="24"/>
      <c r="M11" s="22"/>
      <c r="N11" s="24"/>
      <c r="P11" s="25"/>
      <c r="Q11" s="25"/>
      <c r="R11" s="26"/>
    </row>
    <row r="12" spans="1:76" x14ac:dyDescent="0.2">
      <c r="A12" s="20">
        <v>5</v>
      </c>
      <c r="B12" s="21"/>
      <c r="C12" s="22"/>
      <c r="D12" s="22"/>
      <c r="E12" s="27"/>
      <c r="F12" s="27"/>
      <c r="G12" s="22"/>
      <c r="H12" s="23"/>
      <c r="I12" s="24"/>
      <c r="J12" s="24"/>
      <c r="K12" s="24"/>
      <c r="L12" s="24" t="str">
        <f t="shared" si="0"/>
        <v>BAJO</v>
      </c>
      <c r="M12" s="22"/>
      <c r="N12" s="24">
        <f t="shared" si="1"/>
        <v>0.1</v>
      </c>
      <c r="P12" s="25"/>
      <c r="Q12" s="25"/>
      <c r="R12" s="26"/>
      <c r="BW12" s="8">
        <v>2</v>
      </c>
      <c r="BX12" s="8">
        <v>2</v>
      </c>
    </row>
    <row r="13" spans="1:76" x14ac:dyDescent="0.2">
      <c r="A13" s="20">
        <v>6</v>
      </c>
      <c r="B13" s="21"/>
      <c r="C13" s="22"/>
      <c r="D13" s="22"/>
      <c r="E13" s="27"/>
      <c r="F13" s="27"/>
      <c r="G13" s="22"/>
      <c r="H13" s="23"/>
      <c r="I13" s="24"/>
      <c r="J13" s="24"/>
      <c r="K13" s="24"/>
      <c r="L13" s="24"/>
      <c r="M13" s="22"/>
      <c r="N13" s="24"/>
      <c r="P13" s="25"/>
      <c r="Q13" s="25"/>
      <c r="R13" s="26"/>
    </row>
    <row r="14" spans="1:76" x14ac:dyDescent="0.2">
      <c r="A14" s="20">
        <v>7</v>
      </c>
      <c r="B14" s="21"/>
      <c r="C14" s="22"/>
      <c r="D14" s="22"/>
      <c r="E14" s="27"/>
      <c r="F14" s="27"/>
      <c r="G14" s="22"/>
      <c r="H14" s="23"/>
      <c r="I14" s="24"/>
      <c r="J14" s="24"/>
      <c r="K14" s="24"/>
      <c r="L14" s="24" t="str">
        <f t="shared" si="0"/>
        <v>BAJO</v>
      </c>
      <c r="M14" s="22"/>
      <c r="N14" s="24">
        <f t="shared" si="1"/>
        <v>0.1</v>
      </c>
      <c r="P14" s="25"/>
      <c r="Q14" s="25"/>
      <c r="R14" s="26"/>
    </row>
    <row r="15" spans="1:76" x14ac:dyDescent="0.2">
      <c r="A15" s="20">
        <v>8</v>
      </c>
      <c r="B15" s="21"/>
      <c r="C15" s="22"/>
      <c r="D15" s="22"/>
      <c r="E15" s="27"/>
      <c r="F15" s="27"/>
      <c r="G15" s="22"/>
      <c r="H15" s="23"/>
      <c r="I15" s="24"/>
      <c r="J15" s="24"/>
      <c r="K15" s="24"/>
      <c r="L15" s="24" t="str">
        <f t="shared" si="0"/>
        <v>BAJO</v>
      </c>
      <c r="M15" s="22"/>
      <c r="N15" s="24">
        <f t="shared" si="1"/>
        <v>0.1</v>
      </c>
      <c r="P15" s="25"/>
      <c r="Q15" s="25"/>
      <c r="R15" s="26"/>
    </row>
    <row r="16" spans="1:76" x14ac:dyDescent="0.2">
      <c r="A16" s="20">
        <v>9</v>
      </c>
      <c r="B16" s="21"/>
      <c r="C16" s="22"/>
      <c r="D16" s="22"/>
      <c r="E16" s="27"/>
      <c r="F16" s="27"/>
      <c r="G16" s="22"/>
      <c r="H16" s="23"/>
      <c r="I16" s="24"/>
      <c r="J16" s="24"/>
      <c r="K16" s="24"/>
      <c r="L16" s="24" t="str">
        <f t="shared" si="0"/>
        <v>BAJO</v>
      </c>
      <c r="M16" s="22"/>
      <c r="N16" s="24">
        <f t="shared" si="1"/>
        <v>0.1</v>
      </c>
      <c r="P16" s="25"/>
      <c r="Q16" s="25"/>
      <c r="R16" s="26"/>
    </row>
    <row r="17" spans="1:18" x14ac:dyDescent="0.2">
      <c r="A17" s="20">
        <v>10</v>
      </c>
      <c r="B17" s="21"/>
      <c r="C17" s="22"/>
      <c r="D17" s="22"/>
      <c r="E17" s="27"/>
      <c r="F17" s="27"/>
      <c r="G17" s="22"/>
      <c r="H17" s="23"/>
      <c r="I17" s="24"/>
      <c r="J17" s="24"/>
      <c r="K17" s="24"/>
      <c r="L17" s="24" t="str">
        <f t="shared" si="0"/>
        <v>BAJO</v>
      </c>
      <c r="M17" s="22"/>
      <c r="N17" s="24">
        <f t="shared" si="1"/>
        <v>0.1</v>
      </c>
      <c r="P17" s="25"/>
      <c r="Q17" s="25"/>
      <c r="R17" s="26"/>
    </row>
    <row r="18" spans="1:18" x14ac:dyDescent="0.2">
      <c r="A18" s="20">
        <v>11</v>
      </c>
      <c r="B18" s="21"/>
      <c r="C18" s="22"/>
      <c r="D18" s="22"/>
      <c r="E18" s="27"/>
      <c r="F18" s="28"/>
      <c r="G18" s="22"/>
      <c r="H18" s="23"/>
      <c r="I18" s="24"/>
      <c r="J18" s="24"/>
      <c r="K18" s="24"/>
      <c r="L18" s="24" t="str">
        <f t="shared" si="0"/>
        <v>BAJO</v>
      </c>
      <c r="M18" s="22"/>
      <c r="N18" s="24">
        <f t="shared" si="1"/>
        <v>0.1</v>
      </c>
      <c r="P18" s="25"/>
      <c r="Q18" s="25"/>
      <c r="R18" s="26"/>
    </row>
    <row r="19" spans="1:18" x14ac:dyDescent="0.2">
      <c r="A19" s="20">
        <v>12</v>
      </c>
      <c r="B19" s="21"/>
      <c r="C19" s="22"/>
      <c r="D19" s="22"/>
      <c r="E19" s="27"/>
      <c r="F19" s="28"/>
      <c r="G19" s="22"/>
      <c r="H19" s="23"/>
      <c r="I19" s="24"/>
      <c r="J19" s="24"/>
      <c r="K19" s="24"/>
      <c r="L19" s="24"/>
      <c r="M19" s="22"/>
      <c r="N19" s="24"/>
      <c r="P19" s="25"/>
      <c r="Q19" s="25"/>
      <c r="R19" s="26"/>
    </row>
    <row r="20" spans="1:18" x14ac:dyDescent="0.2">
      <c r="A20" s="20">
        <v>13</v>
      </c>
      <c r="B20" s="21"/>
      <c r="C20" s="22"/>
      <c r="D20" s="22"/>
      <c r="E20" s="27"/>
      <c r="F20" s="28"/>
      <c r="G20" s="22"/>
      <c r="H20" s="23"/>
      <c r="I20" s="24"/>
      <c r="J20" s="24"/>
      <c r="K20" s="24"/>
      <c r="L20" s="24" t="str">
        <f t="shared" ref="L20" si="2">IF(K20&lt;12,"BAJO",IF(K20&gt;19,"ALTO","MEDIO"))</f>
        <v>BAJO</v>
      </c>
      <c r="M20" s="22"/>
      <c r="N20" s="24">
        <f t="shared" ref="N20" si="3">IF(L20="BAJO",0.1,IF(L20="MEDIO",3,5))</f>
        <v>0.1</v>
      </c>
      <c r="P20" s="25"/>
      <c r="Q20" s="25"/>
      <c r="R20" s="26"/>
    </row>
    <row r="21" spans="1:18" x14ac:dyDescent="0.2">
      <c r="A21" s="20">
        <v>14</v>
      </c>
      <c r="B21" s="21"/>
      <c r="C21" s="22"/>
      <c r="D21" s="22"/>
      <c r="E21" s="28"/>
      <c r="F21" s="28"/>
      <c r="G21" s="22"/>
      <c r="H21" s="23"/>
      <c r="I21" s="24"/>
      <c r="J21" s="24"/>
      <c r="K21" s="24"/>
      <c r="L21" s="24" t="str">
        <f>IF(K21&lt;12,"BAJO",IF(K21&gt;19,"ALTO","MEDIO"))</f>
        <v>BAJO</v>
      </c>
      <c r="M21" s="22"/>
      <c r="N21" s="24">
        <f>IF(L21="BAJO",0.1,IF(L21="MEDIO",3,5))</f>
        <v>0.1</v>
      </c>
      <c r="P21" s="25"/>
      <c r="Q21" s="25"/>
      <c r="R21" s="26"/>
    </row>
    <row r="22" spans="1:18" x14ac:dyDescent="0.2">
      <c r="A22" s="20"/>
      <c r="B22" s="21"/>
      <c r="C22" s="22"/>
      <c r="D22" s="22"/>
      <c r="E22" s="28"/>
      <c r="F22" s="28"/>
      <c r="G22" s="22"/>
      <c r="H22" s="23"/>
      <c r="I22" s="24"/>
      <c r="J22" s="24"/>
      <c r="K22" s="24"/>
      <c r="L22" s="24" t="str">
        <f>IF(K22&lt;12,"BAJO",IF(K22&gt;19,"ALTO","MEDIO"))</f>
        <v>BAJO</v>
      </c>
      <c r="M22" s="22"/>
      <c r="N22" s="24">
        <f>IF(L22="BAJO",0.1,IF(L22="MEDIO",3,5))</f>
        <v>0.1</v>
      </c>
      <c r="P22" s="25"/>
      <c r="Q22" s="25"/>
      <c r="R22" s="26"/>
    </row>
    <row r="23" spans="1:18" x14ac:dyDescent="0.2">
      <c r="A23" s="20">
        <v>15</v>
      </c>
      <c r="B23" s="21"/>
      <c r="C23" s="22"/>
      <c r="D23" s="22"/>
      <c r="E23" s="28"/>
      <c r="F23" s="28"/>
      <c r="G23" s="22"/>
      <c r="H23" s="23"/>
      <c r="I23" s="24"/>
      <c r="J23" s="24"/>
      <c r="K23" s="24"/>
      <c r="L23" s="24" t="str">
        <f t="shared" ref="L23:L36" si="4">IF(K23&lt;12,"BAJO",IF(K23&gt;19,"ALTO","MEDIO"))</f>
        <v>BAJO</v>
      </c>
      <c r="M23" s="22"/>
      <c r="N23" s="24">
        <f t="shared" ref="N23:N36" si="5">IF(L23="BAJO",0.1,IF(L23="MEDIO",3,5))</f>
        <v>0.1</v>
      </c>
      <c r="P23" s="25"/>
      <c r="Q23" s="25"/>
      <c r="R23" s="26"/>
    </row>
    <row r="24" spans="1:18" x14ac:dyDescent="0.2">
      <c r="A24" s="20">
        <v>21</v>
      </c>
      <c r="B24" s="21"/>
      <c r="C24" s="22"/>
      <c r="D24" s="22"/>
      <c r="E24" s="22"/>
      <c r="F24" s="28"/>
      <c r="G24" s="22"/>
      <c r="H24" s="23"/>
      <c r="I24" s="24"/>
      <c r="J24" s="24"/>
      <c r="K24" s="24"/>
      <c r="L24" s="24" t="str">
        <f t="shared" si="4"/>
        <v>BAJO</v>
      </c>
      <c r="M24" s="22"/>
      <c r="N24" s="24">
        <f t="shared" si="5"/>
        <v>0.1</v>
      </c>
      <c r="O24" s="29"/>
      <c r="P24" s="25"/>
      <c r="Q24" s="25"/>
      <c r="R24" s="26"/>
    </row>
    <row r="25" spans="1:18" x14ac:dyDescent="0.2">
      <c r="A25" s="20">
        <v>22</v>
      </c>
      <c r="B25" s="21"/>
      <c r="C25" s="22"/>
      <c r="D25" s="22"/>
      <c r="E25" s="22"/>
      <c r="F25" s="22"/>
      <c r="G25" s="22"/>
      <c r="H25" s="23"/>
      <c r="I25" s="24"/>
      <c r="J25" s="24"/>
      <c r="K25" s="24"/>
      <c r="L25" s="24" t="str">
        <f t="shared" si="4"/>
        <v>BAJO</v>
      </c>
      <c r="M25" s="22"/>
      <c r="N25" s="24">
        <f t="shared" si="5"/>
        <v>0.1</v>
      </c>
      <c r="O25" s="29"/>
      <c r="P25" s="25"/>
      <c r="Q25" s="25"/>
      <c r="R25" s="26"/>
    </row>
    <row r="26" spans="1:18" x14ac:dyDescent="0.2">
      <c r="A26" s="20">
        <v>23</v>
      </c>
      <c r="B26" s="21"/>
      <c r="C26" s="22"/>
      <c r="D26" s="22"/>
      <c r="E26" s="22"/>
      <c r="F26" s="22"/>
      <c r="G26" s="22"/>
      <c r="H26" s="23"/>
      <c r="I26" s="24"/>
      <c r="J26" s="24"/>
      <c r="K26" s="24"/>
      <c r="L26" s="24" t="str">
        <f t="shared" si="4"/>
        <v>BAJO</v>
      </c>
      <c r="M26" s="22"/>
      <c r="N26" s="24">
        <f t="shared" si="5"/>
        <v>0.1</v>
      </c>
      <c r="O26" s="29"/>
      <c r="P26" s="25"/>
      <c r="Q26" s="25"/>
      <c r="R26" s="26"/>
    </row>
    <row r="27" spans="1:18" x14ac:dyDescent="0.2">
      <c r="A27" s="20">
        <v>24</v>
      </c>
      <c r="B27" s="21"/>
      <c r="C27" s="22"/>
      <c r="D27" s="22"/>
      <c r="E27" s="22"/>
      <c r="F27" s="22"/>
      <c r="G27" s="22"/>
      <c r="H27" s="23"/>
      <c r="I27" s="24"/>
      <c r="J27" s="24"/>
      <c r="K27" s="24"/>
      <c r="L27" s="24" t="str">
        <f t="shared" si="4"/>
        <v>BAJO</v>
      </c>
      <c r="M27" s="22"/>
      <c r="N27" s="24">
        <f t="shared" si="5"/>
        <v>0.1</v>
      </c>
      <c r="O27" s="29"/>
      <c r="P27" s="25"/>
      <c r="Q27" s="25"/>
      <c r="R27" s="26"/>
    </row>
    <row r="28" spans="1:18" x14ac:dyDescent="0.2">
      <c r="A28" s="20"/>
      <c r="B28" s="21"/>
      <c r="C28" s="22"/>
      <c r="D28" s="22"/>
      <c r="E28" s="22"/>
      <c r="F28" s="22"/>
      <c r="G28" s="22"/>
      <c r="H28" s="23"/>
      <c r="I28" s="24"/>
      <c r="J28" s="24"/>
      <c r="K28" s="24"/>
      <c r="L28" s="24" t="str">
        <f t="shared" si="4"/>
        <v>BAJO</v>
      </c>
      <c r="M28" s="22"/>
      <c r="N28" s="24">
        <f t="shared" si="5"/>
        <v>0.1</v>
      </c>
      <c r="O28" s="29"/>
      <c r="P28" s="25"/>
      <c r="Q28" s="25"/>
      <c r="R28" s="26"/>
    </row>
    <row r="29" spans="1:18" x14ac:dyDescent="0.2">
      <c r="A29" s="20">
        <v>28</v>
      </c>
      <c r="B29" s="21"/>
      <c r="C29" s="22"/>
      <c r="D29" s="22"/>
      <c r="E29" s="22"/>
      <c r="F29" s="28"/>
      <c r="G29" s="22"/>
      <c r="H29" s="23"/>
      <c r="I29" s="24"/>
      <c r="J29" s="24"/>
      <c r="K29" s="24"/>
      <c r="L29" s="24" t="str">
        <f t="shared" si="4"/>
        <v>BAJO</v>
      </c>
      <c r="M29" s="22"/>
      <c r="N29" s="24">
        <f t="shared" si="5"/>
        <v>0.1</v>
      </c>
      <c r="O29" s="29"/>
      <c r="P29" s="25"/>
      <c r="Q29" s="25"/>
      <c r="R29" s="26"/>
    </row>
    <row r="30" spans="1:18" x14ac:dyDescent="0.2">
      <c r="A30" s="20"/>
      <c r="B30" s="21"/>
      <c r="C30" s="22"/>
      <c r="D30" s="22"/>
      <c r="E30" s="28"/>
      <c r="F30" s="22"/>
      <c r="G30" s="22"/>
      <c r="H30" s="23"/>
      <c r="I30" s="24"/>
      <c r="J30" s="24"/>
      <c r="K30" s="24"/>
      <c r="L30" s="24" t="str">
        <f t="shared" si="4"/>
        <v>BAJO</v>
      </c>
      <c r="M30" s="22"/>
      <c r="N30" s="24">
        <f t="shared" si="5"/>
        <v>0.1</v>
      </c>
      <c r="O30" s="29"/>
      <c r="P30" s="25"/>
      <c r="Q30" s="25"/>
      <c r="R30" s="26"/>
    </row>
    <row r="31" spans="1:18" x14ac:dyDescent="0.2">
      <c r="A31" s="20">
        <v>29</v>
      </c>
      <c r="B31" s="21"/>
      <c r="C31" s="22"/>
      <c r="D31" s="22"/>
      <c r="E31" s="22"/>
      <c r="F31" s="28"/>
      <c r="G31" s="22"/>
      <c r="H31" s="23"/>
      <c r="I31" s="24"/>
      <c r="J31" s="24"/>
      <c r="K31" s="24"/>
      <c r="L31" s="24" t="str">
        <f t="shared" si="4"/>
        <v>BAJO</v>
      </c>
      <c r="M31" s="22"/>
      <c r="N31" s="24">
        <f t="shared" si="5"/>
        <v>0.1</v>
      </c>
      <c r="O31" s="29"/>
      <c r="P31" s="25"/>
      <c r="Q31" s="25"/>
      <c r="R31" s="26"/>
    </row>
    <row r="32" spans="1:18" x14ac:dyDescent="0.2">
      <c r="A32" s="20"/>
      <c r="B32" s="21"/>
      <c r="C32" s="22"/>
      <c r="D32" s="22"/>
      <c r="E32" s="28"/>
      <c r="F32" s="22"/>
      <c r="G32" s="22"/>
      <c r="H32" s="23"/>
      <c r="I32" s="24"/>
      <c r="J32" s="24"/>
      <c r="K32" s="24"/>
      <c r="L32" s="24"/>
      <c r="M32" s="22"/>
      <c r="N32" s="24"/>
      <c r="O32" s="29"/>
      <c r="P32" s="25"/>
      <c r="Q32" s="25"/>
      <c r="R32" s="26"/>
    </row>
    <row r="33" spans="1:18" x14ac:dyDescent="0.2">
      <c r="A33" s="20">
        <v>31</v>
      </c>
      <c r="B33" s="21"/>
      <c r="C33" s="22"/>
      <c r="D33" s="22"/>
      <c r="E33" s="22"/>
      <c r="F33" s="22"/>
      <c r="G33" s="22"/>
      <c r="H33" s="23"/>
      <c r="I33" s="24"/>
      <c r="J33" s="24"/>
      <c r="K33" s="24"/>
      <c r="L33" s="24" t="str">
        <f t="shared" si="4"/>
        <v>BAJO</v>
      </c>
      <c r="M33" s="22"/>
      <c r="N33" s="24">
        <f t="shared" si="5"/>
        <v>0.1</v>
      </c>
      <c r="O33" s="29"/>
      <c r="P33" s="25"/>
      <c r="Q33" s="25"/>
      <c r="R33" s="26"/>
    </row>
    <row r="34" spans="1:18" x14ac:dyDescent="0.2">
      <c r="A34" s="20"/>
      <c r="B34" s="21"/>
      <c r="C34" s="22"/>
      <c r="D34" s="22"/>
      <c r="E34" s="22"/>
      <c r="F34" s="22"/>
      <c r="G34" s="22"/>
      <c r="H34" s="23"/>
      <c r="I34" s="24"/>
      <c r="J34" s="24"/>
      <c r="K34" s="24"/>
      <c r="L34" s="24" t="str">
        <f t="shared" si="4"/>
        <v>BAJO</v>
      </c>
      <c r="M34" s="22"/>
      <c r="N34" s="24">
        <f t="shared" si="5"/>
        <v>0.1</v>
      </c>
      <c r="O34" s="29"/>
      <c r="P34" s="25"/>
      <c r="Q34" s="25"/>
      <c r="R34" s="26"/>
    </row>
    <row r="35" spans="1:18" x14ac:dyDescent="0.2">
      <c r="A35" s="20">
        <v>33</v>
      </c>
      <c r="B35" s="21"/>
      <c r="C35" s="22"/>
      <c r="D35" s="22"/>
      <c r="E35" s="22"/>
      <c r="F35" s="22"/>
      <c r="G35" s="22"/>
      <c r="H35" s="23"/>
      <c r="I35" s="24"/>
      <c r="J35" s="24"/>
      <c r="K35" s="24"/>
      <c r="L35" s="24" t="str">
        <f t="shared" si="4"/>
        <v>BAJO</v>
      </c>
      <c r="M35" s="22"/>
      <c r="N35" s="24">
        <f t="shared" si="5"/>
        <v>0.1</v>
      </c>
      <c r="O35" s="29"/>
      <c r="P35" s="25"/>
      <c r="Q35" s="25"/>
      <c r="R35" s="26"/>
    </row>
    <row r="36" spans="1:18" x14ac:dyDescent="0.2">
      <c r="A36" s="20">
        <v>34</v>
      </c>
      <c r="B36" s="21"/>
      <c r="C36" s="22"/>
      <c r="D36" s="22"/>
      <c r="E36" s="22"/>
      <c r="F36" s="22"/>
      <c r="G36" s="22"/>
      <c r="H36" s="23"/>
      <c r="I36" s="24"/>
      <c r="J36" s="24"/>
      <c r="K36" s="24"/>
      <c r="L36" s="24" t="str">
        <f t="shared" si="4"/>
        <v>BAJO</v>
      </c>
      <c r="M36" s="22"/>
      <c r="N36" s="24">
        <f t="shared" si="5"/>
        <v>0.1</v>
      </c>
      <c r="O36" s="29"/>
      <c r="P36" s="25"/>
      <c r="Q36" s="25"/>
      <c r="R36" s="26"/>
    </row>
    <row r="37" spans="1:18" x14ac:dyDescent="0.2">
      <c r="A37" s="20">
        <v>36</v>
      </c>
      <c r="B37" s="21"/>
      <c r="C37" s="22"/>
      <c r="D37" s="22"/>
      <c r="E37" s="22"/>
      <c r="F37" s="22"/>
      <c r="G37" s="22"/>
      <c r="H37" s="23"/>
      <c r="I37" s="24"/>
      <c r="J37" s="24"/>
      <c r="K37" s="24"/>
      <c r="L37" s="24" t="str">
        <f>IF(K37&lt;12,"BAJO",IF(K37&gt;19,"ALTO","MEDIO"))</f>
        <v>BAJO</v>
      </c>
      <c r="M37" s="22"/>
      <c r="N37" s="24">
        <f>IF(L37="BAJO",0.1,IF(L37="MEDIO",3,5))</f>
        <v>0.1</v>
      </c>
      <c r="O37" s="29"/>
      <c r="P37" s="25"/>
      <c r="Q37" s="25"/>
      <c r="R37" s="26"/>
    </row>
    <row r="38" spans="1:18" x14ac:dyDescent="0.2">
      <c r="A38" s="20"/>
      <c r="B38" s="21"/>
      <c r="C38" s="22"/>
      <c r="D38" s="22"/>
      <c r="E38" s="22"/>
      <c r="F38" s="22"/>
      <c r="G38" s="22"/>
      <c r="H38" s="23"/>
      <c r="I38" s="24"/>
      <c r="J38" s="24"/>
      <c r="K38" s="24"/>
      <c r="L38" s="24" t="str">
        <f>IF(K38&lt;12,"BAJO",IF(K38&gt;19,"ALTO","MEDIO"))</f>
        <v>BAJO</v>
      </c>
      <c r="M38" s="22"/>
      <c r="N38" s="24">
        <f>IF(L38="BAJO",0.1,IF(L38="MEDIO",3,5))</f>
        <v>0.1</v>
      </c>
      <c r="O38" s="29"/>
      <c r="P38" s="25"/>
      <c r="Q38" s="25"/>
      <c r="R38" s="26"/>
    </row>
    <row r="39" spans="1:18" x14ac:dyDescent="0.2">
      <c r="A39" s="20">
        <v>43</v>
      </c>
      <c r="B39" s="21"/>
      <c r="C39" s="22"/>
      <c r="D39" s="22"/>
      <c r="E39" s="22"/>
      <c r="F39" s="28"/>
      <c r="G39" s="22"/>
      <c r="H39" s="22"/>
      <c r="I39" s="15"/>
      <c r="J39" s="15"/>
      <c r="K39" s="24"/>
      <c r="L39" s="24" t="str">
        <f t="shared" ref="L39:L41" si="6">IF(K39&lt;12,"BAJO",IF(K39&gt;19,"ALTO","MEDIO"))</f>
        <v>BAJO</v>
      </c>
      <c r="M39" s="22"/>
      <c r="N39" s="24">
        <f t="shared" ref="N39:N41" si="7">IF(L39="BAJO",0.1,IF(L39="MEDIO",3,5))</f>
        <v>0.1</v>
      </c>
      <c r="O39" s="29"/>
      <c r="P39" s="25"/>
      <c r="Q39" s="25"/>
      <c r="R39" s="26"/>
    </row>
    <row r="40" spans="1:18" x14ac:dyDescent="0.2">
      <c r="A40" s="20">
        <v>44</v>
      </c>
      <c r="B40" s="21"/>
      <c r="C40" s="22"/>
      <c r="D40" s="22"/>
      <c r="E40" s="28"/>
      <c r="F40" s="22"/>
      <c r="G40" s="22"/>
      <c r="H40" s="22"/>
      <c r="I40" s="15"/>
      <c r="J40" s="15"/>
      <c r="K40" s="24"/>
      <c r="L40" s="24" t="str">
        <f t="shared" si="6"/>
        <v>BAJO</v>
      </c>
      <c r="M40" s="22"/>
      <c r="N40" s="24">
        <f t="shared" si="7"/>
        <v>0.1</v>
      </c>
      <c r="O40" s="29"/>
      <c r="P40" s="25"/>
      <c r="Q40" s="25"/>
      <c r="R40" s="26"/>
    </row>
    <row r="41" spans="1:18" x14ac:dyDescent="0.2">
      <c r="A41" s="20">
        <v>50</v>
      </c>
      <c r="B41" s="21"/>
      <c r="C41" s="22"/>
      <c r="D41" s="22"/>
      <c r="E41" s="28"/>
      <c r="F41" s="22"/>
      <c r="G41" s="22"/>
      <c r="H41" s="22"/>
      <c r="I41" s="24"/>
      <c r="J41" s="24"/>
      <c r="K41" s="24"/>
      <c r="L41" s="24" t="str">
        <f t="shared" si="6"/>
        <v>BAJO</v>
      </c>
      <c r="M41" s="22"/>
      <c r="N41" s="24">
        <f t="shared" si="7"/>
        <v>0.1</v>
      </c>
      <c r="O41" s="29"/>
      <c r="P41" s="25"/>
      <c r="Q41" s="25"/>
      <c r="R41" s="26"/>
    </row>
    <row r="42" spans="1:18" x14ac:dyDescent="0.2">
      <c r="D42" s="29"/>
      <c r="E42" s="29"/>
      <c r="N42" s="8">
        <f>SUM(N8:N41)</f>
        <v>2.9000000000000012</v>
      </c>
      <c r="P42" s="8">
        <f>COUNT(N8:N41)</f>
        <v>29</v>
      </c>
    </row>
  </sheetData>
  <mergeCells count="11">
    <mergeCell ref="B5:D5"/>
    <mergeCell ref="E5:G5"/>
    <mergeCell ref="I5:J5"/>
    <mergeCell ref="L5:N5"/>
    <mergeCell ref="B1:L1"/>
    <mergeCell ref="M1:N4"/>
    <mergeCell ref="B2:L2"/>
    <mergeCell ref="B3:D3"/>
    <mergeCell ref="F3:K3"/>
    <mergeCell ref="B4:D4"/>
    <mergeCell ref="F4:K4"/>
  </mergeCells>
  <conditionalFormatting sqref="L18:L20 L23:L27 L29 L31:L33 L35:L36 L39:L41">
    <cfRule type="cellIs" dxfId="71" priority="31" stopIfTrue="1" operator="equal">
      <formula>"ALTO"</formula>
    </cfRule>
    <cfRule type="cellIs" dxfId="70" priority="32" stopIfTrue="1" operator="equal">
      <formula>"MEDIO"</formula>
    </cfRule>
    <cfRule type="cellIs" dxfId="69" priority="33" stopIfTrue="1" operator="equal">
      <formula>"BAJO"</formula>
    </cfRule>
  </conditionalFormatting>
  <conditionalFormatting sqref="L37">
    <cfRule type="cellIs" dxfId="68" priority="28" stopIfTrue="1" operator="equal">
      <formula>"ALTO"</formula>
    </cfRule>
    <cfRule type="cellIs" dxfId="67" priority="29" stopIfTrue="1" operator="equal">
      <formula>"MEDIO"</formula>
    </cfRule>
    <cfRule type="cellIs" dxfId="66" priority="30" stopIfTrue="1" operator="equal">
      <formula>"BAJO"</formula>
    </cfRule>
  </conditionalFormatting>
  <conditionalFormatting sqref="L8 L12:L14 L10 L16">
    <cfRule type="cellIs" dxfId="65" priority="37" stopIfTrue="1" operator="equal">
      <formula>"ALTO"</formula>
    </cfRule>
    <cfRule type="cellIs" dxfId="64" priority="38" stopIfTrue="1" operator="equal">
      <formula>"MEDIO"</formula>
    </cfRule>
    <cfRule type="cellIs" dxfId="63" priority="39" stopIfTrue="1" operator="equal">
      <formula>"BAJO"</formula>
    </cfRule>
  </conditionalFormatting>
  <conditionalFormatting sqref="L21">
    <cfRule type="cellIs" dxfId="62" priority="34" stopIfTrue="1" operator="equal">
      <formula>"ALTO"</formula>
    </cfRule>
    <cfRule type="cellIs" dxfId="61" priority="35" stopIfTrue="1" operator="equal">
      <formula>"MEDIO"</formula>
    </cfRule>
    <cfRule type="cellIs" dxfId="60" priority="36" stopIfTrue="1" operator="equal">
      <formula>"BAJO"</formula>
    </cfRule>
  </conditionalFormatting>
  <conditionalFormatting sqref="L11">
    <cfRule type="cellIs" dxfId="59" priority="25" stopIfTrue="1" operator="equal">
      <formula>"ALTO"</formula>
    </cfRule>
    <cfRule type="cellIs" dxfId="58" priority="26" stopIfTrue="1" operator="equal">
      <formula>"MEDIO"</formula>
    </cfRule>
    <cfRule type="cellIs" dxfId="57" priority="27" stopIfTrue="1" operator="equal">
      <formula>"BAJO"</formula>
    </cfRule>
  </conditionalFormatting>
  <conditionalFormatting sqref="L9">
    <cfRule type="cellIs" dxfId="56" priority="22" stopIfTrue="1" operator="equal">
      <formula>"ALTO"</formula>
    </cfRule>
    <cfRule type="cellIs" dxfId="55" priority="23" stopIfTrue="1" operator="equal">
      <formula>"MEDIO"</formula>
    </cfRule>
    <cfRule type="cellIs" dxfId="54" priority="24" stopIfTrue="1" operator="equal">
      <formula>"BAJO"</formula>
    </cfRule>
  </conditionalFormatting>
  <conditionalFormatting sqref="L15">
    <cfRule type="cellIs" dxfId="53" priority="19" stopIfTrue="1" operator="equal">
      <formula>"ALTO"</formula>
    </cfRule>
    <cfRule type="cellIs" dxfId="52" priority="20" stopIfTrue="1" operator="equal">
      <formula>"MEDIO"</formula>
    </cfRule>
    <cfRule type="cellIs" dxfId="51" priority="21" stopIfTrue="1" operator="equal">
      <formula>"BAJO"</formula>
    </cfRule>
  </conditionalFormatting>
  <conditionalFormatting sqref="L17">
    <cfRule type="cellIs" dxfId="50" priority="16" stopIfTrue="1" operator="equal">
      <formula>"ALTO"</formula>
    </cfRule>
    <cfRule type="cellIs" dxfId="49" priority="17" stopIfTrue="1" operator="equal">
      <formula>"MEDIO"</formula>
    </cfRule>
    <cfRule type="cellIs" dxfId="48" priority="18" stopIfTrue="1" operator="equal">
      <formula>"BAJO"</formula>
    </cfRule>
  </conditionalFormatting>
  <conditionalFormatting sqref="L22">
    <cfRule type="cellIs" dxfId="47" priority="13" stopIfTrue="1" operator="equal">
      <formula>"ALTO"</formula>
    </cfRule>
    <cfRule type="cellIs" dxfId="46" priority="14" stopIfTrue="1" operator="equal">
      <formula>"MEDIO"</formula>
    </cfRule>
    <cfRule type="cellIs" dxfId="45" priority="15" stopIfTrue="1" operator="equal">
      <formula>"BAJO"</formula>
    </cfRule>
  </conditionalFormatting>
  <conditionalFormatting sqref="L28">
    <cfRule type="cellIs" dxfId="44" priority="10" stopIfTrue="1" operator="equal">
      <formula>"ALTO"</formula>
    </cfRule>
    <cfRule type="cellIs" dxfId="43" priority="11" stopIfTrue="1" operator="equal">
      <formula>"MEDIO"</formula>
    </cfRule>
    <cfRule type="cellIs" dxfId="42" priority="12" stopIfTrue="1" operator="equal">
      <formula>"BAJO"</formula>
    </cfRule>
  </conditionalFormatting>
  <conditionalFormatting sqref="L30">
    <cfRule type="cellIs" dxfId="41" priority="7" stopIfTrue="1" operator="equal">
      <formula>"ALTO"</formula>
    </cfRule>
    <cfRule type="cellIs" dxfId="40" priority="8" stopIfTrue="1" operator="equal">
      <formula>"MEDIO"</formula>
    </cfRule>
    <cfRule type="cellIs" dxfId="39" priority="9" stopIfTrue="1" operator="equal">
      <formula>"BAJO"</formula>
    </cfRule>
  </conditionalFormatting>
  <conditionalFormatting sqref="L34">
    <cfRule type="cellIs" dxfId="38" priority="4" stopIfTrue="1" operator="equal">
      <formula>"ALTO"</formula>
    </cfRule>
    <cfRule type="cellIs" dxfId="37" priority="5" stopIfTrue="1" operator="equal">
      <formula>"MEDIO"</formula>
    </cfRule>
    <cfRule type="cellIs" dxfId="36" priority="6" stopIfTrue="1" operator="equal">
      <formula>"BAJO"</formula>
    </cfRule>
  </conditionalFormatting>
  <conditionalFormatting sqref="L38">
    <cfRule type="cellIs" dxfId="35" priority="1" stopIfTrue="1" operator="equal">
      <formula>"ALTO"</formula>
    </cfRule>
    <cfRule type="cellIs" dxfId="34" priority="2" stopIfTrue="1" operator="equal">
      <formula>"MEDIO"</formula>
    </cfRule>
    <cfRule type="cellIs" dxfId="33" priority="3" stopIfTrue="1" operator="equal">
      <formula>"BAJO"</formula>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Y22"/>
  <sheetViews>
    <sheetView zoomScale="70" zoomScaleNormal="70" workbookViewId="0">
      <selection activeCell="B5" sqref="B5:D5"/>
    </sheetView>
  </sheetViews>
  <sheetFormatPr baseColWidth="10" defaultColWidth="11.42578125" defaultRowHeight="14.25" x14ac:dyDescent="0.2"/>
  <cols>
    <col min="1" max="1" width="4.85546875" style="8" customWidth="1"/>
    <col min="2" max="3" width="30.85546875" style="8" customWidth="1"/>
    <col min="4" max="4" width="66.28515625" style="8" customWidth="1"/>
    <col min="5" max="5" width="41" style="8" customWidth="1"/>
    <col min="6" max="6" width="36" style="30" customWidth="1"/>
    <col min="7" max="7" width="36.42578125" style="8" customWidth="1"/>
    <col min="8" max="9" width="71" style="8" customWidth="1"/>
    <col min="10" max="11" width="18.85546875" style="31"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4" t="s">
        <v>6</v>
      </c>
      <c r="C1" s="65"/>
      <c r="D1" s="65"/>
      <c r="E1" s="65"/>
      <c r="F1" s="65"/>
      <c r="G1" s="65"/>
      <c r="H1" s="65"/>
      <c r="I1" s="65"/>
      <c r="J1" s="65"/>
      <c r="K1" s="65"/>
      <c r="L1" s="65"/>
      <c r="M1" s="66"/>
      <c r="N1" s="67"/>
      <c r="O1" s="68"/>
    </row>
    <row r="2" spans="1:77" ht="26.25" customHeight="1" thickTop="1" x14ac:dyDescent="0.2">
      <c r="B2" s="73" t="s">
        <v>7</v>
      </c>
      <c r="C2" s="74"/>
      <c r="D2" s="74"/>
      <c r="E2" s="74"/>
      <c r="F2" s="74"/>
      <c r="G2" s="74"/>
      <c r="H2" s="74"/>
      <c r="I2" s="74"/>
      <c r="J2" s="74"/>
      <c r="K2" s="74"/>
      <c r="L2" s="74"/>
      <c r="M2" s="75"/>
      <c r="N2" s="69"/>
      <c r="O2" s="70"/>
    </row>
    <row r="3" spans="1:77" ht="15" x14ac:dyDescent="0.2">
      <c r="B3" s="76" t="s">
        <v>8</v>
      </c>
      <c r="C3" s="77"/>
      <c r="D3" s="78"/>
      <c r="E3" s="40"/>
      <c r="F3" s="79" t="s">
        <v>0</v>
      </c>
      <c r="G3" s="77"/>
      <c r="H3" s="77"/>
      <c r="I3" s="77"/>
      <c r="J3" s="77"/>
      <c r="K3" s="77"/>
      <c r="L3" s="78"/>
      <c r="M3" s="41" t="s">
        <v>9</v>
      </c>
      <c r="N3" s="69"/>
      <c r="O3" s="70"/>
    </row>
    <row r="4" spans="1:77" ht="15" customHeight="1" thickBot="1" x14ac:dyDescent="0.25">
      <c r="B4" s="112"/>
      <c r="C4" s="84"/>
      <c r="D4" s="113"/>
      <c r="E4" s="36"/>
      <c r="F4" s="83"/>
      <c r="G4" s="84"/>
      <c r="H4" s="84"/>
      <c r="I4" s="84"/>
      <c r="J4" s="84"/>
      <c r="K4" s="84"/>
      <c r="L4" s="113"/>
      <c r="M4" s="37" t="s">
        <v>10</v>
      </c>
      <c r="N4" s="71"/>
      <c r="O4" s="72"/>
    </row>
    <row r="5" spans="1:77" ht="75.75" customHeight="1" thickTop="1" x14ac:dyDescent="0.2">
      <c r="B5" s="114" t="s">
        <v>185</v>
      </c>
      <c r="C5" s="115"/>
      <c r="D5" s="116"/>
      <c r="E5" s="117" t="s">
        <v>70</v>
      </c>
      <c r="F5" s="118"/>
      <c r="G5" s="119"/>
      <c r="H5" s="42" t="s">
        <v>186</v>
      </c>
      <c r="I5" s="39" t="s">
        <v>71</v>
      </c>
      <c r="J5" s="114" t="s">
        <v>15</v>
      </c>
      <c r="K5" s="115"/>
      <c r="L5" s="116"/>
      <c r="M5" s="120" t="s">
        <v>72</v>
      </c>
      <c r="N5" s="101"/>
      <c r="O5" s="102"/>
      <c r="Q5" s="43" t="s">
        <v>17</v>
      </c>
      <c r="R5" s="121">
        <v>44904</v>
      </c>
      <c r="S5" s="122"/>
    </row>
    <row r="6" spans="1:77" ht="6" customHeight="1" x14ac:dyDescent="0.2">
      <c r="B6" s="9"/>
      <c r="C6" s="34"/>
      <c r="D6" s="12"/>
      <c r="E6" s="34"/>
      <c r="F6" s="13"/>
      <c r="G6" s="14"/>
      <c r="H6" s="9"/>
      <c r="I6" s="9"/>
      <c r="J6" s="15"/>
      <c r="K6" s="15"/>
      <c r="L6" s="10"/>
      <c r="M6" s="16"/>
      <c r="N6" s="16"/>
      <c r="O6" s="16"/>
    </row>
    <row r="7" spans="1:77" ht="90.75" customHeight="1" x14ac:dyDescent="0.2">
      <c r="B7" s="43" t="s">
        <v>18</v>
      </c>
      <c r="C7" s="43" t="s">
        <v>19</v>
      </c>
      <c r="D7" s="43" t="s">
        <v>20</v>
      </c>
      <c r="E7" s="43" t="s">
        <v>21</v>
      </c>
      <c r="F7" s="43" t="s">
        <v>22</v>
      </c>
      <c r="G7" s="43" t="s">
        <v>23</v>
      </c>
      <c r="H7" s="43" t="s">
        <v>24</v>
      </c>
      <c r="I7" s="43" t="s">
        <v>197</v>
      </c>
      <c r="J7" s="43" t="s">
        <v>25</v>
      </c>
      <c r="K7" s="43" t="s">
        <v>26</v>
      </c>
      <c r="L7" s="43" t="s">
        <v>27</v>
      </c>
      <c r="M7" s="43" t="s">
        <v>28</v>
      </c>
      <c r="N7" s="43" t="s">
        <v>29</v>
      </c>
      <c r="O7" s="43" t="s">
        <v>30</v>
      </c>
      <c r="Q7" s="42" t="s">
        <v>31</v>
      </c>
      <c r="R7" s="43" t="s">
        <v>32</v>
      </c>
      <c r="S7" s="43" t="s">
        <v>33</v>
      </c>
    </row>
    <row r="8" spans="1:77" ht="57" x14ac:dyDescent="0.2">
      <c r="A8" s="85">
        <v>1</v>
      </c>
      <c r="B8" s="87" t="s">
        <v>73</v>
      </c>
      <c r="C8" s="131" t="s">
        <v>74</v>
      </c>
      <c r="D8" s="22" t="s">
        <v>75</v>
      </c>
      <c r="E8" s="22" t="s">
        <v>76</v>
      </c>
      <c r="F8" s="38" t="s">
        <v>77</v>
      </c>
      <c r="G8" s="131" t="s">
        <v>78</v>
      </c>
      <c r="H8" s="131" t="s">
        <v>79</v>
      </c>
      <c r="I8" s="131" t="s">
        <v>198</v>
      </c>
      <c r="J8" s="105">
        <v>3</v>
      </c>
      <c r="K8" s="105">
        <v>4</v>
      </c>
      <c r="L8" s="105">
        <f>K8*J8</f>
        <v>12</v>
      </c>
      <c r="M8" s="105" t="str">
        <f>IF(L8&lt;12,"BAJO",IF(L8&gt;19,"ALTO","MEDIO"))</f>
        <v>MEDIO</v>
      </c>
      <c r="N8" s="89" t="s">
        <v>200</v>
      </c>
      <c r="O8" s="105">
        <f>IF(M8="BAJO",0.1,IF(M8="MEDIO",3,5))</f>
        <v>3</v>
      </c>
      <c r="Q8" s="106" t="s">
        <v>203</v>
      </c>
      <c r="R8" s="108" t="s">
        <v>205</v>
      </c>
      <c r="S8" s="26"/>
      <c r="BX8" s="8">
        <v>1</v>
      </c>
      <c r="BY8" s="8">
        <v>1</v>
      </c>
    </row>
    <row r="9" spans="1:77" ht="57" x14ac:dyDescent="0.2">
      <c r="A9" s="85"/>
      <c r="B9" s="88"/>
      <c r="C9" s="132"/>
      <c r="D9" s="22" t="s">
        <v>80</v>
      </c>
      <c r="E9" s="38" t="s">
        <v>77</v>
      </c>
      <c r="F9" s="22" t="s">
        <v>76</v>
      </c>
      <c r="G9" s="132" t="s">
        <v>78</v>
      </c>
      <c r="H9" s="132" t="s">
        <v>79</v>
      </c>
      <c r="I9" s="132"/>
      <c r="J9" s="99"/>
      <c r="K9" s="99"/>
      <c r="L9" s="99"/>
      <c r="M9" s="99"/>
      <c r="N9" s="90"/>
      <c r="O9" s="99"/>
      <c r="Q9" s="107"/>
      <c r="R9" s="109"/>
      <c r="S9" s="26"/>
    </row>
    <row r="10" spans="1:77" ht="71.25" x14ac:dyDescent="0.2">
      <c r="A10" s="85">
        <v>2</v>
      </c>
      <c r="B10" s="87" t="s">
        <v>73</v>
      </c>
      <c r="C10" s="131" t="s">
        <v>81</v>
      </c>
      <c r="D10" s="22" t="s">
        <v>82</v>
      </c>
      <c r="E10" s="22" t="s">
        <v>76</v>
      </c>
      <c r="F10" s="38" t="s">
        <v>83</v>
      </c>
      <c r="G10" s="131" t="s">
        <v>84</v>
      </c>
      <c r="H10" s="131" t="s">
        <v>85</v>
      </c>
      <c r="I10" s="131" t="s">
        <v>198</v>
      </c>
      <c r="J10" s="105">
        <v>3</v>
      </c>
      <c r="K10" s="105">
        <v>4</v>
      </c>
      <c r="L10" s="105">
        <f t="shared" ref="L10:L21" si="0">K10*J10</f>
        <v>12</v>
      </c>
      <c r="M10" s="105" t="str">
        <f t="shared" ref="M10:M21" si="1">IF(L10&lt;12,"BAJO",IF(L10&gt;19,"ALTO","MEDIO"))</f>
        <v>MEDIO</v>
      </c>
      <c r="N10" s="89" t="s">
        <v>200</v>
      </c>
      <c r="O10" s="105">
        <f t="shared" ref="O10:O21" si="2">IF(M10="BAJO",0.1,IF(M10="MEDIO",3,5))</f>
        <v>3</v>
      </c>
      <c r="Q10" s="106" t="s">
        <v>203</v>
      </c>
      <c r="R10" s="108" t="s">
        <v>205</v>
      </c>
      <c r="S10" s="26"/>
      <c r="BX10" s="8">
        <v>2</v>
      </c>
      <c r="BY10" s="8">
        <v>2</v>
      </c>
    </row>
    <row r="11" spans="1:77" ht="71.25" x14ac:dyDescent="0.2">
      <c r="A11" s="85">
        <v>4</v>
      </c>
      <c r="B11" s="88" t="s">
        <v>73</v>
      </c>
      <c r="C11" s="132" t="s">
        <v>81</v>
      </c>
      <c r="D11" s="22" t="s">
        <v>86</v>
      </c>
      <c r="E11" s="38" t="s">
        <v>76</v>
      </c>
      <c r="F11" s="22" t="s">
        <v>83</v>
      </c>
      <c r="G11" s="132" t="s">
        <v>84</v>
      </c>
      <c r="H11" s="132" t="s">
        <v>85</v>
      </c>
      <c r="I11" s="132"/>
      <c r="J11" s="99"/>
      <c r="K11" s="99"/>
      <c r="L11" s="99">
        <f t="shared" si="0"/>
        <v>0</v>
      </c>
      <c r="M11" s="99" t="str">
        <f t="shared" si="1"/>
        <v>BAJO</v>
      </c>
      <c r="N11" s="90"/>
      <c r="O11" s="99"/>
      <c r="Q11" s="107"/>
      <c r="R11" s="109"/>
      <c r="S11" s="26"/>
    </row>
    <row r="12" spans="1:77" ht="57.75" customHeight="1" x14ac:dyDescent="0.2">
      <c r="A12" s="85">
        <v>3</v>
      </c>
      <c r="B12" s="87" t="s">
        <v>73</v>
      </c>
      <c r="C12" s="131" t="s">
        <v>87</v>
      </c>
      <c r="D12" s="22" t="s">
        <v>88</v>
      </c>
      <c r="E12" s="22" t="s">
        <v>76</v>
      </c>
      <c r="F12" s="38" t="s">
        <v>77</v>
      </c>
      <c r="G12" s="131" t="s">
        <v>89</v>
      </c>
      <c r="H12" s="131" t="s">
        <v>90</v>
      </c>
      <c r="I12" s="131" t="s">
        <v>198</v>
      </c>
      <c r="J12" s="105">
        <v>2</v>
      </c>
      <c r="K12" s="105">
        <v>4</v>
      </c>
      <c r="L12" s="105">
        <f t="shared" si="0"/>
        <v>8</v>
      </c>
      <c r="M12" s="105" t="str">
        <f t="shared" si="1"/>
        <v>BAJO</v>
      </c>
      <c r="N12" s="89" t="s">
        <v>200</v>
      </c>
      <c r="O12" s="105">
        <f t="shared" si="2"/>
        <v>0.1</v>
      </c>
      <c r="Q12" s="106" t="s">
        <v>203</v>
      </c>
      <c r="R12" s="108" t="s">
        <v>205</v>
      </c>
      <c r="S12" s="26"/>
      <c r="BX12" s="8">
        <v>2</v>
      </c>
      <c r="BY12" s="8">
        <v>2</v>
      </c>
    </row>
    <row r="13" spans="1:77" ht="71.25" customHeight="1" x14ac:dyDescent="0.2">
      <c r="A13" s="85">
        <v>6</v>
      </c>
      <c r="B13" s="88" t="s">
        <v>73</v>
      </c>
      <c r="C13" s="132" t="s">
        <v>87</v>
      </c>
      <c r="D13" s="22" t="s">
        <v>91</v>
      </c>
      <c r="E13" s="38" t="s">
        <v>77</v>
      </c>
      <c r="F13" s="38" t="s">
        <v>76</v>
      </c>
      <c r="G13" s="132" t="s">
        <v>89</v>
      </c>
      <c r="H13" s="132" t="s">
        <v>90</v>
      </c>
      <c r="I13" s="132"/>
      <c r="J13" s="99"/>
      <c r="K13" s="99"/>
      <c r="L13" s="99">
        <f t="shared" si="0"/>
        <v>0</v>
      </c>
      <c r="M13" s="99" t="str">
        <f t="shared" si="1"/>
        <v>BAJO</v>
      </c>
      <c r="N13" s="90"/>
      <c r="O13" s="99"/>
      <c r="Q13" s="107"/>
      <c r="R13" s="109"/>
      <c r="S13" s="26"/>
    </row>
    <row r="14" spans="1:77" ht="69.75" customHeight="1" x14ac:dyDescent="0.2">
      <c r="A14" s="85">
        <v>4</v>
      </c>
      <c r="B14" s="87" t="s">
        <v>73</v>
      </c>
      <c r="C14" s="131" t="s">
        <v>92</v>
      </c>
      <c r="D14" s="22" t="s">
        <v>93</v>
      </c>
      <c r="E14" s="22" t="s">
        <v>76</v>
      </c>
      <c r="F14" s="38" t="s">
        <v>77</v>
      </c>
      <c r="G14" s="131" t="s">
        <v>94</v>
      </c>
      <c r="H14" s="131" t="s">
        <v>95</v>
      </c>
      <c r="I14" s="131" t="s">
        <v>198</v>
      </c>
      <c r="J14" s="105">
        <v>2</v>
      </c>
      <c r="K14" s="105">
        <v>5</v>
      </c>
      <c r="L14" s="105">
        <f t="shared" si="0"/>
        <v>10</v>
      </c>
      <c r="M14" s="105" t="str">
        <f t="shared" si="1"/>
        <v>BAJO</v>
      </c>
      <c r="N14" s="89" t="s">
        <v>200</v>
      </c>
      <c r="O14" s="105">
        <f t="shared" si="2"/>
        <v>0.1</v>
      </c>
      <c r="Q14" s="106" t="s">
        <v>203</v>
      </c>
      <c r="R14" s="108" t="s">
        <v>205</v>
      </c>
      <c r="S14" s="26"/>
    </row>
    <row r="15" spans="1:77" ht="69.75" customHeight="1" x14ac:dyDescent="0.2">
      <c r="A15" s="85">
        <v>8</v>
      </c>
      <c r="B15" s="88" t="s">
        <v>73</v>
      </c>
      <c r="C15" s="132" t="s">
        <v>92</v>
      </c>
      <c r="D15" s="22" t="s">
        <v>96</v>
      </c>
      <c r="E15" s="22" t="s">
        <v>77</v>
      </c>
      <c r="F15" s="22" t="s">
        <v>76</v>
      </c>
      <c r="G15" s="132" t="s">
        <v>94</v>
      </c>
      <c r="H15" s="132" t="s">
        <v>95</v>
      </c>
      <c r="I15" s="132"/>
      <c r="J15" s="99"/>
      <c r="K15" s="99"/>
      <c r="L15" s="99">
        <f t="shared" si="0"/>
        <v>0</v>
      </c>
      <c r="M15" s="99" t="str">
        <f t="shared" si="1"/>
        <v>BAJO</v>
      </c>
      <c r="N15" s="90"/>
      <c r="O15" s="99"/>
      <c r="Q15" s="107"/>
      <c r="R15" s="109"/>
      <c r="S15" s="26"/>
    </row>
    <row r="16" spans="1:77" ht="108" customHeight="1" x14ac:dyDescent="0.2">
      <c r="A16" s="85">
        <v>5</v>
      </c>
      <c r="B16" s="87" t="s">
        <v>73</v>
      </c>
      <c r="C16" s="131" t="s">
        <v>97</v>
      </c>
      <c r="D16" s="22" t="s">
        <v>98</v>
      </c>
      <c r="E16" s="22" t="s">
        <v>76</v>
      </c>
      <c r="F16" s="38" t="s">
        <v>99</v>
      </c>
      <c r="G16" s="131" t="s">
        <v>100</v>
      </c>
      <c r="H16" s="131" t="s">
        <v>79</v>
      </c>
      <c r="I16" s="131" t="s">
        <v>198</v>
      </c>
      <c r="J16" s="105">
        <v>2</v>
      </c>
      <c r="K16" s="105">
        <v>4</v>
      </c>
      <c r="L16" s="105">
        <f t="shared" si="0"/>
        <v>8</v>
      </c>
      <c r="M16" s="105" t="str">
        <f t="shared" si="1"/>
        <v>BAJO</v>
      </c>
      <c r="N16" s="89" t="s">
        <v>200</v>
      </c>
      <c r="O16" s="105">
        <f t="shared" si="2"/>
        <v>0.1</v>
      </c>
      <c r="Q16" s="106" t="s">
        <v>203</v>
      </c>
      <c r="R16" s="108" t="s">
        <v>205</v>
      </c>
      <c r="S16" s="26"/>
    </row>
    <row r="17" spans="1:19" ht="109.5" customHeight="1" x14ac:dyDescent="0.2">
      <c r="A17" s="85">
        <v>10</v>
      </c>
      <c r="B17" s="88" t="s">
        <v>73</v>
      </c>
      <c r="C17" s="132" t="s">
        <v>97</v>
      </c>
      <c r="D17" s="22" t="s">
        <v>101</v>
      </c>
      <c r="E17" s="22" t="s">
        <v>99</v>
      </c>
      <c r="F17" s="22" t="s">
        <v>76</v>
      </c>
      <c r="G17" s="132" t="s">
        <v>100</v>
      </c>
      <c r="H17" s="132" t="s">
        <v>79</v>
      </c>
      <c r="I17" s="132"/>
      <c r="J17" s="99"/>
      <c r="K17" s="99"/>
      <c r="L17" s="99">
        <f t="shared" si="0"/>
        <v>0</v>
      </c>
      <c r="M17" s="99" t="str">
        <f t="shared" si="1"/>
        <v>BAJO</v>
      </c>
      <c r="N17" s="90"/>
      <c r="O17" s="99"/>
      <c r="Q17" s="107"/>
      <c r="R17" s="109"/>
      <c r="S17" s="26"/>
    </row>
    <row r="18" spans="1:19" ht="114" x14ac:dyDescent="0.2">
      <c r="A18" s="85">
        <v>6</v>
      </c>
      <c r="B18" s="87" t="s">
        <v>102</v>
      </c>
      <c r="C18" s="131" t="s">
        <v>103</v>
      </c>
      <c r="D18" s="22" t="s">
        <v>104</v>
      </c>
      <c r="E18" s="22" t="s">
        <v>76</v>
      </c>
      <c r="F18" s="38" t="s">
        <v>105</v>
      </c>
      <c r="G18" s="131" t="s">
        <v>39</v>
      </c>
      <c r="H18" s="131" t="s">
        <v>106</v>
      </c>
      <c r="I18" s="131" t="s">
        <v>198</v>
      </c>
      <c r="J18" s="105">
        <v>3</v>
      </c>
      <c r="K18" s="105">
        <v>4</v>
      </c>
      <c r="L18" s="105">
        <f t="shared" si="0"/>
        <v>12</v>
      </c>
      <c r="M18" s="105" t="str">
        <f t="shared" si="1"/>
        <v>MEDIO</v>
      </c>
      <c r="N18" s="89" t="s">
        <v>200</v>
      </c>
      <c r="O18" s="105">
        <f t="shared" si="2"/>
        <v>3</v>
      </c>
      <c r="Q18" s="106" t="s">
        <v>203</v>
      </c>
      <c r="R18" s="108" t="s">
        <v>205</v>
      </c>
      <c r="S18" s="26"/>
    </row>
    <row r="19" spans="1:19" ht="114" x14ac:dyDescent="0.2">
      <c r="A19" s="85">
        <v>12</v>
      </c>
      <c r="B19" s="88" t="s">
        <v>102</v>
      </c>
      <c r="C19" s="132" t="s">
        <v>103</v>
      </c>
      <c r="D19" s="22" t="s">
        <v>107</v>
      </c>
      <c r="E19" s="22" t="s">
        <v>105</v>
      </c>
      <c r="F19" s="22" t="s">
        <v>76</v>
      </c>
      <c r="G19" s="132" t="s">
        <v>39</v>
      </c>
      <c r="H19" s="132" t="s">
        <v>106</v>
      </c>
      <c r="I19" s="132"/>
      <c r="J19" s="99"/>
      <c r="K19" s="99"/>
      <c r="L19" s="99">
        <f t="shared" si="0"/>
        <v>0</v>
      </c>
      <c r="M19" s="99" t="str">
        <f t="shared" si="1"/>
        <v>BAJO</v>
      </c>
      <c r="N19" s="90"/>
      <c r="O19" s="99">
        <f t="shared" si="2"/>
        <v>0.1</v>
      </c>
      <c r="Q19" s="107"/>
      <c r="R19" s="109"/>
      <c r="S19" s="26"/>
    </row>
    <row r="20" spans="1:19" ht="67.5" customHeight="1" x14ac:dyDescent="0.2">
      <c r="A20" s="85">
        <v>7</v>
      </c>
      <c r="B20" s="87" t="s">
        <v>102</v>
      </c>
      <c r="C20" s="131" t="s">
        <v>108</v>
      </c>
      <c r="D20" s="22" t="s">
        <v>109</v>
      </c>
      <c r="E20" s="22" t="s">
        <v>76</v>
      </c>
      <c r="F20" s="38" t="s">
        <v>110</v>
      </c>
      <c r="G20" s="131" t="s">
        <v>39</v>
      </c>
      <c r="H20" s="131" t="s">
        <v>111</v>
      </c>
      <c r="I20" s="131" t="s">
        <v>198</v>
      </c>
      <c r="J20" s="105">
        <v>2</v>
      </c>
      <c r="K20" s="105">
        <v>5</v>
      </c>
      <c r="L20" s="105">
        <f t="shared" si="0"/>
        <v>10</v>
      </c>
      <c r="M20" s="105" t="str">
        <f t="shared" si="1"/>
        <v>BAJO</v>
      </c>
      <c r="N20" s="89" t="s">
        <v>200</v>
      </c>
      <c r="O20" s="105">
        <f t="shared" si="2"/>
        <v>0.1</v>
      </c>
      <c r="Q20" s="106" t="s">
        <v>203</v>
      </c>
      <c r="R20" s="108" t="s">
        <v>205</v>
      </c>
      <c r="S20" s="26"/>
    </row>
    <row r="21" spans="1:19" ht="77.25" customHeight="1" x14ac:dyDescent="0.2">
      <c r="A21" s="85">
        <v>14</v>
      </c>
      <c r="B21" s="88" t="s">
        <v>102</v>
      </c>
      <c r="C21" s="132" t="s">
        <v>108</v>
      </c>
      <c r="D21" s="22" t="s">
        <v>112</v>
      </c>
      <c r="E21" s="38" t="s">
        <v>110</v>
      </c>
      <c r="F21" s="22" t="s">
        <v>76</v>
      </c>
      <c r="G21" s="132" t="s">
        <v>39</v>
      </c>
      <c r="H21" s="132" t="s">
        <v>111</v>
      </c>
      <c r="I21" s="132"/>
      <c r="J21" s="99"/>
      <c r="K21" s="99"/>
      <c r="L21" s="99">
        <f t="shared" si="0"/>
        <v>0</v>
      </c>
      <c r="M21" s="99" t="str">
        <f t="shared" si="1"/>
        <v>BAJO</v>
      </c>
      <c r="N21" s="90"/>
      <c r="O21" s="99">
        <f t="shared" si="2"/>
        <v>0.1</v>
      </c>
      <c r="Q21" s="107"/>
      <c r="R21" s="109"/>
      <c r="S21" s="26"/>
    </row>
    <row r="22" spans="1:19" x14ac:dyDescent="0.2">
      <c r="D22" s="29"/>
      <c r="E22" s="29"/>
      <c r="O22" s="8">
        <f>SUM(O8:O21)</f>
        <v>9.5999999999999979</v>
      </c>
      <c r="P22" s="8">
        <f>COUNT(O8,O10,O12:O15,O16,O18,O20)</f>
        <v>7</v>
      </c>
    </row>
  </sheetData>
  <mergeCells count="110">
    <mergeCell ref="Q20:Q21"/>
    <mergeCell ref="R20:R21"/>
    <mergeCell ref="Q14:Q15"/>
    <mergeCell ref="R14:R15"/>
    <mergeCell ref="Q16:Q17"/>
    <mergeCell ref="R16:R17"/>
    <mergeCell ref="N18:N19"/>
    <mergeCell ref="Q18:Q19"/>
    <mergeCell ref="R18:R19"/>
    <mergeCell ref="Q10:Q11"/>
    <mergeCell ref="R10:R11"/>
    <mergeCell ref="N12:N13"/>
    <mergeCell ref="Q12:Q13"/>
    <mergeCell ref="R12:R13"/>
    <mergeCell ref="J20:J21"/>
    <mergeCell ref="K20:K21"/>
    <mergeCell ref="L20:L21"/>
    <mergeCell ref="M20:M21"/>
    <mergeCell ref="O20:O21"/>
    <mergeCell ref="N20:N21"/>
    <mergeCell ref="O18:O19"/>
    <mergeCell ref="J16:J17"/>
    <mergeCell ref="K16:K17"/>
    <mergeCell ref="L16:L17"/>
    <mergeCell ref="M16:M17"/>
    <mergeCell ref="O16:O17"/>
    <mergeCell ref="N16:N17"/>
    <mergeCell ref="O14:O15"/>
    <mergeCell ref="N14:N15"/>
    <mergeCell ref="J12:J13"/>
    <mergeCell ref="K12:K13"/>
    <mergeCell ref="L12:L13"/>
    <mergeCell ref="M12:M13"/>
    <mergeCell ref="M14:M15"/>
    <mergeCell ref="B14:B15"/>
    <mergeCell ref="C14:C15"/>
    <mergeCell ref="G14:G15"/>
    <mergeCell ref="H14:H15"/>
    <mergeCell ref="I14:I15"/>
    <mergeCell ref="B20:B21"/>
    <mergeCell ref="C20:C21"/>
    <mergeCell ref="G20:G21"/>
    <mergeCell ref="H20:H21"/>
    <mergeCell ref="I20:I21"/>
    <mergeCell ref="J18:J19"/>
    <mergeCell ref="K18:K19"/>
    <mergeCell ref="L18:L19"/>
    <mergeCell ref="M18:M19"/>
    <mergeCell ref="B18:B19"/>
    <mergeCell ref="C18:C19"/>
    <mergeCell ref="G18:G19"/>
    <mergeCell ref="H18:H19"/>
    <mergeCell ref="I18:I19"/>
    <mergeCell ref="I10:I11"/>
    <mergeCell ref="B16:B17"/>
    <mergeCell ref="C16:C17"/>
    <mergeCell ref="G16:G17"/>
    <mergeCell ref="H16:H17"/>
    <mergeCell ref="I16:I17"/>
    <mergeCell ref="J14:J15"/>
    <mergeCell ref="K14:K15"/>
    <mergeCell ref="L14:L15"/>
    <mergeCell ref="A20:A21"/>
    <mergeCell ref="A8:A9"/>
    <mergeCell ref="A10:A11"/>
    <mergeCell ref="A12:A13"/>
    <mergeCell ref="A14:A15"/>
    <mergeCell ref="A16:A17"/>
    <mergeCell ref="B5:D5"/>
    <mergeCell ref="E5:G5"/>
    <mergeCell ref="R5:S5"/>
    <mergeCell ref="B8:B9"/>
    <mergeCell ref="C8:C9"/>
    <mergeCell ref="G8:G9"/>
    <mergeCell ref="H8:H9"/>
    <mergeCell ref="I8:I9"/>
    <mergeCell ref="J8:J9"/>
    <mergeCell ref="K8:K9"/>
    <mergeCell ref="L8:L9"/>
    <mergeCell ref="M8:M9"/>
    <mergeCell ref="O8:O9"/>
    <mergeCell ref="Q8:Q9"/>
    <mergeCell ref="R8:R9"/>
    <mergeCell ref="N8:N9"/>
    <mergeCell ref="M5:O5"/>
    <mergeCell ref="O12:O13"/>
    <mergeCell ref="B1:M1"/>
    <mergeCell ref="N1:O4"/>
    <mergeCell ref="B2:M2"/>
    <mergeCell ref="B3:D3"/>
    <mergeCell ref="F3:L3"/>
    <mergeCell ref="B4:D4"/>
    <mergeCell ref="F4:L4"/>
    <mergeCell ref="J5:L5"/>
    <mergeCell ref="A18:A19"/>
    <mergeCell ref="B12:B13"/>
    <mergeCell ref="C12:C13"/>
    <mergeCell ref="G12:G13"/>
    <mergeCell ref="H12:H13"/>
    <mergeCell ref="I12:I13"/>
    <mergeCell ref="J10:J11"/>
    <mergeCell ref="K10:K11"/>
    <mergeCell ref="L10:L11"/>
    <mergeCell ref="M10:M11"/>
    <mergeCell ref="O10:O11"/>
    <mergeCell ref="N10:N11"/>
    <mergeCell ref="B10:B11"/>
    <mergeCell ref="C10:C11"/>
    <mergeCell ref="G10:G11"/>
    <mergeCell ref="H10:H11"/>
  </mergeCells>
  <conditionalFormatting sqref="M8 M10 M12 M14 M16 M18 M20">
    <cfRule type="cellIs" dxfId="32" priority="10" stopIfTrue="1" operator="equal">
      <formula>"ALTO"</formula>
    </cfRule>
    <cfRule type="cellIs" dxfId="31" priority="11" stopIfTrue="1" operator="equal">
      <formula>"MEDIO"</formula>
    </cfRule>
    <cfRule type="cellIs" dxfId="30" priority="12" stopIfTrue="1" operator="equal">
      <formula>"BAJO"</formula>
    </cfRule>
  </conditionalFormatting>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Y14"/>
  <sheetViews>
    <sheetView zoomScale="70" zoomScaleNormal="70" workbookViewId="0">
      <selection activeCell="B5" sqref="B5:D5"/>
    </sheetView>
  </sheetViews>
  <sheetFormatPr baseColWidth="10" defaultColWidth="11.42578125" defaultRowHeight="14.25" x14ac:dyDescent="0.2"/>
  <cols>
    <col min="1" max="1" width="5.5703125" style="8" customWidth="1"/>
    <col min="2" max="2" width="30.85546875" style="8" customWidth="1"/>
    <col min="3" max="3" width="35.5703125" style="8" customWidth="1"/>
    <col min="4" max="4" width="66.28515625" style="8" customWidth="1"/>
    <col min="5" max="5" width="41" style="8" customWidth="1"/>
    <col min="6" max="6" width="36.42578125" style="30" customWidth="1"/>
    <col min="7" max="7" width="36.42578125" style="8" customWidth="1"/>
    <col min="8" max="9" width="71" style="8" customWidth="1"/>
    <col min="10" max="11" width="18.85546875" style="31"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4" t="s">
        <v>6</v>
      </c>
      <c r="C1" s="65"/>
      <c r="D1" s="65"/>
      <c r="E1" s="65"/>
      <c r="F1" s="65"/>
      <c r="G1" s="65"/>
      <c r="H1" s="65"/>
      <c r="I1" s="65"/>
      <c r="J1" s="65"/>
      <c r="K1" s="65"/>
      <c r="L1" s="65"/>
      <c r="M1" s="66"/>
      <c r="N1" s="67"/>
      <c r="O1" s="68"/>
    </row>
    <row r="2" spans="1:77" ht="26.25" customHeight="1" thickTop="1" x14ac:dyDescent="0.2">
      <c r="B2" s="73" t="s">
        <v>7</v>
      </c>
      <c r="C2" s="74"/>
      <c r="D2" s="74"/>
      <c r="E2" s="74"/>
      <c r="F2" s="74"/>
      <c r="G2" s="74"/>
      <c r="H2" s="74"/>
      <c r="I2" s="74"/>
      <c r="J2" s="74"/>
      <c r="K2" s="74"/>
      <c r="L2" s="74"/>
      <c r="M2" s="75"/>
      <c r="N2" s="69"/>
      <c r="O2" s="70"/>
    </row>
    <row r="3" spans="1:77" ht="15" x14ac:dyDescent="0.2">
      <c r="B3" s="76" t="s">
        <v>8</v>
      </c>
      <c r="C3" s="77"/>
      <c r="D3" s="78"/>
      <c r="E3" s="40"/>
      <c r="F3" s="79" t="s">
        <v>0</v>
      </c>
      <c r="G3" s="77"/>
      <c r="H3" s="77"/>
      <c r="I3" s="77"/>
      <c r="J3" s="77"/>
      <c r="K3" s="77"/>
      <c r="L3" s="78"/>
      <c r="M3" s="41" t="s">
        <v>9</v>
      </c>
      <c r="N3" s="69"/>
      <c r="O3" s="70"/>
    </row>
    <row r="4" spans="1:77" ht="15" customHeight="1" thickBot="1" x14ac:dyDescent="0.25">
      <c r="B4" s="112"/>
      <c r="C4" s="84"/>
      <c r="D4" s="113"/>
      <c r="E4" s="36"/>
      <c r="F4" s="83"/>
      <c r="G4" s="84"/>
      <c r="H4" s="84"/>
      <c r="I4" s="84"/>
      <c r="J4" s="84"/>
      <c r="K4" s="84"/>
      <c r="L4" s="113"/>
      <c r="M4" s="37" t="s">
        <v>10</v>
      </c>
      <c r="N4" s="71"/>
      <c r="O4" s="72"/>
    </row>
    <row r="5" spans="1:77" ht="75.75" customHeight="1" thickTop="1" x14ac:dyDescent="0.2">
      <c r="B5" s="114" t="s">
        <v>185</v>
      </c>
      <c r="C5" s="115"/>
      <c r="D5" s="116"/>
      <c r="E5" s="117" t="s">
        <v>67</v>
      </c>
      <c r="F5" s="118"/>
      <c r="G5" s="119"/>
      <c r="H5" s="42" t="s">
        <v>186</v>
      </c>
      <c r="I5" s="39" t="s">
        <v>68</v>
      </c>
      <c r="J5" s="114" t="s">
        <v>15</v>
      </c>
      <c r="K5" s="115"/>
      <c r="L5" s="116"/>
      <c r="M5" s="120" t="s">
        <v>69</v>
      </c>
      <c r="N5" s="101"/>
      <c r="O5" s="102"/>
      <c r="Q5" s="43" t="s">
        <v>17</v>
      </c>
      <c r="R5" s="121">
        <v>44904</v>
      </c>
      <c r="S5" s="122"/>
    </row>
    <row r="6" spans="1:77" ht="6" customHeight="1" x14ac:dyDescent="0.2">
      <c r="B6" s="9"/>
      <c r="C6" s="34"/>
      <c r="D6" s="12"/>
      <c r="E6" s="34"/>
      <c r="F6" s="13"/>
      <c r="G6" s="14"/>
      <c r="H6" s="9"/>
      <c r="I6" s="9"/>
      <c r="J6" s="15"/>
      <c r="K6" s="15"/>
      <c r="L6" s="10"/>
      <c r="M6" s="16"/>
      <c r="N6" s="16"/>
      <c r="O6" s="16"/>
    </row>
    <row r="7" spans="1:77" ht="79.5" customHeight="1" x14ac:dyDescent="0.2">
      <c r="B7" s="43" t="s">
        <v>18</v>
      </c>
      <c r="C7" s="43" t="s">
        <v>19</v>
      </c>
      <c r="D7" s="43" t="s">
        <v>20</v>
      </c>
      <c r="E7" s="43" t="s">
        <v>21</v>
      </c>
      <c r="F7" s="43" t="s">
        <v>22</v>
      </c>
      <c r="G7" s="43" t="s">
        <v>23</v>
      </c>
      <c r="H7" s="43" t="s">
        <v>24</v>
      </c>
      <c r="I7" s="43" t="s">
        <v>197</v>
      </c>
      <c r="J7" s="43" t="s">
        <v>25</v>
      </c>
      <c r="K7" s="43" t="s">
        <v>26</v>
      </c>
      <c r="L7" s="43" t="s">
        <v>27</v>
      </c>
      <c r="M7" s="43" t="s">
        <v>28</v>
      </c>
      <c r="N7" s="43" t="s">
        <v>29</v>
      </c>
      <c r="O7" s="43" t="s">
        <v>30</v>
      </c>
      <c r="Q7" s="42" t="s">
        <v>31</v>
      </c>
      <c r="R7" s="43" t="s">
        <v>32</v>
      </c>
      <c r="S7" s="43" t="s">
        <v>33</v>
      </c>
    </row>
    <row r="8" spans="1:77" ht="57" x14ac:dyDescent="0.2">
      <c r="A8" s="85">
        <v>1</v>
      </c>
      <c r="B8" s="87" t="s">
        <v>113</v>
      </c>
      <c r="C8" s="89" t="s">
        <v>114</v>
      </c>
      <c r="D8" s="22" t="s">
        <v>211</v>
      </c>
      <c r="E8" s="27" t="s">
        <v>115</v>
      </c>
      <c r="F8" s="27" t="s">
        <v>116</v>
      </c>
      <c r="G8" s="89" t="s">
        <v>208</v>
      </c>
      <c r="H8" s="103" t="s">
        <v>117</v>
      </c>
      <c r="I8" s="103" t="s">
        <v>198</v>
      </c>
      <c r="J8" s="105">
        <v>2</v>
      </c>
      <c r="K8" s="105">
        <v>4</v>
      </c>
      <c r="L8" s="105">
        <f>K8*J8</f>
        <v>8</v>
      </c>
      <c r="M8" s="105" t="str">
        <f>IF(L8&lt;12,"BAJO",IF(L8&gt;19,"ALTO","MEDIO"))</f>
        <v>BAJO</v>
      </c>
      <c r="N8" s="89" t="s">
        <v>200</v>
      </c>
      <c r="O8" s="105">
        <f>IF(M8="BAJO",0.1,IF(M8="MEDIO",3,5))</f>
        <v>0.1</v>
      </c>
      <c r="Q8" s="106" t="s">
        <v>203</v>
      </c>
      <c r="R8" s="108" t="s">
        <v>205</v>
      </c>
      <c r="S8" s="26"/>
      <c r="BX8" s="8">
        <v>1</v>
      </c>
      <c r="BY8" s="8">
        <v>1</v>
      </c>
    </row>
    <row r="9" spans="1:77" ht="57" x14ac:dyDescent="0.2">
      <c r="A9" s="85"/>
      <c r="B9" s="88"/>
      <c r="C9" s="90"/>
      <c r="D9" s="22" t="s">
        <v>212</v>
      </c>
      <c r="E9" s="27" t="s">
        <v>116</v>
      </c>
      <c r="F9" s="27" t="s">
        <v>115</v>
      </c>
      <c r="G9" s="90"/>
      <c r="H9" s="95"/>
      <c r="I9" s="95"/>
      <c r="J9" s="99"/>
      <c r="K9" s="99"/>
      <c r="L9" s="99"/>
      <c r="M9" s="99"/>
      <c r="N9" s="90"/>
      <c r="O9" s="99"/>
      <c r="Q9" s="107"/>
      <c r="R9" s="109"/>
      <c r="S9" s="26"/>
    </row>
    <row r="10" spans="1:77" ht="69.75" customHeight="1" x14ac:dyDescent="0.2">
      <c r="A10" s="85">
        <v>2</v>
      </c>
      <c r="B10" s="87" t="s">
        <v>113</v>
      </c>
      <c r="C10" s="89" t="s">
        <v>118</v>
      </c>
      <c r="D10" s="22" t="s">
        <v>213</v>
      </c>
      <c r="E10" s="27" t="s">
        <v>115</v>
      </c>
      <c r="F10" s="27" t="s">
        <v>116</v>
      </c>
      <c r="G10" s="89" t="s">
        <v>208</v>
      </c>
      <c r="H10" s="103" t="s">
        <v>119</v>
      </c>
      <c r="I10" s="103" t="s">
        <v>198</v>
      </c>
      <c r="J10" s="105">
        <v>3</v>
      </c>
      <c r="K10" s="105">
        <v>4</v>
      </c>
      <c r="L10" s="105">
        <f t="shared" ref="L10" si="0">K10*J10</f>
        <v>12</v>
      </c>
      <c r="M10" s="105" t="str">
        <f t="shared" ref="M10:M12" si="1">IF(L10&lt;12,"BAJO",IF(L10&gt;19,"ALTO","MEDIO"))</f>
        <v>MEDIO</v>
      </c>
      <c r="N10" s="89" t="s">
        <v>202</v>
      </c>
      <c r="O10" s="105">
        <f t="shared" ref="O10:O12" si="2">IF(M10="BAJO",0.1,IF(M10="MEDIO",3,5))</f>
        <v>3</v>
      </c>
      <c r="Q10" s="106" t="s">
        <v>203</v>
      </c>
      <c r="R10" s="108" t="s">
        <v>216</v>
      </c>
      <c r="S10" s="26"/>
      <c r="BX10" s="8">
        <v>2</v>
      </c>
      <c r="BY10" s="8">
        <v>2</v>
      </c>
    </row>
    <row r="11" spans="1:77" ht="71.25" x14ac:dyDescent="0.2">
      <c r="A11" s="85"/>
      <c r="B11" s="88" t="s">
        <v>113</v>
      </c>
      <c r="C11" s="90" t="s">
        <v>118</v>
      </c>
      <c r="D11" s="22" t="s">
        <v>214</v>
      </c>
      <c r="E11" s="27" t="s">
        <v>116</v>
      </c>
      <c r="F11" s="27" t="s">
        <v>115</v>
      </c>
      <c r="G11" s="90" t="s">
        <v>208</v>
      </c>
      <c r="H11" s="95" t="s">
        <v>119</v>
      </c>
      <c r="I11" s="95"/>
      <c r="J11" s="99"/>
      <c r="K11" s="99"/>
      <c r="L11" s="99"/>
      <c r="M11" s="99"/>
      <c r="N11" s="90"/>
      <c r="O11" s="99"/>
      <c r="Q11" s="107"/>
      <c r="R11" s="109"/>
      <c r="S11" s="26"/>
    </row>
    <row r="12" spans="1:77" ht="84.75" customHeight="1" x14ac:dyDescent="0.2">
      <c r="A12" s="85">
        <v>3</v>
      </c>
      <c r="B12" s="87" t="s">
        <v>113</v>
      </c>
      <c r="C12" s="89" t="s">
        <v>120</v>
      </c>
      <c r="D12" s="22" t="s">
        <v>213</v>
      </c>
      <c r="E12" s="27" t="s">
        <v>115</v>
      </c>
      <c r="F12" s="27" t="s">
        <v>116</v>
      </c>
      <c r="G12" s="89" t="s">
        <v>208</v>
      </c>
      <c r="H12" s="103" t="s">
        <v>121</v>
      </c>
      <c r="I12" s="103" t="s">
        <v>198</v>
      </c>
      <c r="J12" s="105">
        <v>3</v>
      </c>
      <c r="K12" s="105">
        <v>4</v>
      </c>
      <c r="L12" s="105">
        <f t="shared" ref="L12" si="3">K12*J12</f>
        <v>12</v>
      </c>
      <c r="M12" s="105" t="str">
        <f t="shared" si="1"/>
        <v>MEDIO</v>
      </c>
      <c r="N12" s="89" t="s">
        <v>202</v>
      </c>
      <c r="O12" s="105">
        <f t="shared" si="2"/>
        <v>3</v>
      </c>
      <c r="Q12" s="106" t="s">
        <v>203</v>
      </c>
      <c r="R12" s="108" t="s">
        <v>216</v>
      </c>
      <c r="S12" s="26"/>
      <c r="BX12" s="8">
        <v>2</v>
      </c>
      <c r="BY12" s="8">
        <v>2</v>
      </c>
    </row>
    <row r="13" spans="1:77" ht="90.75" customHeight="1" x14ac:dyDescent="0.2">
      <c r="A13" s="85"/>
      <c r="B13" s="88" t="s">
        <v>113</v>
      </c>
      <c r="C13" s="90" t="s">
        <v>120</v>
      </c>
      <c r="D13" s="22" t="s">
        <v>215</v>
      </c>
      <c r="E13" s="27" t="s">
        <v>116</v>
      </c>
      <c r="F13" s="27" t="s">
        <v>115</v>
      </c>
      <c r="G13" s="90" t="s">
        <v>208</v>
      </c>
      <c r="H13" s="95" t="s">
        <v>121</v>
      </c>
      <c r="I13" s="95"/>
      <c r="J13" s="99"/>
      <c r="K13" s="99"/>
      <c r="L13" s="99"/>
      <c r="M13" s="99"/>
      <c r="N13" s="90"/>
      <c r="O13" s="99"/>
      <c r="Q13" s="107"/>
      <c r="R13" s="109"/>
      <c r="S13" s="26"/>
    </row>
    <row r="14" spans="1:77" x14ac:dyDescent="0.2">
      <c r="D14" s="29"/>
      <c r="E14" s="29"/>
      <c r="O14" s="8">
        <f>SUM(O8:O13)</f>
        <v>6.1</v>
      </c>
      <c r="P14" s="8">
        <f>COUNT(O8,O10,O12)</f>
        <v>3</v>
      </c>
    </row>
  </sheetData>
  <mergeCells count="54">
    <mergeCell ref="Q10:Q11"/>
    <mergeCell ref="R10:R11"/>
    <mergeCell ref="Q12:Q13"/>
    <mergeCell ref="R12:R13"/>
    <mergeCell ref="Q8:Q9"/>
    <mergeCell ref="R8:R9"/>
    <mergeCell ref="M10:M11"/>
    <mergeCell ref="O10:O11"/>
    <mergeCell ref="B12:B13"/>
    <mergeCell ref="C12:C13"/>
    <mergeCell ref="G12:G13"/>
    <mergeCell ref="H12:H13"/>
    <mergeCell ref="I12:I13"/>
    <mergeCell ref="J12:J13"/>
    <mergeCell ref="K12:K13"/>
    <mergeCell ref="L12:L13"/>
    <mergeCell ref="M12:M13"/>
    <mergeCell ref="O12:O13"/>
    <mergeCell ref="N10:N11"/>
    <mergeCell ref="N12:N13"/>
    <mergeCell ref="H10:H11"/>
    <mergeCell ref="I10:I11"/>
    <mergeCell ref="J10:J11"/>
    <mergeCell ref="K10:K11"/>
    <mergeCell ref="L10:L11"/>
    <mergeCell ref="R5:S5"/>
    <mergeCell ref="B8:B9"/>
    <mergeCell ref="C8:C9"/>
    <mergeCell ref="G8:G9"/>
    <mergeCell ref="H8:H9"/>
    <mergeCell ref="I8:I9"/>
    <mergeCell ref="J8:J9"/>
    <mergeCell ref="K8:K9"/>
    <mergeCell ref="L8:L9"/>
    <mergeCell ref="M8:M9"/>
    <mergeCell ref="O8:O9"/>
    <mergeCell ref="N8:N9"/>
    <mergeCell ref="M5:O5"/>
    <mergeCell ref="A8:A9"/>
    <mergeCell ref="A10:A11"/>
    <mergeCell ref="A12:A13"/>
    <mergeCell ref="B5:D5"/>
    <mergeCell ref="E5:G5"/>
    <mergeCell ref="B10:B11"/>
    <mergeCell ref="C10:C11"/>
    <mergeCell ref="G10:G11"/>
    <mergeCell ref="J5:L5"/>
    <mergeCell ref="B1:M1"/>
    <mergeCell ref="N1:O4"/>
    <mergeCell ref="B2:M2"/>
    <mergeCell ref="B3:D3"/>
    <mergeCell ref="F3:L3"/>
    <mergeCell ref="B4:D4"/>
    <mergeCell ref="F4:L4"/>
  </mergeCells>
  <conditionalFormatting sqref="M8 M10 M12">
    <cfRule type="cellIs" dxfId="29" priority="37" stopIfTrue="1" operator="equal">
      <formula>"ALTO"</formula>
    </cfRule>
    <cfRule type="cellIs" dxfId="28" priority="38" stopIfTrue="1" operator="equal">
      <formula>"MEDIO"</formula>
    </cfRule>
    <cfRule type="cellIs" dxfId="27" priority="39" stopIfTrue="1" operator="equal">
      <formula>"BAJO"</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Y18"/>
  <sheetViews>
    <sheetView zoomScale="70" zoomScaleNormal="70" workbookViewId="0">
      <selection activeCell="B5" sqref="B5:D5"/>
    </sheetView>
  </sheetViews>
  <sheetFormatPr baseColWidth="10" defaultColWidth="11.42578125" defaultRowHeight="14.25" x14ac:dyDescent="0.2"/>
  <cols>
    <col min="1" max="1" width="5.5703125" style="8" customWidth="1"/>
    <col min="2" max="2" width="30.85546875" style="8" customWidth="1"/>
    <col min="3" max="3" width="35.5703125" style="8" customWidth="1"/>
    <col min="4" max="4" width="66.28515625" style="8" customWidth="1"/>
    <col min="5" max="5" width="41" style="8" customWidth="1"/>
    <col min="6" max="6" width="36.42578125" style="30" customWidth="1"/>
    <col min="7" max="7" width="36.42578125" style="8" customWidth="1"/>
    <col min="8" max="9" width="71" style="8" customWidth="1"/>
    <col min="10" max="11" width="18.85546875" style="31"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4" t="s">
        <v>6</v>
      </c>
      <c r="C1" s="65"/>
      <c r="D1" s="65"/>
      <c r="E1" s="65"/>
      <c r="F1" s="65"/>
      <c r="G1" s="65"/>
      <c r="H1" s="65"/>
      <c r="I1" s="65"/>
      <c r="J1" s="65"/>
      <c r="K1" s="65"/>
      <c r="L1" s="65"/>
      <c r="M1" s="66"/>
      <c r="N1" s="67"/>
      <c r="O1" s="68"/>
    </row>
    <row r="2" spans="1:77" ht="26.25" customHeight="1" thickTop="1" x14ac:dyDescent="0.2">
      <c r="B2" s="73" t="s">
        <v>7</v>
      </c>
      <c r="C2" s="74"/>
      <c r="D2" s="74"/>
      <c r="E2" s="74"/>
      <c r="F2" s="74"/>
      <c r="G2" s="74"/>
      <c r="H2" s="74"/>
      <c r="I2" s="74"/>
      <c r="J2" s="74"/>
      <c r="K2" s="74"/>
      <c r="L2" s="74"/>
      <c r="M2" s="75"/>
      <c r="N2" s="69"/>
      <c r="O2" s="70"/>
    </row>
    <row r="3" spans="1:77" ht="15" x14ac:dyDescent="0.2">
      <c r="B3" s="76" t="s">
        <v>8</v>
      </c>
      <c r="C3" s="77"/>
      <c r="D3" s="78"/>
      <c r="E3" s="40"/>
      <c r="F3" s="79" t="s">
        <v>0</v>
      </c>
      <c r="G3" s="77"/>
      <c r="H3" s="77"/>
      <c r="I3" s="77"/>
      <c r="J3" s="77"/>
      <c r="K3" s="77"/>
      <c r="L3" s="78"/>
      <c r="M3" s="41" t="s">
        <v>9</v>
      </c>
      <c r="N3" s="69"/>
      <c r="O3" s="70"/>
    </row>
    <row r="4" spans="1:77" ht="15" customHeight="1" thickBot="1" x14ac:dyDescent="0.25">
      <c r="B4" s="80"/>
      <c r="C4" s="81"/>
      <c r="D4" s="82"/>
      <c r="E4" s="36"/>
      <c r="F4" s="83"/>
      <c r="G4" s="84"/>
      <c r="H4" s="84"/>
      <c r="I4" s="84"/>
      <c r="J4" s="84"/>
      <c r="K4" s="84"/>
      <c r="L4" s="113"/>
      <c r="M4" s="37" t="s">
        <v>10</v>
      </c>
      <c r="N4" s="71"/>
      <c r="O4" s="72"/>
    </row>
    <row r="5" spans="1:77" ht="75.75" customHeight="1" thickTop="1" x14ac:dyDescent="0.2">
      <c r="B5" s="86" t="s">
        <v>185</v>
      </c>
      <c r="C5" s="86"/>
      <c r="D5" s="86"/>
      <c r="E5" s="118" t="s">
        <v>77</v>
      </c>
      <c r="F5" s="118"/>
      <c r="G5" s="119"/>
      <c r="H5" s="42" t="s">
        <v>186</v>
      </c>
      <c r="I5" s="39" t="s">
        <v>122</v>
      </c>
      <c r="J5" s="114" t="s">
        <v>15</v>
      </c>
      <c r="K5" s="115"/>
      <c r="L5" s="116"/>
      <c r="M5" s="120" t="s">
        <v>123</v>
      </c>
      <c r="N5" s="101"/>
      <c r="O5" s="102"/>
      <c r="Q5" s="46" t="s">
        <v>17</v>
      </c>
      <c r="R5" s="91">
        <v>44904</v>
      </c>
      <c r="S5" s="86"/>
    </row>
    <row r="6" spans="1:77" ht="6" customHeight="1" x14ac:dyDescent="0.2">
      <c r="B6" s="47"/>
      <c r="C6" s="48"/>
      <c r="D6" s="49"/>
      <c r="E6" s="50"/>
      <c r="F6" s="51"/>
      <c r="G6" s="52"/>
      <c r="H6" s="53"/>
      <c r="I6" s="53"/>
      <c r="J6" s="54"/>
      <c r="K6" s="54"/>
      <c r="L6" s="55"/>
      <c r="M6" s="56"/>
      <c r="N6" s="56"/>
      <c r="O6" s="56"/>
      <c r="Q6" s="62"/>
      <c r="R6" s="62"/>
      <c r="S6" s="62"/>
    </row>
    <row r="7" spans="1:77" ht="79.5" customHeight="1" x14ac:dyDescent="0.2">
      <c r="A7" s="62"/>
      <c r="B7" s="46" t="s">
        <v>18</v>
      </c>
      <c r="C7" s="46" t="s">
        <v>19</v>
      </c>
      <c r="D7" s="46" t="s">
        <v>20</v>
      </c>
      <c r="E7" s="46" t="s">
        <v>21</v>
      </c>
      <c r="F7" s="46" t="s">
        <v>22</v>
      </c>
      <c r="G7" s="46" t="s">
        <v>23</v>
      </c>
      <c r="H7" s="46" t="s">
        <v>24</v>
      </c>
      <c r="I7" s="46" t="s">
        <v>197</v>
      </c>
      <c r="J7" s="46" t="s">
        <v>25</v>
      </c>
      <c r="K7" s="46" t="s">
        <v>26</v>
      </c>
      <c r="L7" s="46" t="s">
        <v>27</v>
      </c>
      <c r="M7" s="46" t="s">
        <v>28</v>
      </c>
      <c r="N7" s="46" t="s">
        <v>29</v>
      </c>
      <c r="O7" s="46" t="s">
        <v>30</v>
      </c>
      <c r="Q7" s="46" t="s">
        <v>31</v>
      </c>
      <c r="R7" s="46" t="s">
        <v>32</v>
      </c>
      <c r="S7" s="46" t="s">
        <v>33</v>
      </c>
    </row>
    <row r="8" spans="1:77" ht="171" customHeight="1" x14ac:dyDescent="0.2">
      <c r="A8" s="85">
        <v>1</v>
      </c>
      <c r="B8" s="92" t="s">
        <v>124</v>
      </c>
      <c r="C8" s="93" t="s">
        <v>125</v>
      </c>
      <c r="D8" s="45" t="s">
        <v>126</v>
      </c>
      <c r="E8" s="57" t="s">
        <v>217</v>
      </c>
      <c r="F8" s="57" t="s">
        <v>218</v>
      </c>
      <c r="G8" s="93" t="s">
        <v>219</v>
      </c>
      <c r="H8" s="94" t="s">
        <v>221</v>
      </c>
      <c r="I8" s="94" t="s">
        <v>222</v>
      </c>
      <c r="J8" s="98">
        <v>2</v>
      </c>
      <c r="K8" s="98">
        <v>3</v>
      </c>
      <c r="L8" s="98">
        <f>K8*J8</f>
        <v>6</v>
      </c>
      <c r="M8" s="98" t="str">
        <f>IF(L8&lt;12,"BAJO",IF(L8&gt;19,"ALTO","MEDIO"))</f>
        <v>BAJO</v>
      </c>
      <c r="N8" s="93" t="s">
        <v>200</v>
      </c>
      <c r="O8" s="98">
        <f>IF(M8="BAJO",0.1,IF(M8="MEDIO",3,5))</f>
        <v>0.1</v>
      </c>
      <c r="Q8" s="110" t="s">
        <v>203</v>
      </c>
      <c r="R8" s="111" t="s">
        <v>205</v>
      </c>
      <c r="S8" s="61"/>
      <c r="BX8" s="8">
        <v>1</v>
      </c>
      <c r="BY8" s="8">
        <v>1</v>
      </c>
    </row>
    <row r="9" spans="1:77" ht="171" customHeight="1" x14ac:dyDescent="0.2">
      <c r="A9" s="85"/>
      <c r="B9" s="88"/>
      <c r="C9" s="90"/>
      <c r="D9" s="22" t="s">
        <v>127</v>
      </c>
      <c r="E9" s="27" t="s">
        <v>218</v>
      </c>
      <c r="F9" s="27" t="s">
        <v>217</v>
      </c>
      <c r="G9" s="90"/>
      <c r="H9" s="95"/>
      <c r="I9" s="95"/>
      <c r="J9" s="99"/>
      <c r="K9" s="99"/>
      <c r="L9" s="99"/>
      <c r="M9" s="99"/>
      <c r="N9" s="90"/>
      <c r="O9" s="99"/>
      <c r="Q9" s="107"/>
      <c r="R9" s="109"/>
      <c r="S9" s="26"/>
    </row>
    <row r="10" spans="1:77" ht="71.25" x14ac:dyDescent="0.2">
      <c r="A10" s="85">
        <v>2</v>
      </c>
      <c r="B10" s="87" t="s">
        <v>124</v>
      </c>
      <c r="C10" s="89" t="s">
        <v>128</v>
      </c>
      <c r="D10" s="22" t="s">
        <v>126</v>
      </c>
      <c r="E10" s="27" t="s">
        <v>217</v>
      </c>
      <c r="F10" s="27" t="s">
        <v>218</v>
      </c>
      <c r="G10" s="89" t="s">
        <v>219</v>
      </c>
      <c r="H10" s="103" t="s">
        <v>198</v>
      </c>
      <c r="I10" s="103" t="s">
        <v>129</v>
      </c>
      <c r="J10" s="105">
        <v>2</v>
      </c>
      <c r="K10" s="105">
        <v>3</v>
      </c>
      <c r="L10" s="105">
        <f t="shared" ref="L10" si="0">K10*J10</f>
        <v>6</v>
      </c>
      <c r="M10" s="105" t="str">
        <f t="shared" ref="M10:M17" si="1">IF(L10&lt;12,"BAJO",IF(L10&gt;19,"ALTO","MEDIO"))</f>
        <v>BAJO</v>
      </c>
      <c r="N10" s="89" t="s">
        <v>200</v>
      </c>
      <c r="O10" s="105">
        <f t="shared" ref="O10:O17" si="2">IF(M10="BAJO",0.1,IF(M10="MEDIO",3,5))</f>
        <v>0.1</v>
      </c>
      <c r="Q10" s="106" t="s">
        <v>203</v>
      </c>
      <c r="R10" s="108" t="s">
        <v>205</v>
      </c>
      <c r="S10" s="26"/>
      <c r="BX10" s="8">
        <v>2</v>
      </c>
      <c r="BY10" s="8">
        <v>2</v>
      </c>
    </row>
    <row r="11" spans="1:77" ht="71.25" x14ac:dyDescent="0.2">
      <c r="A11" s="85">
        <v>4</v>
      </c>
      <c r="B11" s="88" t="s">
        <v>124</v>
      </c>
      <c r="C11" s="90" t="s">
        <v>128</v>
      </c>
      <c r="D11" s="22" t="s">
        <v>127</v>
      </c>
      <c r="E11" s="27" t="s">
        <v>218</v>
      </c>
      <c r="F11" s="27" t="s">
        <v>217</v>
      </c>
      <c r="G11" s="90"/>
      <c r="H11" s="95" t="s">
        <v>129</v>
      </c>
      <c r="I11" s="95"/>
      <c r="J11" s="99"/>
      <c r="K11" s="99"/>
      <c r="L11" s="99"/>
      <c r="M11" s="99" t="str">
        <f t="shared" si="1"/>
        <v>BAJO</v>
      </c>
      <c r="N11" s="90"/>
      <c r="O11" s="99"/>
      <c r="Q11" s="107"/>
      <c r="R11" s="109"/>
      <c r="S11" s="26"/>
    </row>
    <row r="12" spans="1:77" ht="71.25" x14ac:dyDescent="0.2">
      <c r="A12" s="85">
        <v>3</v>
      </c>
      <c r="B12" s="87" t="s">
        <v>130</v>
      </c>
      <c r="C12" s="89" t="s">
        <v>131</v>
      </c>
      <c r="D12" s="22" t="s">
        <v>132</v>
      </c>
      <c r="E12" s="27" t="s">
        <v>220</v>
      </c>
      <c r="F12" s="27" t="s">
        <v>218</v>
      </c>
      <c r="G12" s="89" t="s">
        <v>219</v>
      </c>
      <c r="H12" s="103" t="s">
        <v>223</v>
      </c>
      <c r="I12" s="103" t="s">
        <v>224</v>
      </c>
      <c r="J12" s="105">
        <v>2</v>
      </c>
      <c r="K12" s="105">
        <v>3</v>
      </c>
      <c r="L12" s="105">
        <f t="shared" ref="L12" si="3">K12*J12</f>
        <v>6</v>
      </c>
      <c r="M12" s="105" t="str">
        <f t="shared" si="1"/>
        <v>BAJO</v>
      </c>
      <c r="N12" s="89" t="s">
        <v>200</v>
      </c>
      <c r="O12" s="105"/>
      <c r="Q12" s="106" t="s">
        <v>203</v>
      </c>
      <c r="R12" s="108" t="s">
        <v>205</v>
      </c>
      <c r="S12" s="26"/>
    </row>
    <row r="13" spans="1:77" ht="57" x14ac:dyDescent="0.2">
      <c r="A13" s="85">
        <v>4</v>
      </c>
      <c r="B13" s="88" t="s">
        <v>130</v>
      </c>
      <c r="C13" s="90" t="s">
        <v>131</v>
      </c>
      <c r="D13" s="22" t="s">
        <v>134</v>
      </c>
      <c r="E13" s="27" t="s">
        <v>218</v>
      </c>
      <c r="F13" s="27" t="s">
        <v>220</v>
      </c>
      <c r="G13" s="90" t="s">
        <v>219</v>
      </c>
      <c r="H13" s="95" t="s">
        <v>133</v>
      </c>
      <c r="I13" s="95"/>
      <c r="J13" s="99"/>
      <c r="K13" s="99"/>
      <c r="L13" s="99"/>
      <c r="M13" s="99" t="str">
        <f t="shared" si="1"/>
        <v>BAJO</v>
      </c>
      <c r="N13" s="90"/>
      <c r="O13" s="99">
        <f t="shared" si="2"/>
        <v>0.1</v>
      </c>
      <c r="Q13" s="107"/>
      <c r="R13" s="109"/>
      <c r="S13" s="26"/>
    </row>
    <row r="14" spans="1:77" ht="71.25" x14ac:dyDescent="0.2">
      <c r="A14" s="85">
        <v>4</v>
      </c>
      <c r="B14" s="87" t="s">
        <v>130</v>
      </c>
      <c r="C14" s="89" t="s">
        <v>135</v>
      </c>
      <c r="D14" s="22" t="s">
        <v>136</v>
      </c>
      <c r="E14" s="27" t="s">
        <v>220</v>
      </c>
      <c r="F14" s="27" t="s">
        <v>137</v>
      </c>
      <c r="G14" s="89" t="s">
        <v>219</v>
      </c>
      <c r="H14" s="103" t="s">
        <v>225</v>
      </c>
      <c r="I14" s="103"/>
      <c r="J14" s="105">
        <v>3</v>
      </c>
      <c r="K14" s="105">
        <v>3</v>
      </c>
      <c r="L14" s="105">
        <f t="shared" ref="L14" si="4">K14*J14</f>
        <v>9</v>
      </c>
      <c r="M14" s="105" t="str">
        <f t="shared" si="1"/>
        <v>BAJO</v>
      </c>
      <c r="N14" s="89" t="s">
        <v>200</v>
      </c>
      <c r="O14" s="105">
        <f t="shared" si="2"/>
        <v>0.1</v>
      </c>
      <c r="Q14" s="106" t="s">
        <v>203</v>
      </c>
      <c r="R14" s="108" t="s">
        <v>205</v>
      </c>
      <c r="S14" s="26"/>
    </row>
    <row r="15" spans="1:77" ht="57" x14ac:dyDescent="0.2">
      <c r="A15" s="85">
        <v>9</v>
      </c>
      <c r="B15" s="88" t="s">
        <v>130</v>
      </c>
      <c r="C15" s="90" t="s">
        <v>135</v>
      </c>
      <c r="D15" s="22" t="s">
        <v>139</v>
      </c>
      <c r="E15" s="27" t="s">
        <v>137</v>
      </c>
      <c r="F15" s="27" t="s">
        <v>220</v>
      </c>
      <c r="G15" s="90" t="s">
        <v>219</v>
      </c>
      <c r="H15" s="95" t="s">
        <v>138</v>
      </c>
      <c r="I15" s="95"/>
      <c r="J15" s="99"/>
      <c r="K15" s="99"/>
      <c r="L15" s="99"/>
      <c r="M15" s="99" t="str">
        <f t="shared" si="1"/>
        <v>BAJO</v>
      </c>
      <c r="N15" s="90"/>
      <c r="O15" s="99">
        <f t="shared" si="2"/>
        <v>0.1</v>
      </c>
      <c r="Q15" s="107"/>
      <c r="R15" s="109"/>
      <c r="S15" s="26"/>
    </row>
    <row r="16" spans="1:77" ht="71.25" x14ac:dyDescent="0.2">
      <c r="A16" s="85">
        <v>5</v>
      </c>
      <c r="B16" s="87" t="s">
        <v>140</v>
      </c>
      <c r="C16" s="89" t="s">
        <v>141</v>
      </c>
      <c r="D16" s="22" t="s">
        <v>142</v>
      </c>
      <c r="E16" s="27" t="s">
        <v>220</v>
      </c>
      <c r="F16" s="27" t="s">
        <v>143</v>
      </c>
      <c r="G16" s="89" t="s">
        <v>219</v>
      </c>
      <c r="H16" s="103" t="s">
        <v>144</v>
      </c>
      <c r="I16" s="103"/>
      <c r="J16" s="105">
        <v>2</v>
      </c>
      <c r="K16" s="105">
        <v>3</v>
      </c>
      <c r="L16" s="105">
        <f t="shared" ref="L16" si="5">K16*J16</f>
        <v>6</v>
      </c>
      <c r="M16" s="105" t="str">
        <f t="shared" si="1"/>
        <v>BAJO</v>
      </c>
      <c r="N16" s="89" t="s">
        <v>200</v>
      </c>
      <c r="O16" s="105">
        <f t="shared" si="2"/>
        <v>0.1</v>
      </c>
      <c r="Q16" s="106" t="s">
        <v>203</v>
      </c>
      <c r="R16" s="108" t="s">
        <v>205</v>
      </c>
      <c r="S16" s="26"/>
    </row>
    <row r="17" spans="1:19" ht="71.25" x14ac:dyDescent="0.2">
      <c r="A17" s="85">
        <v>11</v>
      </c>
      <c r="B17" s="88" t="s">
        <v>140</v>
      </c>
      <c r="C17" s="90" t="s">
        <v>141</v>
      </c>
      <c r="D17" s="22" t="s">
        <v>145</v>
      </c>
      <c r="E17" s="27" t="s">
        <v>143</v>
      </c>
      <c r="F17" s="27" t="s">
        <v>220</v>
      </c>
      <c r="G17" s="90" t="s">
        <v>219</v>
      </c>
      <c r="H17" s="95" t="s">
        <v>144</v>
      </c>
      <c r="I17" s="95"/>
      <c r="J17" s="99"/>
      <c r="K17" s="99"/>
      <c r="L17" s="99"/>
      <c r="M17" s="99" t="str">
        <f t="shared" si="1"/>
        <v>BAJO</v>
      </c>
      <c r="N17" s="90"/>
      <c r="O17" s="99">
        <f t="shared" si="2"/>
        <v>0.1</v>
      </c>
      <c r="Q17" s="107"/>
      <c r="R17" s="109"/>
      <c r="S17" s="26"/>
    </row>
    <row r="18" spans="1:19" x14ac:dyDescent="0.2">
      <c r="D18" s="29"/>
      <c r="E18" s="29"/>
      <c r="O18" s="8">
        <f>SUM(O8:O17)</f>
        <v>0.7</v>
      </c>
    </row>
  </sheetData>
  <mergeCells count="82">
    <mergeCell ref="Q16:Q17"/>
    <mergeCell ref="R16:R17"/>
    <mergeCell ref="Q10:Q11"/>
    <mergeCell ref="R10:R11"/>
    <mergeCell ref="Q12:Q13"/>
    <mergeCell ref="R12:R13"/>
    <mergeCell ref="Q14:Q15"/>
    <mergeCell ref="R14:R15"/>
    <mergeCell ref="O14:O15"/>
    <mergeCell ref="B16:B17"/>
    <mergeCell ref="C16:C17"/>
    <mergeCell ref="H16:H17"/>
    <mergeCell ref="I16:I17"/>
    <mergeCell ref="J16:J17"/>
    <mergeCell ref="K16:K17"/>
    <mergeCell ref="M16:M17"/>
    <mergeCell ref="O16:O17"/>
    <mergeCell ref="G14:G15"/>
    <mergeCell ref="G16:G17"/>
    <mergeCell ref="N14:N15"/>
    <mergeCell ref="N16:N17"/>
    <mergeCell ref="B14:B15"/>
    <mergeCell ref="C14:C15"/>
    <mergeCell ref="H14:H15"/>
    <mergeCell ref="I14:I15"/>
    <mergeCell ref="J14:J15"/>
    <mergeCell ref="K10:K11"/>
    <mergeCell ref="H10:H11"/>
    <mergeCell ref="I10:I11"/>
    <mergeCell ref="J10:J11"/>
    <mergeCell ref="K14:K15"/>
    <mergeCell ref="O10:O11"/>
    <mergeCell ref="B12:B13"/>
    <mergeCell ref="C12:C13"/>
    <mergeCell ref="H12:H13"/>
    <mergeCell ref="I12:I13"/>
    <mergeCell ref="J12:J13"/>
    <mergeCell ref="K12:K13"/>
    <mergeCell ref="M12:M13"/>
    <mergeCell ref="O12:O13"/>
    <mergeCell ref="N10:N11"/>
    <mergeCell ref="G10:G11"/>
    <mergeCell ref="G12:G13"/>
    <mergeCell ref="N12:N13"/>
    <mergeCell ref="B10:B11"/>
    <mergeCell ref="C10:C11"/>
    <mergeCell ref="L10:L11"/>
    <mergeCell ref="L12:L13"/>
    <mergeCell ref="L14:L15"/>
    <mergeCell ref="L16:L17"/>
    <mergeCell ref="M8:M9"/>
    <mergeCell ref="M10:M11"/>
    <mergeCell ref="M14:M15"/>
    <mergeCell ref="R5:S5"/>
    <mergeCell ref="B8:B9"/>
    <mergeCell ref="C8:C9"/>
    <mergeCell ref="H8:H9"/>
    <mergeCell ref="I8:I9"/>
    <mergeCell ref="J8:J9"/>
    <mergeCell ref="K8:K9"/>
    <mergeCell ref="L8:L9"/>
    <mergeCell ref="O8:O9"/>
    <mergeCell ref="N8:N9"/>
    <mergeCell ref="G8:G9"/>
    <mergeCell ref="Q8:Q9"/>
    <mergeCell ref="R8:R9"/>
    <mergeCell ref="B5:D5"/>
    <mergeCell ref="E5:G5"/>
    <mergeCell ref="M5:O5"/>
    <mergeCell ref="A8:A9"/>
    <mergeCell ref="A10:A11"/>
    <mergeCell ref="A12:A13"/>
    <mergeCell ref="A14:A15"/>
    <mergeCell ref="A16:A17"/>
    <mergeCell ref="J5:L5"/>
    <mergeCell ref="B1:M1"/>
    <mergeCell ref="N1:O4"/>
    <mergeCell ref="B2:M2"/>
    <mergeCell ref="B3:D3"/>
    <mergeCell ref="F3:L3"/>
    <mergeCell ref="B4:D4"/>
    <mergeCell ref="F4:L4"/>
  </mergeCells>
  <conditionalFormatting sqref="M8 M10 M12 M14 M16">
    <cfRule type="cellIs" dxfId="26" priority="31" stopIfTrue="1" operator="equal">
      <formula>"ALTO"</formula>
    </cfRule>
    <cfRule type="cellIs" dxfId="25" priority="32" stopIfTrue="1" operator="equal">
      <formula>"MEDIO"</formula>
    </cfRule>
    <cfRule type="cellIs" dxfId="24" priority="33" stopIfTrue="1" operator="equal">
      <formula>"BAJO"</formula>
    </cfRule>
  </conditionalFormatting>
  <pageMargins left="0.7" right="0.7" top="0.75" bottom="0.75" header="0.3" footer="0.3"/>
  <pageSetup paperSize="9" orientation="portrait" horizontalDpi="0" verticalDpi="0"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Y16"/>
  <sheetViews>
    <sheetView zoomScale="70" zoomScaleNormal="70" workbookViewId="0">
      <selection activeCell="B5" sqref="B5:D5"/>
    </sheetView>
  </sheetViews>
  <sheetFormatPr baseColWidth="10" defaultColWidth="11.42578125" defaultRowHeight="14.25" x14ac:dyDescent="0.2"/>
  <cols>
    <col min="1" max="1" width="5.5703125" style="8" customWidth="1"/>
    <col min="2" max="2" width="30.85546875" style="8" customWidth="1"/>
    <col min="3" max="3" width="35.5703125" style="8" customWidth="1"/>
    <col min="4" max="4" width="66.28515625" style="8" customWidth="1"/>
    <col min="5" max="5" width="41" style="8" customWidth="1"/>
    <col min="6" max="6" width="36.42578125" style="30" customWidth="1"/>
    <col min="7" max="7" width="36.42578125" style="8" customWidth="1"/>
    <col min="8" max="9" width="71" style="8" customWidth="1"/>
    <col min="10" max="11" width="18.85546875" style="31"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4" t="s">
        <v>6</v>
      </c>
      <c r="C1" s="65"/>
      <c r="D1" s="65"/>
      <c r="E1" s="65"/>
      <c r="F1" s="65"/>
      <c r="G1" s="65"/>
      <c r="H1" s="65"/>
      <c r="I1" s="65"/>
      <c r="J1" s="65"/>
      <c r="K1" s="65"/>
      <c r="L1" s="65"/>
      <c r="M1" s="66"/>
      <c r="N1" s="67"/>
      <c r="O1" s="68"/>
    </row>
    <row r="2" spans="1:77" ht="26.25" customHeight="1" thickTop="1" x14ac:dyDescent="0.2">
      <c r="B2" s="73" t="s">
        <v>7</v>
      </c>
      <c r="C2" s="74"/>
      <c r="D2" s="74"/>
      <c r="E2" s="74"/>
      <c r="F2" s="74"/>
      <c r="G2" s="74"/>
      <c r="H2" s="74"/>
      <c r="I2" s="74"/>
      <c r="J2" s="74"/>
      <c r="K2" s="74"/>
      <c r="L2" s="74"/>
      <c r="M2" s="75"/>
      <c r="N2" s="69"/>
      <c r="O2" s="70"/>
    </row>
    <row r="3" spans="1:77" ht="15" x14ac:dyDescent="0.2">
      <c r="B3" s="76" t="s">
        <v>8</v>
      </c>
      <c r="C3" s="77"/>
      <c r="D3" s="78"/>
      <c r="E3" s="40"/>
      <c r="F3" s="79" t="s">
        <v>0</v>
      </c>
      <c r="G3" s="77"/>
      <c r="H3" s="77"/>
      <c r="I3" s="77"/>
      <c r="J3" s="77"/>
      <c r="K3" s="77"/>
      <c r="L3" s="78"/>
      <c r="M3" s="41" t="s">
        <v>9</v>
      </c>
      <c r="N3" s="69"/>
      <c r="O3" s="70"/>
    </row>
    <row r="4" spans="1:77" ht="15" customHeight="1" thickBot="1" x14ac:dyDescent="0.25">
      <c r="B4" s="80"/>
      <c r="C4" s="81"/>
      <c r="D4" s="82"/>
      <c r="E4" s="36"/>
      <c r="F4" s="83"/>
      <c r="G4" s="84"/>
      <c r="H4" s="84"/>
      <c r="I4" s="84"/>
      <c r="J4" s="84"/>
      <c r="K4" s="84"/>
      <c r="L4" s="113"/>
      <c r="M4" s="37" t="s">
        <v>10</v>
      </c>
      <c r="N4" s="71"/>
      <c r="O4" s="72"/>
    </row>
    <row r="5" spans="1:77" ht="75.75" customHeight="1" thickTop="1" x14ac:dyDescent="0.2">
      <c r="B5" s="86" t="s">
        <v>185</v>
      </c>
      <c r="C5" s="86"/>
      <c r="D5" s="86"/>
      <c r="E5" s="118" t="s">
        <v>146</v>
      </c>
      <c r="F5" s="118"/>
      <c r="G5" s="119"/>
      <c r="H5" s="42" t="s">
        <v>186</v>
      </c>
      <c r="I5" s="39" t="s">
        <v>147</v>
      </c>
      <c r="J5" s="114" t="s">
        <v>15</v>
      </c>
      <c r="K5" s="115"/>
      <c r="L5" s="116"/>
      <c r="M5" s="120" t="s">
        <v>148</v>
      </c>
      <c r="N5" s="101"/>
      <c r="O5" s="102"/>
      <c r="Q5" s="43" t="s">
        <v>17</v>
      </c>
      <c r="R5" s="121">
        <v>44904</v>
      </c>
      <c r="S5" s="122"/>
    </row>
    <row r="6" spans="1:77" ht="6" customHeight="1" x14ac:dyDescent="0.2">
      <c r="B6" s="47"/>
      <c r="C6" s="48"/>
      <c r="D6" s="49"/>
      <c r="E6" s="50"/>
      <c r="F6" s="51"/>
      <c r="G6" s="52"/>
      <c r="H6" s="53"/>
      <c r="I6" s="53"/>
      <c r="J6" s="54"/>
      <c r="K6" s="54"/>
      <c r="L6" s="55"/>
      <c r="M6" s="56"/>
      <c r="N6" s="56"/>
      <c r="O6" s="56"/>
    </row>
    <row r="7" spans="1:77" ht="79.5" customHeight="1" x14ac:dyDescent="0.2">
      <c r="B7" s="46" t="s">
        <v>18</v>
      </c>
      <c r="C7" s="46" t="s">
        <v>19</v>
      </c>
      <c r="D7" s="46" t="s">
        <v>20</v>
      </c>
      <c r="E7" s="46" t="s">
        <v>21</v>
      </c>
      <c r="F7" s="46" t="s">
        <v>22</v>
      </c>
      <c r="G7" s="46" t="s">
        <v>23</v>
      </c>
      <c r="H7" s="46" t="s">
        <v>24</v>
      </c>
      <c r="I7" s="46" t="s">
        <v>197</v>
      </c>
      <c r="J7" s="46" t="s">
        <v>25</v>
      </c>
      <c r="K7" s="46" t="s">
        <v>26</v>
      </c>
      <c r="L7" s="46" t="s">
        <v>27</v>
      </c>
      <c r="M7" s="46" t="s">
        <v>28</v>
      </c>
      <c r="N7" s="46" t="s">
        <v>29</v>
      </c>
      <c r="O7" s="46" t="s">
        <v>30</v>
      </c>
      <c r="Q7" s="42" t="s">
        <v>31</v>
      </c>
      <c r="R7" s="43" t="s">
        <v>32</v>
      </c>
      <c r="S7" s="43" t="s">
        <v>33</v>
      </c>
    </row>
    <row r="8" spans="1:77" ht="85.5" x14ac:dyDescent="0.2">
      <c r="A8" s="85">
        <v>1</v>
      </c>
      <c r="B8" s="133" t="s">
        <v>149</v>
      </c>
      <c r="C8" s="134" t="s">
        <v>150</v>
      </c>
      <c r="D8" s="45" t="s">
        <v>226</v>
      </c>
      <c r="E8" s="57" t="s">
        <v>227</v>
      </c>
      <c r="F8" s="57" t="s">
        <v>228</v>
      </c>
      <c r="G8" s="134" t="s">
        <v>208</v>
      </c>
      <c r="H8" s="134" t="s">
        <v>151</v>
      </c>
      <c r="I8" s="134" t="s">
        <v>198</v>
      </c>
      <c r="J8" s="135">
        <v>3</v>
      </c>
      <c r="K8" s="135">
        <v>5</v>
      </c>
      <c r="L8" s="135">
        <f>K8*J8</f>
        <v>15</v>
      </c>
      <c r="M8" s="135" t="str">
        <f>IF(L8&lt;12,"BAJO",IF(L8&gt;19,"ALTO","MEDIO"))</f>
        <v>MEDIO</v>
      </c>
      <c r="N8" s="89" t="s">
        <v>200</v>
      </c>
      <c r="O8" s="135">
        <f>IF(M8="BAJO",0.1,IF(M8="MEDIO",3,5))</f>
        <v>3</v>
      </c>
      <c r="Q8" s="106" t="s">
        <v>203</v>
      </c>
      <c r="R8" s="108" t="s">
        <v>205</v>
      </c>
      <c r="S8" s="26"/>
      <c r="BX8" s="8">
        <v>1</v>
      </c>
      <c r="BY8" s="8">
        <v>1</v>
      </c>
    </row>
    <row r="9" spans="1:77" ht="71.25" x14ac:dyDescent="0.2">
      <c r="A9" s="85"/>
      <c r="B9" s="88"/>
      <c r="C9" s="90"/>
      <c r="D9" s="22" t="s">
        <v>229</v>
      </c>
      <c r="E9" s="27" t="s">
        <v>228</v>
      </c>
      <c r="F9" s="27" t="s">
        <v>227</v>
      </c>
      <c r="G9" s="90"/>
      <c r="H9" s="90" t="s">
        <v>152</v>
      </c>
      <c r="I9" s="90"/>
      <c r="J9" s="99"/>
      <c r="K9" s="99"/>
      <c r="L9" s="99"/>
      <c r="M9" s="99"/>
      <c r="N9" s="90"/>
      <c r="O9" s="99"/>
      <c r="Q9" s="107"/>
      <c r="R9" s="109"/>
      <c r="S9" s="26"/>
    </row>
    <row r="10" spans="1:77" ht="85.5" x14ac:dyDescent="0.2">
      <c r="A10" s="85">
        <v>2</v>
      </c>
      <c r="B10" s="87" t="s">
        <v>153</v>
      </c>
      <c r="C10" s="134" t="s">
        <v>150</v>
      </c>
      <c r="D10" s="22" t="s">
        <v>226</v>
      </c>
      <c r="E10" s="27" t="s">
        <v>227</v>
      </c>
      <c r="F10" s="27" t="s">
        <v>228</v>
      </c>
      <c r="G10" s="134" t="s">
        <v>208</v>
      </c>
      <c r="H10" s="134" t="s">
        <v>152</v>
      </c>
      <c r="I10" s="134" t="s">
        <v>198</v>
      </c>
      <c r="J10" s="135">
        <v>3</v>
      </c>
      <c r="K10" s="135">
        <v>5</v>
      </c>
      <c r="L10" s="135">
        <f t="shared" ref="L10" si="0">K10*J10</f>
        <v>15</v>
      </c>
      <c r="M10" s="135" t="str">
        <f t="shared" ref="M10" si="1">IF(L10&lt;12,"BAJO",IF(L10&gt;19,"ALTO","MEDIO"))</f>
        <v>MEDIO</v>
      </c>
      <c r="N10" s="89" t="s">
        <v>200</v>
      </c>
      <c r="O10" s="105">
        <f t="shared" ref="O10:O14" si="2">IF(M10="BAJO",0.1,IF(M10="MEDIO",3,5))</f>
        <v>3</v>
      </c>
      <c r="Q10" s="106" t="s">
        <v>203</v>
      </c>
      <c r="R10" s="108" t="s">
        <v>205</v>
      </c>
      <c r="S10" s="26"/>
      <c r="BX10" s="8">
        <v>2</v>
      </c>
      <c r="BY10" s="8">
        <v>2</v>
      </c>
    </row>
    <row r="11" spans="1:77" ht="71.25" x14ac:dyDescent="0.2">
      <c r="A11" s="85">
        <v>4</v>
      </c>
      <c r="B11" s="88"/>
      <c r="C11" s="90"/>
      <c r="D11" s="22" t="s">
        <v>229</v>
      </c>
      <c r="E11" s="27" t="s">
        <v>228</v>
      </c>
      <c r="F11" s="27" t="s">
        <v>227</v>
      </c>
      <c r="G11" s="90"/>
      <c r="H11" s="90" t="s">
        <v>152</v>
      </c>
      <c r="I11" s="90"/>
      <c r="J11" s="99"/>
      <c r="K11" s="99"/>
      <c r="L11" s="99"/>
      <c r="M11" s="99"/>
      <c r="N11" s="90"/>
      <c r="O11" s="99"/>
      <c r="Q11" s="107"/>
      <c r="R11" s="109"/>
      <c r="S11" s="26"/>
    </row>
    <row r="12" spans="1:77" ht="99.75" customHeight="1" x14ac:dyDescent="0.2">
      <c r="A12" s="85">
        <v>3</v>
      </c>
      <c r="B12" s="87" t="s">
        <v>153</v>
      </c>
      <c r="C12" s="134" t="s">
        <v>154</v>
      </c>
      <c r="D12" s="22" t="s">
        <v>226</v>
      </c>
      <c r="E12" s="27" t="s">
        <v>227</v>
      </c>
      <c r="F12" s="27" t="s">
        <v>228</v>
      </c>
      <c r="G12" s="134" t="s">
        <v>208</v>
      </c>
      <c r="H12" s="134" t="s">
        <v>152</v>
      </c>
      <c r="I12" s="134" t="s">
        <v>198</v>
      </c>
      <c r="J12" s="135">
        <v>3</v>
      </c>
      <c r="K12" s="135">
        <v>5</v>
      </c>
      <c r="L12" s="135">
        <f t="shared" ref="L12" si="3">K12*J12</f>
        <v>15</v>
      </c>
      <c r="M12" s="135" t="str">
        <f t="shared" ref="M12" si="4">IF(L12&lt;12,"BAJO",IF(L12&gt;19,"ALTO","MEDIO"))</f>
        <v>MEDIO</v>
      </c>
      <c r="N12" s="89" t="s">
        <v>200</v>
      </c>
      <c r="O12" s="105">
        <f t="shared" si="2"/>
        <v>3</v>
      </c>
      <c r="Q12" s="106" t="s">
        <v>203</v>
      </c>
      <c r="R12" s="108" t="s">
        <v>205</v>
      </c>
      <c r="S12" s="26"/>
      <c r="BX12" s="8">
        <v>2</v>
      </c>
      <c r="BY12" s="8">
        <v>2</v>
      </c>
    </row>
    <row r="13" spans="1:77" ht="99.75" customHeight="1" x14ac:dyDescent="0.2">
      <c r="A13" s="85">
        <v>6</v>
      </c>
      <c r="B13" s="88"/>
      <c r="C13" s="90"/>
      <c r="D13" s="22" t="s">
        <v>229</v>
      </c>
      <c r="E13" s="27" t="s">
        <v>228</v>
      </c>
      <c r="F13" s="27" t="s">
        <v>227</v>
      </c>
      <c r="G13" s="90"/>
      <c r="H13" s="90" t="s">
        <v>152</v>
      </c>
      <c r="I13" s="90"/>
      <c r="J13" s="99"/>
      <c r="K13" s="99"/>
      <c r="L13" s="99"/>
      <c r="M13" s="99"/>
      <c r="N13" s="90"/>
      <c r="O13" s="99"/>
      <c r="Q13" s="107"/>
      <c r="R13" s="109"/>
      <c r="S13" s="26"/>
    </row>
    <row r="14" spans="1:77" ht="85.5" x14ac:dyDescent="0.2">
      <c r="A14" s="85">
        <v>4</v>
      </c>
      <c r="B14" s="87" t="s">
        <v>155</v>
      </c>
      <c r="C14" s="134" t="s">
        <v>156</v>
      </c>
      <c r="D14" s="22" t="s">
        <v>226</v>
      </c>
      <c r="E14" s="27" t="s">
        <v>227</v>
      </c>
      <c r="F14" s="27" t="s">
        <v>228</v>
      </c>
      <c r="G14" s="134" t="s">
        <v>208</v>
      </c>
      <c r="H14" s="134" t="s">
        <v>152</v>
      </c>
      <c r="I14" s="134" t="s">
        <v>198</v>
      </c>
      <c r="J14" s="135">
        <v>3</v>
      </c>
      <c r="K14" s="135">
        <v>5</v>
      </c>
      <c r="L14" s="135">
        <f t="shared" ref="L14" si="5">K14*J14</f>
        <v>15</v>
      </c>
      <c r="M14" s="135" t="str">
        <f t="shared" ref="M14" si="6">IF(L14&lt;12,"BAJO",IF(L14&gt;19,"ALTO","MEDIO"))</f>
        <v>MEDIO</v>
      </c>
      <c r="N14" s="89" t="s">
        <v>200</v>
      </c>
      <c r="O14" s="105">
        <f t="shared" si="2"/>
        <v>3</v>
      </c>
      <c r="Q14" s="106" t="s">
        <v>203</v>
      </c>
      <c r="R14" s="108" t="s">
        <v>205</v>
      </c>
      <c r="S14" s="26"/>
    </row>
    <row r="15" spans="1:77" ht="71.25" x14ac:dyDescent="0.2">
      <c r="A15" s="85">
        <v>8</v>
      </c>
      <c r="B15" s="88" t="s">
        <v>155</v>
      </c>
      <c r="C15" s="90" t="s">
        <v>156</v>
      </c>
      <c r="D15" s="22" t="s">
        <v>229</v>
      </c>
      <c r="E15" s="27" t="s">
        <v>228</v>
      </c>
      <c r="F15" s="27" t="s">
        <v>227</v>
      </c>
      <c r="G15" s="90"/>
      <c r="H15" s="90" t="s">
        <v>152</v>
      </c>
      <c r="I15" s="90"/>
      <c r="J15" s="99"/>
      <c r="K15" s="99"/>
      <c r="L15" s="99"/>
      <c r="M15" s="99"/>
      <c r="N15" s="90"/>
      <c r="O15" s="99"/>
      <c r="Q15" s="107"/>
      <c r="R15" s="109"/>
      <c r="S15" s="26"/>
    </row>
    <row r="16" spans="1:77" x14ac:dyDescent="0.2">
      <c r="D16" s="29"/>
      <c r="E16" s="29"/>
      <c r="O16" s="8">
        <f>SUM(O8:O15)</f>
        <v>12</v>
      </c>
      <c r="P16" s="8">
        <f>COUNT(O8,O10,O12,O14)</f>
        <v>4</v>
      </c>
      <c r="Q16" s="8">
        <f>COUNT(O8:O15)</f>
        <v>4</v>
      </c>
    </row>
  </sheetData>
  <mergeCells count="68">
    <mergeCell ref="R12:R13"/>
    <mergeCell ref="N14:N15"/>
    <mergeCell ref="Q14:Q15"/>
    <mergeCell ref="R14:R15"/>
    <mergeCell ref="O12:O13"/>
    <mergeCell ref="O14:O15"/>
    <mergeCell ref="N12:N13"/>
    <mergeCell ref="Q12:Q13"/>
    <mergeCell ref="I8:I9"/>
    <mergeCell ref="N8:N9"/>
    <mergeCell ref="Q8:Q9"/>
    <mergeCell ref="N10:N11"/>
    <mergeCell ref="Q10:Q11"/>
    <mergeCell ref="J12:J13"/>
    <mergeCell ref="J14:J15"/>
    <mergeCell ref="M8:M9"/>
    <mergeCell ref="M10:M11"/>
    <mergeCell ref="M12:M13"/>
    <mergeCell ref="M14:M15"/>
    <mergeCell ref="L12:L13"/>
    <mergeCell ref="L14:L15"/>
    <mergeCell ref="K10:K11"/>
    <mergeCell ref="K12:K13"/>
    <mergeCell ref="K14:K15"/>
    <mergeCell ref="H12:H13"/>
    <mergeCell ref="H14:H15"/>
    <mergeCell ref="I10:I11"/>
    <mergeCell ref="I12:I13"/>
    <mergeCell ref="I14:I15"/>
    <mergeCell ref="G12:G13"/>
    <mergeCell ref="G14:G15"/>
    <mergeCell ref="B10:B11"/>
    <mergeCell ref="C10:C11"/>
    <mergeCell ref="B12:B13"/>
    <mergeCell ref="C12:C13"/>
    <mergeCell ref="C14:C15"/>
    <mergeCell ref="B14:B15"/>
    <mergeCell ref="R5:S5"/>
    <mergeCell ref="B8:B9"/>
    <mergeCell ref="C8:C9"/>
    <mergeCell ref="G8:G9"/>
    <mergeCell ref="G10:G11"/>
    <mergeCell ref="H8:H9"/>
    <mergeCell ref="H10:H11"/>
    <mergeCell ref="J8:J9"/>
    <mergeCell ref="K8:K9"/>
    <mergeCell ref="L8:L9"/>
    <mergeCell ref="L10:L11"/>
    <mergeCell ref="J10:J11"/>
    <mergeCell ref="O8:O9"/>
    <mergeCell ref="O10:O11"/>
    <mergeCell ref="R8:R9"/>
    <mergeCell ref="R10:R11"/>
    <mergeCell ref="A8:A9"/>
    <mergeCell ref="A10:A11"/>
    <mergeCell ref="A12:A13"/>
    <mergeCell ref="A14:A15"/>
    <mergeCell ref="B5:D5"/>
    <mergeCell ref="E5:G5"/>
    <mergeCell ref="M5:O5"/>
    <mergeCell ref="B1:M1"/>
    <mergeCell ref="N1:O4"/>
    <mergeCell ref="B2:M2"/>
    <mergeCell ref="B3:D3"/>
    <mergeCell ref="F3:L3"/>
    <mergeCell ref="B4:D4"/>
    <mergeCell ref="F4:L4"/>
    <mergeCell ref="J5:L5"/>
  </mergeCells>
  <conditionalFormatting sqref="M8 M10 M12 M14">
    <cfRule type="cellIs" dxfId="23" priority="37" stopIfTrue="1" operator="equal">
      <formula>"ALTO"</formula>
    </cfRule>
    <cfRule type="cellIs" dxfId="22" priority="38" stopIfTrue="1" operator="equal">
      <formula>"MEDIO"</formula>
    </cfRule>
    <cfRule type="cellIs" dxfId="21" priority="39" stopIfTrue="1" operator="equal">
      <formula>"BAJO"</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Y10"/>
  <sheetViews>
    <sheetView zoomScale="70" zoomScaleNormal="70" workbookViewId="0">
      <selection activeCell="B5" sqref="B5:D5"/>
    </sheetView>
  </sheetViews>
  <sheetFormatPr baseColWidth="10" defaultColWidth="11.42578125" defaultRowHeight="14.25" x14ac:dyDescent="0.2"/>
  <cols>
    <col min="1" max="1" width="5.5703125" style="8" customWidth="1"/>
    <col min="2" max="2" width="30.85546875" style="8" customWidth="1"/>
    <col min="3" max="3" width="35.5703125" style="8" customWidth="1"/>
    <col min="4" max="4" width="66.28515625" style="8" customWidth="1"/>
    <col min="5" max="5" width="41" style="8" customWidth="1"/>
    <col min="6" max="6" width="36.42578125" style="30" customWidth="1"/>
    <col min="7" max="7" width="36.42578125" style="8" customWidth="1"/>
    <col min="8" max="9" width="71" style="8" customWidth="1"/>
    <col min="10" max="11" width="18.85546875" style="31"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64" t="s">
        <v>6</v>
      </c>
      <c r="C1" s="65"/>
      <c r="D1" s="65"/>
      <c r="E1" s="65"/>
      <c r="F1" s="65"/>
      <c r="G1" s="65"/>
      <c r="H1" s="65"/>
      <c r="I1" s="65"/>
      <c r="J1" s="65"/>
      <c r="K1" s="65"/>
      <c r="L1" s="65"/>
      <c r="M1" s="66"/>
      <c r="N1" s="67"/>
      <c r="O1" s="68"/>
    </row>
    <row r="2" spans="1:77" ht="26.25" customHeight="1" thickTop="1" x14ac:dyDescent="0.2">
      <c r="B2" s="73" t="s">
        <v>7</v>
      </c>
      <c r="C2" s="74"/>
      <c r="D2" s="74"/>
      <c r="E2" s="74"/>
      <c r="F2" s="74"/>
      <c r="G2" s="74"/>
      <c r="H2" s="74"/>
      <c r="I2" s="74"/>
      <c r="J2" s="74"/>
      <c r="K2" s="74"/>
      <c r="L2" s="74"/>
      <c r="M2" s="75"/>
      <c r="N2" s="69"/>
      <c r="O2" s="70"/>
    </row>
    <row r="3" spans="1:77" ht="15" x14ac:dyDescent="0.2">
      <c r="B3" s="76" t="s">
        <v>8</v>
      </c>
      <c r="C3" s="77"/>
      <c r="D3" s="78"/>
      <c r="E3" s="40"/>
      <c r="F3" s="79" t="s">
        <v>0</v>
      </c>
      <c r="G3" s="77"/>
      <c r="H3" s="77"/>
      <c r="I3" s="77"/>
      <c r="J3" s="77"/>
      <c r="K3" s="77"/>
      <c r="L3" s="78"/>
      <c r="M3" s="41" t="s">
        <v>9</v>
      </c>
      <c r="N3" s="69"/>
      <c r="O3" s="70"/>
    </row>
    <row r="4" spans="1:77" ht="15" customHeight="1" thickBot="1" x14ac:dyDescent="0.25">
      <c r="B4" s="80"/>
      <c r="C4" s="81"/>
      <c r="D4" s="82"/>
      <c r="E4" s="36"/>
      <c r="F4" s="83"/>
      <c r="G4" s="84"/>
      <c r="H4" s="81"/>
      <c r="I4" s="84"/>
      <c r="J4" s="81"/>
      <c r="K4" s="81"/>
      <c r="L4" s="82"/>
      <c r="M4" s="37" t="s">
        <v>10</v>
      </c>
      <c r="N4" s="71"/>
      <c r="O4" s="72"/>
    </row>
    <row r="5" spans="1:77" ht="75.75" customHeight="1" thickTop="1" x14ac:dyDescent="0.2">
      <c r="B5" s="86" t="s">
        <v>185</v>
      </c>
      <c r="C5" s="86"/>
      <c r="D5" s="86"/>
      <c r="E5" s="118" t="s">
        <v>157</v>
      </c>
      <c r="F5" s="118"/>
      <c r="G5" s="118"/>
      <c r="H5" s="46" t="s">
        <v>186</v>
      </c>
      <c r="I5" s="58" t="s">
        <v>158</v>
      </c>
      <c r="J5" s="86" t="s">
        <v>15</v>
      </c>
      <c r="K5" s="86"/>
      <c r="L5" s="86"/>
      <c r="M5" s="101" t="s">
        <v>159</v>
      </c>
      <c r="N5" s="101"/>
      <c r="O5" s="102"/>
      <c r="Q5" s="46" t="s">
        <v>17</v>
      </c>
      <c r="R5" s="91">
        <v>44904</v>
      </c>
      <c r="S5" s="86"/>
    </row>
    <row r="6" spans="1:77" ht="6" customHeight="1" x14ac:dyDescent="0.2">
      <c r="B6" s="47"/>
      <c r="C6" s="48"/>
      <c r="D6" s="49"/>
      <c r="E6" s="50"/>
      <c r="F6" s="51"/>
      <c r="G6" s="52"/>
      <c r="H6" s="47"/>
      <c r="I6" s="53"/>
      <c r="J6" s="59"/>
      <c r="K6" s="59"/>
      <c r="L6" s="60"/>
      <c r="M6" s="56"/>
      <c r="N6" s="56"/>
      <c r="O6" s="56"/>
    </row>
    <row r="7" spans="1:77" ht="79.5" customHeight="1" x14ac:dyDescent="0.2">
      <c r="B7" s="46" t="s">
        <v>18</v>
      </c>
      <c r="C7" s="46" t="s">
        <v>19</v>
      </c>
      <c r="D7" s="46" t="s">
        <v>20</v>
      </c>
      <c r="E7" s="46" t="s">
        <v>21</v>
      </c>
      <c r="F7" s="46" t="s">
        <v>22</v>
      </c>
      <c r="G7" s="46" t="s">
        <v>23</v>
      </c>
      <c r="H7" s="46" t="s">
        <v>24</v>
      </c>
      <c r="I7" s="46" t="s">
        <v>197</v>
      </c>
      <c r="J7" s="46" t="s">
        <v>25</v>
      </c>
      <c r="K7" s="46" t="s">
        <v>26</v>
      </c>
      <c r="L7" s="46" t="s">
        <v>27</v>
      </c>
      <c r="M7" s="46" t="s">
        <v>28</v>
      </c>
      <c r="N7" s="46" t="s">
        <v>29</v>
      </c>
      <c r="O7" s="46" t="s">
        <v>30</v>
      </c>
      <c r="Q7" s="46" t="s">
        <v>31</v>
      </c>
      <c r="R7" s="46" t="s">
        <v>32</v>
      </c>
      <c r="S7" s="46" t="s">
        <v>33</v>
      </c>
    </row>
    <row r="8" spans="1:77" ht="163.5" customHeight="1" x14ac:dyDescent="0.2">
      <c r="A8" s="85">
        <v>1</v>
      </c>
      <c r="B8" s="92" t="s">
        <v>160</v>
      </c>
      <c r="C8" s="93" t="s">
        <v>161</v>
      </c>
      <c r="D8" s="45" t="s">
        <v>162</v>
      </c>
      <c r="E8" s="57" t="s">
        <v>163</v>
      </c>
      <c r="F8" s="57" t="s">
        <v>164</v>
      </c>
      <c r="G8" s="45" t="s">
        <v>165</v>
      </c>
      <c r="H8" s="94" t="s">
        <v>166</v>
      </c>
      <c r="I8" s="94" t="s">
        <v>166</v>
      </c>
      <c r="J8" s="98">
        <v>3</v>
      </c>
      <c r="K8" s="98">
        <v>4</v>
      </c>
      <c r="L8" s="98">
        <f>K8*J8</f>
        <v>12</v>
      </c>
      <c r="M8" s="98" t="str">
        <f>IF(L8&lt;12,"BAJO",IF(L8&gt;19,"ALTO","MEDIO"))</f>
        <v>MEDIO</v>
      </c>
      <c r="N8" s="93" t="s">
        <v>200</v>
      </c>
      <c r="O8" s="98">
        <f>IF(M8="BAJO",0.1,IF(M8="MEDIO",3,5))</f>
        <v>3</v>
      </c>
      <c r="Q8" s="110" t="s">
        <v>203</v>
      </c>
      <c r="R8" s="111" t="s">
        <v>205</v>
      </c>
      <c r="S8" s="61"/>
      <c r="BX8" s="8">
        <v>1</v>
      </c>
      <c r="BY8" s="8">
        <v>1</v>
      </c>
    </row>
    <row r="9" spans="1:77" ht="163.5" customHeight="1" x14ac:dyDescent="0.2">
      <c r="A9" s="85"/>
      <c r="B9" s="88"/>
      <c r="C9" s="90"/>
      <c r="D9" s="22" t="s">
        <v>167</v>
      </c>
      <c r="E9" s="27" t="s">
        <v>164</v>
      </c>
      <c r="F9" s="27" t="s">
        <v>163</v>
      </c>
      <c r="G9" s="22" t="s">
        <v>168</v>
      </c>
      <c r="H9" s="95"/>
      <c r="I9" s="95" t="s">
        <v>166</v>
      </c>
      <c r="J9" s="99"/>
      <c r="K9" s="99"/>
      <c r="L9" s="99"/>
      <c r="M9" s="99"/>
      <c r="N9" s="90"/>
      <c r="O9" s="99"/>
      <c r="Q9" s="107"/>
      <c r="R9" s="109"/>
      <c r="S9" s="26"/>
    </row>
    <row r="10" spans="1:77" x14ac:dyDescent="0.2">
      <c r="O10" s="8">
        <f>SUM(O8)</f>
        <v>3</v>
      </c>
      <c r="P10" s="8">
        <f>COUNT(O8)</f>
        <v>1</v>
      </c>
    </row>
  </sheetData>
  <mergeCells count="25">
    <mergeCell ref="R5:S5"/>
    <mergeCell ref="O8:O9"/>
    <mergeCell ref="N8:N9"/>
    <mergeCell ref="M8:M9"/>
    <mergeCell ref="B8:B9"/>
    <mergeCell ref="C8:C9"/>
    <mergeCell ref="H8:H9"/>
    <mergeCell ref="I8:I9"/>
    <mergeCell ref="J8:J9"/>
    <mergeCell ref="K8:K9"/>
    <mergeCell ref="L8:L9"/>
    <mergeCell ref="Q8:Q9"/>
    <mergeCell ref="R8:R9"/>
    <mergeCell ref="B1:M1"/>
    <mergeCell ref="N1:O4"/>
    <mergeCell ref="B2:M2"/>
    <mergeCell ref="B3:D3"/>
    <mergeCell ref="F3:L3"/>
    <mergeCell ref="B4:D4"/>
    <mergeCell ref="F4:L4"/>
    <mergeCell ref="A8:A9"/>
    <mergeCell ref="B5:D5"/>
    <mergeCell ref="E5:G5"/>
    <mergeCell ref="M5:O5"/>
    <mergeCell ref="J5:L5"/>
  </mergeCells>
  <conditionalFormatting sqref="M8">
    <cfRule type="cellIs" dxfId="20" priority="13" stopIfTrue="1" operator="equal">
      <formula>"ALTO"</formula>
    </cfRule>
    <cfRule type="cellIs" dxfId="19" priority="14" stopIfTrue="1" operator="equal">
      <formula>"MEDIO"</formula>
    </cfRule>
    <cfRule type="cellIs" dxfId="18" priority="15" stopIfTrue="1" operator="equal">
      <formula>"BAJO"</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Valoración_Procesos</vt:lpstr>
      <vt:lpstr>AUTOEVALUACIÓN_Y_ACREDITACIÓN</vt:lpstr>
      <vt:lpstr>COMUNICACIONES</vt:lpstr>
      <vt:lpstr>DIRECCIONAMIENTO_ESTRATE</vt:lpstr>
      <vt:lpstr>PLANEACION_INSTITUCIONAL</vt:lpstr>
      <vt:lpstr>PROYECTOS_ESPECIALES_Y_RELACION</vt:lpstr>
      <vt:lpstr>SISTEMAS_INTEGRADOS_CALIDAD</vt:lpstr>
      <vt:lpstr>SISTEMAS_INTEGRADOS_SEG_INFO</vt:lpstr>
      <vt:lpstr>SISTEMAS_INTEGRADOS_AMBIENTAL</vt:lpstr>
      <vt:lpstr>SISTEMAS_INTEGRADOS_SST</vt:lpstr>
      <vt:lpstr>SISTEMAS_INTEGRADOS_SGAS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RUBEN DARIO  GOMEZ MAHECHA</cp:lastModifiedBy>
  <cp:revision/>
  <dcterms:created xsi:type="dcterms:W3CDTF">2022-01-11T16:39:20Z</dcterms:created>
  <dcterms:modified xsi:type="dcterms:W3CDTF">2023-01-09T22:16:46Z</dcterms:modified>
  <cp:category/>
  <cp:contentStatus/>
</cp:coreProperties>
</file>