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hidePivotFieldList="1" defaultThemeVersion="166925"/>
  <mc:AlternateContent xmlns:mc="http://schemas.openxmlformats.org/markup-compatibility/2006">
    <mc:Choice Requires="x15">
      <x15ac:absPath xmlns:x15ac="http://schemas.microsoft.com/office/spreadsheetml/2010/11/ac" url="https://mailunicundiedu-my.sharepoint.com/personal/rdariogomez_ucundinamarca_edu_co/Documents/Documentos/Documentos/SISTEMA SGAS/MATRIZ DE RIESGOS/CONSOLIDADAS/"/>
    </mc:Choice>
  </mc:AlternateContent>
  <xr:revisionPtr revIDLastSave="0" documentId="8_{22ADA263-418F-46AA-A2B1-5A74B2A3556C}" xr6:coauthVersionLast="47" xr6:coauthVersionMax="47" xr10:uidLastSave="{00000000-0000-0000-0000-000000000000}"/>
  <bookViews>
    <workbookView xWindow="-120" yWindow="-120" windowWidth="20730" windowHeight="11160" tabRatio="923" xr2:uid="{00000000-000D-0000-FFFF-FFFF00000000}"/>
  </bookViews>
  <sheets>
    <sheet name="Valoración_Procesos" sheetId="2" r:id="rId1"/>
    <sheet name="ADMISIONES_Y_REGISTRO" sheetId="27" r:id="rId2"/>
    <sheet name="BIENESTAR_UNIVERSITARIO" sheetId="28" r:id="rId3"/>
    <sheet name="CIENCIA_TECNOLOGÍA_INNOVACI (2" sheetId="31" r:id="rId4"/>
    <sheet name="DIALOGANDO_CON_EL_MUNDO_FOR_APR" sheetId="29" r:id="rId5"/>
    <sheet name="GRADUADOS" sheetId="30" r:id="rId6"/>
    <sheet name="INTERACCIÓN_SOCIAL_UN" sheetId="32" r:id="rId7"/>
  </sheets>
  <externalReferences>
    <externalReference r:id="rId8"/>
    <externalReference r:id="rId9"/>
  </externalReferences>
  <definedNames>
    <definedName name="CT">'[1]Listas (2)'!$H$4:$H$15</definedName>
    <definedName name="JC">'[1]Listas (2)'!$F$4:$F$6</definedName>
    <definedName name="Proceso">[2]Listas!$H$42:$H$64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 i="32" l="1"/>
  <c r="P12" i="30"/>
  <c r="E6" i="2" s="1"/>
  <c r="O12" i="30"/>
  <c r="B6" i="2"/>
  <c r="L9" i="32"/>
  <c r="M9" i="32" s="1"/>
  <c r="O9" i="32" s="1"/>
  <c r="L11" i="32"/>
  <c r="L8" i="32"/>
  <c r="L10" i="30"/>
  <c r="M10" i="30" s="1"/>
  <c r="O10" i="30" s="1"/>
  <c r="L8" i="30"/>
  <c r="P12" i="29"/>
  <c r="E5" i="2" s="1"/>
  <c r="B4" i="2"/>
  <c r="O12" i="29"/>
  <c r="L10" i="29"/>
  <c r="L8" i="29"/>
  <c r="P16" i="28"/>
  <c r="E3" i="2" s="1"/>
  <c r="P18" i="31"/>
  <c r="L10" i="31"/>
  <c r="L12" i="31"/>
  <c r="L14" i="31"/>
  <c r="L16" i="31"/>
  <c r="L8" i="31"/>
  <c r="M17" i="31"/>
  <c r="O17" i="31" s="1"/>
  <c r="M16" i="31"/>
  <c r="O16" i="31" s="1"/>
  <c r="L10" i="28"/>
  <c r="L12" i="28"/>
  <c r="L14" i="28"/>
  <c r="L8" i="28"/>
  <c r="L10" i="27"/>
  <c r="L12" i="27"/>
  <c r="L14" i="27"/>
  <c r="L16" i="27"/>
  <c r="L18" i="27"/>
  <c r="L20" i="27"/>
  <c r="L22" i="27"/>
  <c r="L24" i="27"/>
  <c r="L26" i="27"/>
  <c r="L28" i="27"/>
  <c r="L30" i="27"/>
  <c r="L32" i="27"/>
  <c r="M32" i="27" s="1"/>
  <c r="O32" i="27" s="1"/>
  <c r="L34" i="27"/>
  <c r="L36" i="27"/>
  <c r="L38" i="27"/>
  <c r="L40" i="27"/>
  <c r="L8" i="27"/>
  <c r="M33" i="27"/>
  <c r="O33" i="27" s="1"/>
  <c r="B5" i="2"/>
  <c r="E4" i="2"/>
  <c r="M11" i="32"/>
  <c r="M8" i="32" l="1"/>
  <c r="O8" i="32" s="1"/>
  <c r="M10" i="29"/>
  <c r="M15" i="31"/>
  <c r="O15" i="31" s="1"/>
  <c r="M14" i="31"/>
  <c r="O14" i="31" s="1"/>
  <c r="M12" i="31"/>
  <c r="O12" i="31" s="1"/>
  <c r="M10" i="31"/>
  <c r="O10" i="31" s="1"/>
  <c r="M8" i="31"/>
  <c r="O8" i="31" s="1"/>
  <c r="M10" i="28"/>
  <c r="M11" i="28"/>
  <c r="M12" i="28"/>
  <c r="M13" i="28"/>
  <c r="M14" i="28"/>
  <c r="M15" i="28"/>
  <c r="O13" i="32" l="1"/>
  <c r="B7" i="2" s="1"/>
  <c r="P13" i="32"/>
  <c r="E7" i="2" s="1"/>
  <c r="E8" i="2" s="1"/>
  <c r="O18" i="31"/>
  <c r="M8" i="30"/>
  <c r="O8" i="30" s="1"/>
  <c r="O10" i="29"/>
  <c r="M8" i="29"/>
  <c r="O8" i="29" s="1"/>
  <c r="O15" i="28"/>
  <c r="O14" i="28"/>
  <c r="O12" i="28"/>
  <c r="O10" i="28"/>
  <c r="M8" i="28"/>
  <c r="O8" i="28" s="1"/>
  <c r="O16" i="28" l="1"/>
  <c r="B3" i="2" s="1"/>
  <c r="M41" i="27"/>
  <c r="O41" i="27" s="1"/>
  <c r="M40" i="27"/>
  <c r="O40" i="27" s="1"/>
  <c r="M39" i="27"/>
  <c r="O39" i="27" s="1"/>
  <c r="M38" i="27"/>
  <c r="O38" i="27" s="1"/>
  <c r="M37" i="27"/>
  <c r="O37" i="27" s="1"/>
  <c r="M36" i="27"/>
  <c r="O36" i="27" s="1"/>
  <c r="M35" i="27"/>
  <c r="O35" i="27" s="1"/>
  <c r="M34" i="27"/>
  <c r="O34" i="27" s="1"/>
  <c r="M31" i="27"/>
  <c r="O31" i="27" s="1"/>
  <c r="M30" i="27"/>
  <c r="O30" i="27" s="1"/>
  <c r="M29" i="27"/>
  <c r="O29" i="27" s="1"/>
  <c r="M28" i="27"/>
  <c r="O28" i="27" s="1"/>
  <c r="M27" i="27"/>
  <c r="O27" i="27" s="1"/>
  <c r="M26" i="27"/>
  <c r="O26" i="27" s="1"/>
  <c r="M25" i="27"/>
  <c r="O25" i="27" s="1"/>
  <c r="M24" i="27"/>
  <c r="O24" i="27" s="1"/>
  <c r="M23" i="27"/>
  <c r="O23" i="27" s="1"/>
  <c r="M22" i="27"/>
  <c r="O22" i="27" s="1"/>
  <c r="M21" i="27"/>
  <c r="O21" i="27" s="1"/>
  <c r="M20" i="27"/>
  <c r="O20" i="27" s="1"/>
  <c r="M18" i="27"/>
  <c r="O18" i="27" s="1"/>
  <c r="M17" i="27"/>
  <c r="O17" i="27" s="1"/>
  <c r="M16" i="27"/>
  <c r="O16" i="27" s="1"/>
  <c r="M15" i="27"/>
  <c r="O15" i="27" s="1"/>
  <c r="M14" i="27"/>
  <c r="O14" i="27" s="1"/>
  <c r="M12" i="27"/>
  <c r="O12" i="27" s="1"/>
  <c r="M10" i="27"/>
  <c r="O10" i="27" s="1"/>
  <c r="M8" i="27"/>
  <c r="O8" i="27" s="1"/>
  <c r="P42" i="27" l="1"/>
  <c r="E2" i="2" s="1"/>
  <c r="O42" i="27"/>
  <c r="B2" i="2" s="1"/>
  <c r="B8" i="2" l="1"/>
  <c r="B9" i="2"/>
  <c r="C6" i="2" l="1"/>
  <c r="D6" i="2" s="1"/>
  <c r="C7" i="2"/>
  <c r="D7" i="2" s="1"/>
  <c r="C2" i="2"/>
  <c r="D2" i="2" s="1"/>
  <c r="C3" i="2"/>
  <c r="D3" i="2" s="1"/>
  <c r="C4" i="2"/>
  <c r="D4" i="2" s="1"/>
  <c r="C5" i="2"/>
  <c r="D5" i="2" s="1"/>
</calcChain>
</file>

<file path=xl/sharedStrings.xml><?xml version="1.0" encoding="utf-8"?>
<sst xmlns="http://schemas.openxmlformats.org/spreadsheetml/2006/main" count="745" uniqueCount="283">
  <si>
    <t>PROCESO</t>
  </si>
  <si>
    <t>PUNTAJE RIESGO</t>
  </si>
  <si>
    <t>VALOR RELATIVO</t>
  </si>
  <si>
    <t>CRITICIDAD POR RIESGO DE SOBORNO</t>
  </si>
  <si>
    <t>CANTIDAD DE RIESGOS</t>
  </si>
  <si>
    <t>MÁXIMO VALOR</t>
  </si>
  <si>
    <t>FORMATO VALORACIÓN DEL RIESGO DE SOBORNO UCUNDINAMARCA V.1.0</t>
  </si>
  <si>
    <t>GESTIÓN DE RIESGO DE SOBORNO DEL SGAS</t>
  </si>
  <si>
    <t>CÓDIGO</t>
  </si>
  <si>
    <t>VERSIÓN</t>
  </si>
  <si>
    <t>1.0</t>
  </si>
  <si>
    <t xml:space="preserve"> Oficina de Admisiones y Registro (F.A.)</t>
  </si>
  <si>
    <t>GESTIÓN ADMISIONES Y REGISTRO</t>
  </si>
  <si>
    <t>OBJETIVO DEL PROCESO:</t>
  </si>
  <si>
    <t>Administrar y controlar las actividades de Admisiones y Registro, para garantizar el cumplimiento de los requisitos y normas vigentes sobre la selección, admisión, permanencia, promoción y graduación de los estudiantes de la Universidad de Cundinamarca.</t>
  </si>
  <si>
    <t>FECHA DE MONITOREO</t>
  </si>
  <si>
    <t>PROCEDIMIENTO ASOCIADO</t>
  </si>
  <si>
    <t>ACTIVIDAD</t>
  </si>
  <si>
    <t>POSIBLES HECHOS DE SOBORNO (INCERTIDUMBRE)</t>
  </si>
  <si>
    <t>ROL DEL SOBORNADOR</t>
  </si>
  <si>
    <t>ORGANIZACIONES EXTERNAS, FUNCIONES O CARGOS EXPUESTOS AL HECHO DE SOBORNO</t>
  </si>
  <si>
    <t>RIESGOS DE SOBORNO (EFECTO DE LA INCERTIDUMBRE SOBRE LOS OBJETIVOS ESTRATÉGICOS)</t>
  </si>
  <si>
    <t>CONTROLES ACTUALES EXISTENTES</t>
  </si>
  <si>
    <t>PROBABILIDAD DEL RIESGO (Residual)</t>
  </si>
  <si>
    <t>IMPACTO DEL RIESGO (Residual)</t>
  </si>
  <si>
    <t>NIVEL DE RIESGO (Residual)</t>
  </si>
  <si>
    <t>VALORACIÓN DEL NIVEL DE RIESGO RESIDUAL</t>
  </si>
  <si>
    <t>CONTROLES ADICIONALES REQUERIDOS</t>
  </si>
  <si>
    <t>ÍNDICE</t>
  </si>
  <si>
    <t>MONITOREO 1A. LINEA
Descripción de los cambios propuestos a la información del riesgo y/o de los controles</t>
  </si>
  <si>
    <t>OBSERVACIONES 2A. LINEA
Área - Oficial Antisoborno</t>
  </si>
  <si>
    <t>OBSERVACIONES 3A. LINEA
Área - Dirección Control Interno</t>
  </si>
  <si>
    <t>MARP02 – INSCRIPCIÓN Y SELECCIÓN DE ASPIRANTES</t>
  </si>
  <si>
    <t>Ejecutar proceso de selección. NOTA: Depurar y cargar pruebas de estado ICFES al aplicativo Academusoft.</t>
  </si>
  <si>
    <t xml:space="preserve">Un funcionario de la Oficina de Admisiones y Registro pide una dádiva o favor personal para preseleccionar a un aspirante con un puntaje en pruebas ICFES menor al de otros preseleccionados, sin este cumplir con lo minimo requerido. </t>
  </si>
  <si>
    <t>Funcionario Oficina de Admisiones y Registro.</t>
  </si>
  <si>
    <t xml:space="preserve">Reducción de la capacidad institucional para responder a las necesidades de la población en lo relacionado con el acceso a la educación pública. </t>
  </si>
  <si>
    <t>Se envía el listado de los preinscritos al ICFES para verificar el puntaje obtenido por el aspirante. 
Acuerdo 001 /2007 "Por el cual se regula el Proceso de selección de aspirantes "</t>
  </si>
  <si>
    <t>Preseleccionar considerando los mejores puntajes obtenidos en la prueba de estado ICFES.</t>
  </si>
  <si>
    <t xml:space="preserve">Verificar que los archivos planos queden depurados. 
Descargar la información de la plataforma y enviar directamente el ICFES para su validación. </t>
  </si>
  <si>
    <t>Aplicar pruebas y/o entrevistas de selección para los programas de Pregrado y Postgrado</t>
  </si>
  <si>
    <t>Direcciones de Programa Oficina de Postgrados</t>
  </si>
  <si>
    <t>Revisar que los directores de programa envíen pruebas a través de correo electrónico</t>
  </si>
  <si>
    <t>Director de programa academico</t>
  </si>
  <si>
    <t>Recepcionar resultados de las pruebas de pregrado y postgrado.</t>
  </si>
  <si>
    <t xml:space="preserve">Revisar que los directores de programa envíen pruebas a través de correo electrónico. </t>
  </si>
  <si>
    <t xml:space="preserve">Información cargada desde le rol de jefe de área,  es cruzada con la información enviada desde la cordinación del programa. </t>
  </si>
  <si>
    <t>Verificar el cumplimiento de requisitos de los aspirantes.</t>
  </si>
  <si>
    <t>Deterioro de la reputación institucional que afecta su capacidad y gobernanza.</t>
  </si>
  <si>
    <t xml:space="preserve">El aspirante debe cumplir con todos los requisitos de Admisión según Acuerdo 001 de 2007
</t>
  </si>
  <si>
    <t>El aspirante debe cumplir con todos los requisitos de Admisión según Acuerdo 001 de 2007</t>
  </si>
  <si>
    <t>MARP03 – MATRICULA ACADEMICA</t>
  </si>
  <si>
    <t>Solicitar facturación de derechos de matrícula a la oficina de Tesorería según valores establecidos para cada programa. Un (1) día</t>
  </si>
  <si>
    <t>El aspirante ya inscrito ofrece una dádiva al jefe de oficina de admisiones y registro para alterar los datos a su favor para que la solicitud de facturación de los derechos de matricula queden con valores menores</t>
  </si>
  <si>
    <t>Jefe oficina de Admisiones y
Registro</t>
  </si>
  <si>
    <t>Menor disponibilidad de recursos para invertir en bienes y servicios y perdida de credibilidad al interior y exterior de la Universidad</t>
  </si>
  <si>
    <t>Generar facturación a los estudiantes.</t>
  </si>
  <si>
    <t xml:space="preserve">El aspirante ya inscrito ofrece una dádiva al funcionario de tesoreria  para alterar los datos a su favor y se genere la  facturación de los derechos de matricula con valores menores. </t>
  </si>
  <si>
    <t>Tesorería</t>
  </si>
  <si>
    <t>Verificar documentos en plataforma exigidos para el ingreso a la institución.</t>
  </si>
  <si>
    <t>El aspirante inscrito ofrece y entrega una dádiva al Funcionario de la Oficina de Admisiones y Registro para que este omita la presentación y cargue de los documentos exigidos para el ingreso a la institución</t>
  </si>
  <si>
    <t>Funcionario Oficina de la Admisiones y Registro.</t>
  </si>
  <si>
    <t xml:space="preserve">Filtro y/o parametrización del Aplicativo SIS para detener el proceso en caso de no hallarse completa y/o legible la documentación cargada por el aspirante seleccionado. </t>
  </si>
  <si>
    <t>MARP05 - NOVEDADES EN DESARROLLO ACADEMICO</t>
  </si>
  <si>
    <t>Solicitar recibo de pago para validación y cancelación de núcleos temáticos en la Oficina
de Tesorería o por el aplicativo SIS (Sistema Institucional de
Solicitudes)</t>
  </si>
  <si>
    <t xml:space="preserve">EL estudiante entrega una dádiva o favor personal a un Funcionario de Tesoreria para que este emita un recibo de pago con un menor valor o en su defecto liquidado en cero pesos. </t>
  </si>
  <si>
    <t>Estudiante.</t>
  </si>
  <si>
    <t>Funcionario de Tesorería</t>
  </si>
  <si>
    <t>Emisión de liquidación de recibo de pago (Tesorería)</t>
  </si>
  <si>
    <t xml:space="preserve">El Funcionario de Tesorería solicita al estudiante una dádiva o favor personal  por emitir un recibo de pago con un menor valor o en su defecto liquidado en cero pesos. </t>
  </si>
  <si>
    <t>Tramitar Solicitud, si es validación</t>
  </si>
  <si>
    <t xml:space="preserve">Recibir una dadiva o beneficio personal por parte de un estudiante para tramitar una solicitud de validación, cancelación de  núcleos temáticos, cancelación de semestre o retiro voluntario, reingreso, traslado o trasnferencia, sin el lleno de requisitos como el pago o documentos. </t>
  </si>
  <si>
    <t>Director de programa académico</t>
  </si>
  <si>
    <t>Deterioro de la reputación institucional que afecta su capacidad y gobernanza, Menor disponibilidad de recursos para invertir en bienes y servicios y perdida de credibilidad al interior y exterior de la Universidad</t>
  </si>
  <si>
    <t>N/A</t>
  </si>
  <si>
    <t>MARP06 – GRADOS Y TITULOS ACADEMICOS</t>
  </si>
  <si>
    <t>Recepcionar actas de sustentación y visto bueno de programa.</t>
  </si>
  <si>
    <t xml:space="preserve">Entregar u ofrecer una dádiva a un Funcionario de la Oficna de Admisiones y Registro para que este reciba el acta de sustentación sin el visto bueno y aprobación del programa. </t>
  </si>
  <si>
    <t xml:space="preserve">Estudiante con opción de grado. </t>
  </si>
  <si>
    <t>Funcionario Oficina de Admisiones y Registro</t>
  </si>
  <si>
    <t>Deterioro de la reputación institucional que afecta su capacidad y gobernanza, perdida de credibilidad al interior y exterior de la Universidad</t>
  </si>
  <si>
    <t xml:space="preserve">Las Coordinaciones de programa allegan las actas de aprobación y vistos buenos del programa. </t>
  </si>
  <si>
    <t>Alistar hojas de vida de estudiantes para grados ordinarios y extraordinarios, conforme al calendario académico. Posteriormente descarga del Aplicativo Academusoft el semáforo, calificaciones extendidas y pagos realizados por el estudiante durante su carrera.</t>
  </si>
  <si>
    <t xml:space="preserve">Solicitar a un estudiante con opción de grado una dádiva para alterar las calificaciones extendidas y pagos realizados en el transcurso de la carrera para que este tenga la posibilidad de graduarse sin cumplir totalmente con los requisitos para recibir el titulo. </t>
  </si>
  <si>
    <t xml:space="preserve">Descarga del aplicativo Academusoft, reportes académicos y financieros
Reportar a la Coordinación del programa que el estudiante tiene pendiente un núcleo temático y una nota y/o un pago financiero. </t>
  </si>
  <si>
    <t>Revisar hojas de vida y validar documentos soporte.</t>
  </si>
  <si>
    <t>Jefe y Funcionario Oficina de Admisiones y Registro</t>
  </si>
  <si>
    <t>Hoja de vida académica en físico y a través del aplicativo.</t>
  </si>
  <si>
    <t>Verificar el cumplimiento de los requisitos.</t>
  </si>
  <si>
    <t xml:space="preserve">Solicitar a un estudiante con opción de grado una dádiva para omitir y/o alterar la presentacion del cumplimiento de los requisitos  para que este tenga la posibilidad de graduarse sin cumplir totalmente con los requisitos para generar el recibo de pago de derechos de grado. </t>
  </si>
  <si>
    <t xml:space="preserve">El estudiante con opción de grado ofrece una dádiva a un Funcionario de la Oficina de Admisiones para que este omita y/o altere la presentacion del cumplimiento de los requisitos  y tenga la posibilidad de graduarse sin cumplir totalmente con los requisitos para generar el recibo de pago de derechos de grado. </t>
  </si>
  <si>
    <t>Elaborar Diploma de Grado.</t>
  </si>
  <si>
    <t xml:space="preserve">Un estudiante que no cumple con los requisitos para recibir el grado o un externo, ofrece una dádiva o favor personal al funcionario de la Oficina de Adminisiones y Registro para que se elabore un diploma y se registre en el libro de diplomas para otorgarlo sin el lleno de requisitos. </t>
  </si>
  <si>
    <t>Estudiante con opción de grado / Persona Externa</t>
  </si>
  <si>
    <t xml:space="preserve">Registros y consecutivos de los titulos de grado validando con el Jefe de Área y </t>
  </si>
  <si>
    <t>Formalizar Actas de Grado y Diplomas mediante la suscripción de firmas del Rector, Decano, Jefe de Admisiones, Secretario General.</t>
  </si>
  <si>
    <t xml:space="preserve">Un estudiante que no cumple con los requisitos para recibir el grado o un externo, ofrece una dádiva o favor personal al funcionario de la Oficina de Adminisiones y Registro para que se firme un diploma y se registre en el libro de diplomas para otorgarlo sin el lleno de requisitos. </t>
  </si>
  <si>
    <t>Elabora reporte de los graduados e informa a los Consejos Profesionales y entes externos que los solicita.</t>
  </si>
  <si>
    <t xml:space="preserve">Un estudiante ó una persona externa que recibió diploma y acta de grado sin el lleno de requisitos, ofrece una dádiva o favor personal al funcionario de la Oficina de Adminisiones y Registro para que este realice el reporte a los diferentes entes de control y consejo profesional de graduados. </t>
  </si>
  <si>
    <t>Persona Externa</t>
  </si>
  <si>
    <t xml:space="preserve">Validar consecutivos de folios, libros, números de actas y consecutivos de registros de diplomas. </t>
  </si>
  <si>
    <t xml:space="preserve">El funcionario de la Oficina de Adminisiones y Registro pide una dadiva a un estudiante que recibió diploma y acta de grado sin el lleno de requisitos para reportar el titulo a los diferentes entes de control y consejo profesional de graduados. </t>
  </si>
  <si>
    <t>MARP07 - SOLICITUD DE DOCUMENTOS</t>
  </si>
  <si>
    <t>Expedir el documento solicitado dentro del término dispuesto en el Reglamento Estudiantil.</t>
  </si>
  <si>
    <t xml:space="preserve">Un Funcionario de la Oficina de Admisiones y Registro pide una dádiva o favor personal a un estudiante o persona solicitante (egresado) para expedir documento solicitado que certifique las notas del estudiante y/o conste la situacion academica en la que se encuentra el mismo para que en el documento sea alterada la información real. </t>
  </si>
  <si>
    <t>Jefe Oficina de Admisiones y Registro</t>
  </si>
  <si>
    <t>Estudiante / Egresado</t>
  </si>
  <si>
    <t xml:space="preserve">Un estudiante entrega una dádiva al Jefe de la Oficina de Admisiones y Registro para que este expida una constancia ó certificación en la cual se altere el estado academico actual y real del solicitante. </t>
  </si>
  <si>
    <t xml:space="preserve">Los certificados de notas son descargados directamente del sistema y no permiten modificación alguna. </t>
  </si>
  <si>
    <t>Enviar notificación y hacer la respectiva entrega del documento.</t>
  </si>
  <si>
    <t xml:space="preserve">El Jefe de la Oficina de Admisiones y Registro pide una dádiva para entregar el documento solicitado por parte del estudiante ó personal externo (egresado). </t>
  </si>
  <si>
    <t>MARP10 - VERIFICACION ACADEMICA EN DEVOLUCION DE MATRICULA</t>
  </si>
  <si>
    <t>Aplicar el 75% para la devolución de matrícula descontando el valor de la póliza de seguros.</t>
  </si>
  <si>
    <t xml:space="preserve">El estudiante ofrece una dádiva u ofrecimiento especial al Funcionario asignado por la Oficina de Admisiones y Registro para que este omita el cumplimiento de todos los requisitos y le sea devuelto el 75%  o 50% o un incentivo  (según sea el caso) de la matricula. </t>
  </si>
  <si>
    <t xml:space="preserve">Estudiante </t>
  </si>
  <si>
    <t>Funcionario asignado por la Oficina de Admisiones y Registro</t>
  </si>
  <si>
    <t>Menor disponibilidad de recursos para invertir en las necesidades bienes obras o servicios, perdida de credibilidad al interior y exterior de la Universidad de Cundinamarca.</t>
  </si>
  <si>
    <t>Aplicar el 50% para la devolución de matrícula descontando el valor de la póliza de seguros.</t>
  </si>
  <si>
    <t xml:space="preserve">Funcionario asignado por la Oficina de Admisiones y Registro solicita una dádiva o favor personal a un estudiante para realizar la validación de cumplimiento de los requisitos académicos en las modalidades de cancelación de semestre, trabajo de grado, exoneración de recursos y convenios de gratuidad para que lesea otorgado el beneficio sin contar con las requisitos exigidos. </t>
  </si>
  <si>
    <t xml:space="preserve">Revisión y Verificación Académica,  </t>
  </si>
  <si>
    <t>Dar aprobación y remitir a dirección financiera por aplicativo SIS NOTA: La devolución de la matrícula queda a cargo de Gestión Financiera. 
NOTA: El proceso finaliza, dandocontinuidad con el procedimiento AFIP 021 para el desembolso del recurso.</t>
  </si>
  <si>
    <t xml:space="preserve">Funcionario asignado por la Oficina de Admisiones y Registro solicita una dádiva o favor personal a un estudiante para realizar la validación de cumplimiento de los requisitos académicos en las modalidades de cancelación de semestre, trabajo de grado, exoneración de recursos y convenios de gratuidad para que le sea otorgado el beneficio sin contar con las requisitos exigidos. </t>
  </si>
  <si>
    <t xml:space="preserve">Se verifica cada una de las situaciones del estudiante que solicita la devolución de la matrícula de acuerdo a las particularidades de cada modalidad de devolución. </t>
  </si>
  <si>
    <t>Dirección de Bienestar Universitario</t>
  </si>
  <si>
    <t>GESTIÓN BIENESTAR UNIVERSITARIO</t>
  </si>
  <si>
    <t>Planear, promover y ejecutar programas que busquen el mejoramiento de la calidad de vida de la comunidad universitaria, contribuyendo al desarrollo humano y a la formación integral, a través de actividades deportivas, culturales, recreativas, de promoción y prevención, así como estrategias que busquen fortalecer la permanencia de los estudiantes que hacen parte de la comunidad.</t>
  </si>
  <si>
    <t>MBUP01 –  Permanencia De Los Estudiantes</t>
  </si>
  <si>
    <t>Inscribirse por la plataforma institucional / icono de bienestar
universitario / programas socioeconómicos</t>
  </si>
  <si>
    <t>Estudiante</t>
  </si>
  <si>
    <t>Funcionario de la Oficina de Bienestar Universitario</t>
  </si>
  <si>
    <t xml:space="preserve">Reducción de la capacidad institucional para responder a las necesidades de la población en lo relacionado con el acceso y permanencia en la educación superior pública. </t>
  </si>
  <si>
    <t>El aplicativo SIPSE está parametrizado para filtrar y arrojar los resultados conforme al cruce de requisitos establecidos en la Resolución 135/2005. 
Análisis y depuración de los datos conforme a los reportes que arroja el aplicativo SIPSE para ser presentados ante el Comité de Puntaje. 
Se realiza la verificación de resultados  de la convocatoria son analizados por el Comité de puntaje creado bajo Resolución 135/2005 quien aprueba o desaprueba unicamente teniendo en cuenta el cumplimiento de los requisitos establecidos en la norma mencionada.</t>
  </si>
  <si>
    <t>Realizar la verificación socioeconómica / confirmación
telefónica</t>
  </si>
  <si>
    <t xml:space="preserve">El estudiante postulado en el aplicativo SIPSE ofrece un pago o una contraprestación de cualquier indole al personal desigado por la Dirección de Bienestar Universitario para realizar la verificación de las condiciones socioeconomicas con el fin de que si el funcionario encuentra diferencias en la información suministrada por el estudiante, este omita dichas diferencias de manera que el estudiante continue siendo opcional para el beneficio socioeconomico de la Ucundinamarca. </t>
  </si>
  <si>
    <t>Líder del proceso Personal designado por la Dirección de Bienestar Universitario</t>
  </si>
  <si>
    <t xml:space="preserve">Diligenciamiento Verificación socioeconómica / confirmación telefónica MBUr099
Validación de los documentos que acreditan la situación del estudiante sean aportados. </t>
  </si>
  <si>
    <t>Líder del proceso Personal designado por la dirección de Bienestar Universitario</t>
  </si>
  <si>
    <t xml:space="preserve">Diligenciamiento Verificación socioeconómica / confirmación telefónica MBUr099.
Validación de los documentos que acreditan la situación del estudiante sean aportados. </t>
  </si>
  <si>
    <t>Ejecutar la validación de información y documentos cargados por los estudiantes en el aplicativo SIPSE</t>
  </si>
  <si>
    <t xml:space="preserve">Seguimiento estudiantes inscritos - Aplicativo SIPSE
Validación aleatoria posterior a la verificación de los documentos por parte de la persona designada. </t>
  </si>
  <si>
    <t>Ejecutar la validación deinformación y documentos cargados por los estudiantes en el aplicativo SIPSE</t>
  </si>
  <si>
    <t>Convocar al comité de asignación de puntaje</t>
  </si>
  <si>
    <t>Director (a) de oficina de Bienestar Universitario y Comité de asignación de puntaje</t>
  </si>
  <si>
    <t xml:space="preserve">Citación por correo electrónico a los integrantes del Comité de Asignación de Puntaje
La plataforma SIPSE asigna los puntajes </t>
  </si>
  <si>
    <t>Dirección de Investigación</t>
  </si>
  <si>
    <t>GESTIÓN CIENCIA, TECNOLOGÍA E INNOVACIÓN</t>
  </si>
  <si>
    <t>Generar y transferir conocimiento científico relevante que aporte al desarrollo de la comunidad local, regional, nacional e internacional, a través de proyectos de investigación e innovación enmarcados en el Sistema Nacional de Ciencia, Tecnología e Innovación.</t>
  </si>
  <si>
    <t>MCTP12 – Editorial</t>
  </si>
  <si>
    <t>Diligenciar y Radicar documentación a publicar ante al Consejo de Facultad.</t>
  </si>
  <si>
    <t xml:space="preserve">Que un estudiante, y/o  Docente, ofrezcan dádivas o comisiones para la radicación del documento a publicar en la pagina editorial. </t>
  </si>
  <si>
    <t>Estudiante, Docente, Administrativo</t>
  </si>
  <si>
    <t xml:space="preserve">Consejo de Facultad </t>
  </si>
  <si>
    <t>Deterioro de la reputación institucional que afecta su gobernanza.</t>
  </si>
  <si>
    <t xml:space="preserve">No Aplica / La solicitud se realiza mediante el aplicativo editorial. </t>
  </si>
  <si>
    <t xml:space="preserve">Integrantes del Consejo de Facultad </t>
  </si>
  <si>
    <t>Verificar el cumplimiento de requisitos para la publicación.</t>
  </si>
  <si>
    <t xml:space="preserve">Que un estudiante, y/o  Docente ofrezcan dádivas o comisiones para la radicación del documento a publicar en la pagina editorial sin los requisitos exigidos. </t>
  </si>
  <si>
    <t>No Aplica / Aplicativo editorial parametrizado con los requisitos dispuestos en el Estatuto de propiedad intelectual y reglamentación de la editorial</t>
  </si>
  <si>
    <t>Verificar el cumplimiento de requisitos para publicación e inicio de trámites administrativos del producto</t>
  </si>
  <si>
    <t xml:space="preserve">Que un estudiante, y/o  Docente (Editor) ofrezcan dádivas o comisiones para la radicación del documento a publicar en la pagina editorial sin los requisitos exigidos. </t>
  </si>
  <si>
    <t>Editor</t>
  </si>
  <si>
    <t>Comité para el Desarrollo de la Investigación</t>
  </si>
  <si>
    <t>Publicar producto académico o
de Investigación en la Página de la Editorial</t>
  </si>
  <si>
    <t xml:space="preserve">Que el Director de investigación ofrezca dádivas o comisiones para que sean publicados los productos academicos en la pagina editorial a favor de un tercero (Editor) . </t>
  </si>
  <si>
    <t>Director de Investigación</t>
  </si>
  <si>
    <t>Resposable de publicar en la página editorial</t>
  </si>
  <si>
    <t xml:space="preserve">Editor / publicación del documento en el repositorio institucional, asignación de código DOI, publicación en el portal web de la editorial. </t>
  </si>
  <si>
    <t>MCTP03 - Proyectos de Investigación</t>
  </si>
  <si>
    <t xml:space="preserve">Determinar si la propuesta cumple con lo siguiente: 
</t>
  </si>
  <si>
    <t xml:space="preserve">Que un Docente Investigador ofrezca y/o entregue una dádiva o comisión para que la propuesta de investigación cargada en la plataforma institucional cumpla con los requisítos mínimos de la convocatoria. </t>
  </si>
  <si>
    <t>Docente investigador</t>
  </si>
  <si>
    <t>Profesional designado de la Dirección de Investigación</t>
  </si>
  <si>
    <t xml:space="preserve">Sistematización del procedimiento de proyectos, todo se realiza por medio de la plataforma institucional la cual no permite continuar si omite la presentación o cargue de un requisito exigido. 
Revisión por parte del Comité para el Desarrollo de la Investigación, quienes emiten concepto final de la propuesta. </t>
  </si>
  <si>
    <t xml:space="preserve">Que el Docente Investigador ofrezca dávidas para que el profesional encargado de gestionar los pares evaluadores externos dé el visto bueno a su propuesta y sea seleccionada.  </t>
  </si>
  <si>
    <t>Pares evaluadores externos del Mnisterio de Ciencia y Tecnología</t>
  </si>
  <si>
    <t xml:space="preserve">Operativización del Banco de Pares Evaluadores Externos de la Universidad de Cundinamarca, 
Evaluación por parte de pares ciegos. </t>
  </si>
  <si>
    <t xml:space="preserve"> MDMP01 - Movilidad Académica Saliente</t>
  </si>
  <si>
    <r>
      <t xml:space="preserve">Elaborar y revisar la convocatoria dirigida a la comunidad universitaria.
</t>
    </r>
    <r>
      <rPr>
        <b/>
        <sz val="11"/>
        <rFont val="Arial"/>
        <family val="2"/>
      </rPr>
      <t xml:space="preserve">Nota: </t>
    </r>
    <r>
      <rPr>
        <sz val="11"/>
        <rFont val="Arial"/>
        <family val="2"/>
      </rPr>
      <t>Para movilidad digital los coordinadores de programa podrán seleccionar los estudiantes con base en los méritos, y lo estipulado en el Acuerdo 006 de 2015.</t>
    </r>
  </si>
  <si>
    <t xml:space="preserve">Un interesado en participar del programa de movilidad presencial con el fin de ser seleccionado como becario da u ofrece una dádiva al Coordinador del Programa para que este lo seleccione aún sin el cumpliento de los requisitos estipulados en la normativadad de la Ucundinamarca  o con la carencia de los mismos. </t>
  </si>
  <si>
    <t xml:space="preserve">Comunidad Academica (docentes, estudiantes, investigadores) </t>
  </si>
  <si>
    <t>Lider del proceso de Dialogando con el mundo</t>
  </si>
  <si>
    <t>Reducción de la capacidad institucional para responder a las necesidades de la población estudiantil.</t>
  </si>
  <si>
    <t xml:space="preserve">Validar los requisitos con base al Acuerdo 006 de junio de 2015 y Resolución 000005 del 31 de julio de 2019. 
Acuerdo 000008 de mayo 2022 mediante el cual se establece el programa especial de becas para la movilidad academica de estudiantes.  
Acuerdo 000008 de mayo 2019 mediante el cual se establece el programa especial de becas para la movilidad academica de docentes embajadores. 
Los gestores de movilidad apoyan el proceso de entrevistas y selecciòn, sin embargo la decisiòn la toman El Comitè Curricular de cada programa. </t>
  </si>
  <si>
    <t>2
40 personas Cudinamarca
Embjadores 30
Estudiante ambajador 150 personas
Docentes embajador 40-50 personas</t>
  </si>
  <si>
    <t>Reducción de la capacidad institucional para responder a las necesidades de la población estudiantil</t>
  </si>
  <si>
    <t>Seleccionar los becarios con base en la rúbrica de evaluación.</t>
  </si>
  <si>
    <t xml:space="preserve">Un participante de la convocatoria con el fin de ser seleccionado como becario del programa de movilidad academica saliente da u ofrece una dádiva al Funcionario Lider de Dialogando con el Mundo para que este asigne puntajes favorales en la rubrica de evaluacion. </t>
  </si>
  <si>
    <t>Participantes de convocatoria</t>
  </si>
  <si>
    <t>Líder de Dialogando con el Mundo</t>
  </si>
  <si>
    <t xml:space="preserve">Se toma como referencia el Acuerdo 006 del 2015 y las condiciones establecidas por la universidad extranjera Rubrica selección para estudiante de movilidad académica MDMG001 (aplicativo Dialogando con el Mundo.).
Acuerdo 000008 de mayo 2022 mediante el cual se establece el programa especial de becas para la movilidad academica de estudiantes.  
Acuerdo 000008 de mayo 2019 mediante el cual se establece el programa especial de becas para la movilidad academica de docentes embajadores. 
Los gestores de movilidad apoyan el proceso de entrevistas y selecciòn, sin embargo la decisiòn la toman El Comitè Curricular de cada programa. </t>
  </si>
  <si>
    <t xml:space="preserve">Un participante de la convocatoria con el fin de ser seleccionado como becario del programa de movilidad academica saliente da u debe entregar un pago a favor del Funcionario Lider de Dialogando con el Mundo para que este asigne puntajes favorales en la rubrica de evaluacion. </t>
  </si>
  <si>
    <t>Oficina de Graduados</t>
  </si>
  <si>
    <t>GESTIÓN GRADUADOS</t>
  </si>
  <si>
    <t>Planear, promover y ejecutar los lineamientos establecidos en el Acuerdo 007 del 21 de mayo de 2020 por el cual se adopta la política de graduados de la Universidad de Cundinamarca. Con el fin de Fortalecer la identidad del graduado de la UCUNDINAMARCA promoviendo la participación en los procesos institucionales e identificar el impacto de su desempeño profesional para la transformación de la sociedad y para el mejoramiento de los programas académicos.</t>
  </si>
  <si>
    <t>MGDP01 - Analítica académica para la Caracterización, el Seguimiento y el Desempeño del Graduado</t>
  </si>
  <si>
    <t>Diligenciar la encuesta de momento cero,como requisito para la revisión de carpeta por la oficina de Admisiones y Registro.- Pregrado. 
Posgrado: diligenciar la encuesta de posgrados como requisito para la revisión de carpeta por la oficina de Admisiones y Registro. – Pregrado.</t>
  </si>
  <si>
    <t>Un egresado de la UDEC de programas de pregrado o posgrado ofrecen un pago o contraprestacion al Funcionario de la Oficina de Admisiones y Registro con el fin de revisar la carpeta omitiendo el diligenciamiento de la encuesta de caracterización seguimiento y desempeño del graduado</t>
  </si>
  <si>
    <t>Egresado de pregrado y/o posgrado</t>
  </si>
  <si>
    <t>Funcionario de la Oficina de Admisiones y Registro - Pregado</t>
  </si>
  <si>
    <t>Reducción de la capacidad institucional para responder a las necesidades de la población academica egresada de la Ucundinamarca</t>
  </si>
  <si>
    <t>Un egresado de la UDEC de programas de pregrado o posgrado debe pagar entregar una contraprestacion al Funcionario de la Oficina de Admisiones y Registro con el fin de revisar la carpeta omitiendo el diligenciamiento de la encuesta de caracterización seguimiento y desempeño del graduado</t>
  </si>
  <si>
    <t>Egresado de pregrado y posgrado</t>
  </si>
  <si>
    <t xml:space="preserve">La persona encargada de la revisión del diligenciamiento de la encuesta de caracterización da por aprobada la caracterización a un aspirante a grado sin que haya diligenciado la herramienta. </t>
  </si>
  <si>
    <t xml:space="preserve">Funcionario de la Oficina de Graduados </t>
  </si>
  <si>
    <t xml:space="preserve">La persona encargada tiene la responsabilidad de descargar la base y pasarla a sistemas y tecnología para el cargue en el aplicativo de Admisiones y Registro. 
Segunda revisión de la descarga. </t>
  </si>
  <si>
    <t xml:space="preserve">El egresado o candidato a grado ofrece una dádiva u hospitalidad para que la persona encargada de la revisión del diligenciamiento de la encuesta de caracterización de por aprobada la caracterización sin que haya diligenciado la herramienta. </t>
  </si>
  <si>
    <t>Dirección de Interacción Universitaria</t>
  </si>
  <si>
    <t>GESTIÓN INTERACCIÓN SOCIAL UNIVERSITARIA</t>
  </si>
  <si>
    <t xml:space="preserve">Establecer una interacción e integración reciproca mediante la oferta académica de la Universidad, teniendo en cuenta las necesidades y expectativas de la comunidad en general, mediante un intercambio dinámico de información en las diferentes áreas del conocimiento, teniendo en cuenta el plan rectoral “Universidad de Cundinamarca Translocal Transmoderna”, esto mediante el frente 2 “Misión Trascendente” en donde se plantea que “La interacción social universitaria en adelante ISU- es el diálogo abierto, franco y constructivo con las comunidades, con el fin de resolver problemas del entorno social, cultural, económico y productivo; contribuyendo a la ciencia, la tecnología y la investigación. Por lo tanto, no se trata de ofrecer clases a la comunidad, sino la construcción y resolución de problemas en conjunto”. </t>
  </si>
  <si>
    <t>MIUP05 - Educación Continuada</t>
  </si>
  <si>
    <t>Diligenciar inscripción</t>
  </si>
  <si>
    <t>El Tercero Participante Interesado ofrece una contraprestación al gestor de la educación continuada para que este altere el sistema y se omita el pago y/o la presentación de documentos requeridos para  la inscripción al curso u oferta academica a la cual se esta inscribiendo</t>
  </si>
  <si>
    <t>Tercero Participante interesado.</t>
  </si>
  <si>
    <t>Gestor de Educación Continuada en la Dirección de Interacción Social Universitaria</t>
  </si>
  <si>
    <t>Ingresar al espacio destinado para la inscripción en la página de la Universidad de Cundinamarca y realizar el pago correspondiente.</t>
  </si>
  <si>
    <t>Verificar pagos y solicitar documentación para contratación</t>
  </si>
  <si>
    <t xml:space="preserve">El Gestor de Educación Continuada solicita un pago o contraprestación al participante interesado con el fin de aprobar el pago que este ultimo no realizó y que pueda continuar en el desarrollo del curso u oferta academica a la cual se inscribió. </t>
  </si>
  <si>
    <t>Participante interesado.</t>
  </si>
  <si>
    <t>Informar al líder responsable del evento una vez se haya alcanzado el punto de equilibrio financiero; así mismo, en caso de ser necesario adelantar una convocatoria se solicitará el perfil requerido para la elaboración del ATHF205.</t>
  </si>
  <si>
    <t xml:space="preserve">El participante interesado ofrece al Gestor de Educación Continuada  un pago o contraprestación para que este aprobuebe el pago no realizado para que el participante pueda continuar en el desarrollo del curso u oferta academica a la cual se inscribió. </t>
  </si>
  <si>
    <t>Emitir certificados de los participantes</t>
  </si>
  <si>
    <t>Tercero - Persona Externa</t>
  </si>
  <si>
    <t>Funcionario de la Dirección de Interacción Social Universitaria</t>
  </si>
  <si>
    <t>Deterioro de la reputación institucional que afecta su capacidad de gobernabilidad.</t>
  </si>
  <si>
    <t>El Gestor verifica informes, listado(s) de asistencia y de personas a certificar enviada por los organizadores del evento y la relación de pagos, y emitirá las certificaciones pertinentes</t>
  </si>
  <si>
    <t>ADMISIONES Y REGISTRO</t>
  </si>
  <si>
    <t>BIENESTAR UNIVERSITARIO</t>
  </si>
  <si>
    <t>CIENCIA TECNOLOGÍA E INNOVACIÓN</t>
  </si>
  <si>
    <t>DIALOGANDO CON EL MUNDO</t>
  </si>
  <si>
    <t>GRADUADOS</t>
  </si>
  <si>
    <t>INTERACCIÓN SOCIAL UNIVERSITARIA</t>
  </si>
  <si>
    <t>Para todos los procesos, se tiene como "control adicional requerido" el Programa de fortalecimiento de la denuncia y reporte de posibles hechos de soborno en la Universidad de Cundinamarca.</t>
  </si>
  <si>
    <t>RESPONSABLE DEL PROCESO:</t>
  </si>
  <si>
    <t xml:space="preserve">PROCESO o ÁREA: </t>
  </si>
  <si>
    <t>CONTROLES ADICIONALES NO DOCUMENTADOS</t>
  </si>
  <si>
    <t xml:space="preserve">Se realiza la depuración en las bases de datos enviadas por el ICFES
Cargue directo a la plataforma academusoft y esta genera el orden en el que quedan los aspirantes. </t>
  </si>
  <si>
    <t>Solicitar facturación a la oficina de tesorería. 
Se envía  la validación de  la  información cargada por el Aspirante a la Tesorería con base en la caracterización institucional'Acuerdo de derechos pecuniarios</t>
  </si>
  <si>
    <t>Verificar que los estudiantes carguen bien los documentos requisito para Ingresar a la institución a través del aplicativo S.I.S
'Emisión de liquidación de recibo de pago (Tesorería)</t>
  </si>
  <si>
    <t>Hoja de vida académica en físico y a través del aplicativo.
'Consecutivo de Registro de Diploma y libro de Diploma.</t>
  </si>
  <si>
    <t>Las actas y los diplomas de pregrado o postgrado.
'Reporte Consejo profesional de Graduados.</t>
  </si>
  <si>
    <t xml:space="preserve">Reporte Consejo profesional de Graduados.
'Revisión Jefe
El Documento se expide  con base en la revisión realizada en el  registro extendido, y el semáforo de notas. </t>
  </si>
  <si>
    <t xml:space="preserve">Revisión Jefe
El Documento se expide  con base en la revisión realizada en el  registro extendido, y el semáforo de notas y el horario.
'Revisión del Jefe de la Oficina de Admisiones y Registro. </t>
  </si>
  <si>
    <t xml:space="preserve">Revisión del Jefe de la Oficina de Admisiones y Registro. Revisión y Verificación Académica.
Articulo 17 del reglamento estudiantil </t>
  </si>
  <si>
    <t xml:space="preserve">Aspirantes de programas de pregrado de la UCundinamarca. </t>
  </si>
  <si>
    <t xml:space="preserve">El aspirante a un programa academico en cualquiera de sus modalidades de la UCundinamarca entrega a un Funcionario de la Oficina de Admisiones y registro una dádiva para que este altere los resutados de la preselección teniendo en cuenta los resultados del ICFES en el proceso de admisión. </t>
  </si>
  <si>
    <t xml:space="preserve">El aspirante a un programa academico en cualquiera de sus modalidades que oferta la UCundinamarca entrega a un Funcionario de la Oficina de Admisiones y registro una dádiva para que este altere los resutados de la preselección teniendo en cuenta los resultados del ICFES en el proceso de admisión. </t>
  </si>
  <si>
    <t xml:space="preserve">Aspirantes de programas academicos de la UCundinamarca. </t>
  </si>
  <si>
    <t xml:space="preserve">El aspirante a un programa academico en cualquiera de las modalidades que oferta la UCundinamarca entrega a un Director de programa quien aplica las pruebas y/o entrevistas una dádiva para que este altere los resultados de las pruebas y entrevistas realizadas en el proceso de admisión. </t>
  </si>
  <si>
    <t xml:space="preserve">Un Director de Programa solicita a un aspirante de un programa academico en cualquiera de las modalidades que oferta la UCundinamarca una dadiva y/o favor personal para que este omita o altere los resultados de  las pruebas y entrevistas realizadas en el proceso de admisión. </t>
  </si>
  <si>
    <t xml:space="preserve">Funcionario Oficina de Admisiones y Registro. solicita a un aspirante de un programa academico en cualquiera de las modalidades que oferta la UCundinamarca una dadiva y/o favor personal para que este omita o altere los resultados de  las pruebas y entrevistas realizadas en el proceso de admisión. </t>
  </si>
  <si>
    <t xml:space="preserve">El aspirante a un programa academico en cualquiera de las modalidades que oferta la UCundinamarca entrega a un Funcionario de la Oficina de Admisiones y Registro  una dadiva y/o favor personal para que este omita o altere los resultados de  las pruebas y entrevistas realizadas en el proceso de admisión. </t>
  </si>
  <si>
    <t xml:space="preserve">El Funcionario de la Oficina de Admisiones y Registro. solicita a un aspirante de un programa academico en cualquiera de las modalidades que oferta la UCundinamarca una dadiva y/o favor personal para que este omita el no cumplimiento de algun requisito en el proceso de admisión. </t>
  </si>
  <si>
    <t xml:space="preserve">El aspirante a un programa academico en cualquiera de las modalidades que oferta la UCundinamarca entrega a un Funcionario de la Oficina de Admisiones y Registro  una dadiva y/o favor personal para que este omita la presentacion o cumplimiento de algun requisito en el proceso de admisión. </t>
  </si>
  <si>
    <t xml:space="preserve">Aspirantes inscritos de programas academicos de la UCundinamarca. </t>
  </si>
  <si>
    <t xml:space="preserve">El  funcionario de la Oficina de Adminisiones y Registro pide a un estudiante que no cumple con los requisitos para recibir el grado o una persona externa a la UCundinamarca, para que se elabore un diploma y se registre en el libro de diplomas y otorgar un titulo sin el lleno de requisitos. </t>
  </si>
  <si>
    <t xml:space="preserve">El  funcionario de la Oficina de Adminisiones y Registro pide a un estudiante que no cumple con los requisitos para recibir el grado o una persona externa a la UCundinamarca, para que se firme un diploma y se registre en el libro de diplomas y otorgar un titulo sin el lleno de requisitos. </t>
  </si>
  <si>
    <t xml:space="preserve">El estudiante ó personal externo (egresado) de la UCundinamarca ofrece una dadiva al Jefe de la Oficina de Admisiones y Registro para que le entreguen el documento solicitado en un tiempo menor al estipulado en el procedimiento MARP07. </t>
  </si>
  <si>
    <t xml:space="preserve">1. Apropiación y adopción de valores y principios institucionales. 
2. Desarrollo del reto de integridad actualizado con la gestión antisobormo. 
3. Fortalecimiento del botón "Yo Denuncio". 
4. Fortalecimiento de la cultura de integridad y transparencia. </t>
  </si>
  <si>
    <t>Se hace la identificación de los posibles hechos de soborno al interior del proceso, teniendo en cuenta que existen controles (algunos de ellos documentados) pero no se tenían documentados como posibles hechos de soborno en la matriz de riesgos de sobornos</t>
  </si>
  <si>
    <t xml:space="preserve">Se evidencia que las acciones realizadas en el ejercicio cotidiano del proceso y las actividades del procedimiento, no permite la materialización de posibles hechos de soborno, asi mismo se presenta con claridad la eficacia y efectividad de los controles establecidos. </t>
  </si>
  <si>
    <t>El aplicativo SIPSE está parametrizado para filtrar y arrojar los resultados conforme al cruce de requisitos establecidos en la Resolución 135/2005.</t>
  </si>
  <si>
    <t>Análisis y depuración de los datos conforme a los reportes que arroja el aplicativo SIPSE para ser presentados ante el Comité de Puntaje. 
Se realiza la verificación de resultados  de la convocatoria son analizados por el Comité de puntaje creado bajo Resolución 135/2005 quien aprueba o desaprueba unicamente teniendo en cuenta el cumplimiento de los requisitos establecidos en la norma mencionada.</t>
  </si>
  <si>
    <t>Citación por correo electrónico a los integrantes del Comité de Asignación de Puntaje
La plataforma SIPSE asigna los puntajes</t>
  </si>
  <si>
    <t xml:space="preserve">Un estudiante ofrece una dádiva al Funcionario de la Oficina de Bienestar Universitario de la UCundinamarca para ser selecccionado  en el programa de beneficios socioeconomicos con o sin cumplir con los requisitos exigidos en el aplicativo SIPSE. </t>
  </si>
  <si>
    <t xml:space="preserve">Un Funcionario de la Oficina de Bienestar Universitario de la UCundinamarca exige una dadiva al estudiante que pretende quedar seleccionado  en el programa de beneficios socioeconomicos con o  sin cumplir con los requisitos exigidos en el aplicativo SIPSE. </t>
  </si>
  <si>
    <t xml:space="preserve">Personal designado por la Dirección de Bienestar Universitario solicita un dádiva o contraprestación de cualquier indole, al estudiante postulado a un programa socioeconomico de la UCundinamarca , con el fin de omitir las diferencias en  la información suministrada por el estudiante  en la verificación de las condiciones socioeconomicas.  </t>
  </si>
  <si>
    <t>El estudiante postalado en el aplicativo SIPSE ofrece un pago o una contraprestación de cualquier indole al personal desigado por la Dirección de Bienestar Universitario para realizar la verificación de los documentos cargados en  la solicitud con el fin de omitir la no presentación o información incompleta suministrada al momento de registrar la solicitud y asi tener mayor probabilidad de beneficiencia de algun programa socioeconomico de la UCundinamarca</t>
  </si>
  <si>
    <t>Personal designado por la Dirección de Bienestar Universitario solicita un dádiva o contraprestación de cualquier indole, al estudiante postulado a un programa socioeconomico de la UCundinamarca ,con el fin de omitir la no presentación o información incompleta suministrada al momento de registrar la solicitud y asi tener mayor probabilidad de beneficiencia de algun programa socioeconomico de la UCundinamarca</t>
  </si>
  <si>
    <t>El estudiante postalado y que superó los primeros filtros de escogencia ofrece un pago o contraprestación de cualquier indole a uno o varios integrantes del Comité de asignación de puntaje para que estos asignen puntajes favorables y éste logre ser beneficiario  de algun programa socioeconomico de la UCundinamarca</t>
  </si>
  <si>
    <t>Uno o varios integrantes del Comité de asignación de puntaje solicitan un pago o contraprestación de cualquier indole a los estudiantes postulados y que superaron los primeros filtros de escogencia con el fin de asignar puntajes favorables y que el estudiante logre ser beneficiario  de algun programa socioeconomico de la UCundinamarca</t>
  </si>
  <si>
    <t xml:space="preserve">Que uno o varios integrantes del Consejo de Facultad soliciten y reciban dádivas o comisiones para recepcionar los documentos a publicar en la página editorial de la UCundinamarca. </t>
  </si>
  <si>
    <t>Que uno o varios integrantes del Consejo de Facultad soliciten y reciban dádivas o comisiones para recepcionar los documentos a publicar en la página editorial de la UCundinamarca, sin el cumplimiento de los requisitos exigidos</t>
  </si>
  <si>
    <t>Que uno o varios integrantes del Comité para el Desarrollo de la Investigación soliciten y reciban dádivas o comisiones para recepcionar los documentos a publicar en la página editorial de la UCundinamarca, sin el cumplimiento de los requisitos exigidos</t>
  </si>
  <si>
    <t>Que el Resposable de publicar en la página editorial solicite y reciba dádivas o comisiones publicar los productos academicos en la página editorial de la UCundinamarca, con o  sin el cumplimiento de los requisitos exigidos</t>
  </si>
  <si>
    <t xml:space="preserve">No Aplica / Aplicativo editorial parametrizado con los requisitos dispuestos en el Estatuto de propiedad intelectual y reglamentación de la editorial
Revisión por pares evaluadores externos.  </t>
  </si>
  <si>
    <t xml:space="preserve">Determinar si la propuesta cumple con lo siguiente: </t>
  </si>
  <si>
    <t>No Aplica</t>
  </si>
  <si>
    <t>Un interesado en participar del programa de movilidad presencial con el fin de ser seleccionado como becario debe entregar  dádiva al o favorecimiento personal al Coordinador del Programa para que este lo seleccione con el cumplimiento de los requisitos estipulados en la normativada de la UCundinamarca o con la carencia de los mismos</t>
  </si>
  <si>
    <t>Frecuencia: 
1200 Veces  semestral
2400 anual</t>
  </si>
  <si>
    <t>No aplica</t>
  </si>
  <si>
    <t xml:space="preserve">Un Tercero o persona externa a la UCundinamarca ofrece una contraprestación economica al Funcionario desigando de la Dirección de Integración Social Universitaria para que este emita un certificado de participación, sin que esta persona haya inscrito, asistido o aprobado un curso de educación continuada ofertado por la UCundinamarca. </t>
  </si>
  <si>
    <t xml:space="preserve">Un Tercero o persona externa a la UCundinamarca debe entregar una contraprestación economica al Funcionario desigando de la Dirección de Integración Social Universitaria para que este emita un certificado de participación, sin que esta persona haya inscrito, asistido o aprobado un curso de educación continuada ofertado por la UCundinamarca. </t>
  </si>
  <si>
    <t>MÍNIMO VALOR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</si>
</sst>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b/>
      <sz val="14"/>
      <color theme="1"/>
      <name val="Calibri"/>
      <family val="2"/>
      <scheme val="minor"/>
    </font>
    <font>
      <b/>
      <sz val="14"/>
      <name val="Calibri"/>
      <family val="2"/>
      <scheme val="minor"/>
    </font>
    <font>
      <sz val="14"/>
      <color theme="1"/>
      <name val="Calibri"/>
      <family val="2"/>
      <scheme val="minor"/>
    </font>
    <font>
      <sz val="11"/>
      <name val="Arial"/>
      <family val="2"/>
    </font>
    <font>
      <b/>
      <sz val="11"/>
      <name val="Arial"/>
      <family val="2"/>
    </font>
    <font>
      <sz val="10"/>
      <name val="Arial"/>
      <family val="2"/>
    </font>
    <font>
      <sz val="11"/>
      <color rgb="FF000000"/>
      <name val="Calibri"/>
      <family val="2"/>
    </font>
    <font>
      <b/>
      <sz val="11"/>
      <color theme="0"/>
      <name val="Arial"/>
      <family val="2"/>
    </font>
    <font>
      <u/>
      <sz val="11"/>
      <color theme="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12507"/>
        <bgColor rgb="FFDCE6F2"/>
      </patternFill>
    </fill>
    <fill>
      <patternFill patternType="solid">
        <fgColor rgb="FF012507"/>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auto="1"/>
      </bottom>
      <diagonal/>
    </border>
    <border>
      <left/>
      <right/>
      <top style="thin">
        <color indexed="64"/>
      </top>
      <bottom style="double">
        <color auto="1"/>
      </bottom>
      <diagonal/>
    </border>
    <border>
      <left/>
      <right style="thin">
        <color indexed="64"/>
      </right>
      <top style="thin">
        <color indexed="64"/>
      </top>
      <bottom style="double">
        <color auto="1"/>
      </bottom>
      <diagonal/>
    </border>
    <border>
      <left style="thin">
        <color indexed="64"/>
      </left>
      <right/>
      <top style="thin">
        <color indexed="64"/>
      </top>
      <bottom/>
      <diagonal/>
    </border>
    <border>
      <left/>
      <right style="thin">
        <color indexed="64"/>
      </right>
      <top style="thin">
        <color indexed="64"/>
      </top>
      <bottom/>
      <diagonal/>
    </border>
    <border>
      <left style="double">
        <color auto="1"/>
      </left>
      <right/>
      <top style="double">
        <color auto="1"/>
      </top>
      <bottom style="hair">
        <color auto="1"/>
      </bottom>
      <diagonal/>
    </border>
    <border>
      <left/>
      <right/>
      <top style="double">
        <color auto="1"/>
      </top>
      <bottom style="hair">
        <color auto="1"/>
      </bottom>
      <diagonal/>
    </border>
    <border>
      <left/>
      <right style="thin">
        <color indexed="64"/>
      </right>
      <top style="double">
        <color auto="1"/>
      </top>
      <bottom style="hair">
        <color auto="1"/>
      </bottom>
      <diagonal/>
    </border>
    <border>
      <left style="thin">
        <color indexed="64"/>
      </left>
      <right/>
      <top/>
      <bottom/>
      <diagonal/>
    </border>
    <border>
      <left/>
      <right style="thin">
        <color indexed="64"/>
      </right>
      <top/>
      <bottom/>
      <diagonal/>
    </border>
    <border>
      <left style="double">
        <color auto="1"/>
      </left>
      <right/>
      <top style="hair">
        <color auto="1"/>
      </top>
      <bottom/>
      <diagonal/>
    </border>
    <border>
      <left/>
      <right style="hair">
        <color auto="1"/>
      </right>
      <top style="hair">
        <color auto="1"/>
      </top>
      <bottom/>
      <diagonal/>
    </border>
    <border>
      <left style="hair">
        <color auto="1"/>
      </left>
      <right/>
      <top style="hair">
        <color auto="1"/>
      </top>
      <bottom/>
      <diagonal/>
    </border>
    <border>
      <left/>
      <right/>
      <top style="hair">
        <color auto="1"/>
      </top>
      <bottom/>
      <diagonal/>
    </border>
    <border>
      <left style="double">
        <color auto="1"/>
      </left>
      <right/>
      <top/>
      <bottom style="double">
        <color auto="1"/>
      </bottom>
      <diagonal/>
    </border>
    <border>
      <left/>
      <right style="hair">
        <color auto="1"/>
      </right>
      <top/>
      <bottom style="double">
        <color auto="1"/>
      </bottom>
      <diagonal/>
    </border>
    <border>
      <left style="hair">
        <color auto="1"/>
      </left>
      <right/>
      <top/>
      <bottom style="double">
        <color auto="1"/>
      </bottom>
      <diagonal/>
    </border>
    <border>
      <left/>
      <right/>
      <top/>
      <bottom style="double">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auto="1"/>
      </top>
      <bottom style="thin">
        <color indexed="64"/>
      </bottom>
      <diagonal/>
    </border>
    <border>
      <left/>
      <right style="thin">
        <color indexed="64"/>
      </right>
      <top style="double">
        <color auto="1"/>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double">
        <color auto="1"/>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theme="0"/>
      </top>
      <bottom/>
      <diagonal/>
    </border>
    <border>
      <left style="thin">
        <color theme="0"/>
      </left>
      <right style="thin">
        <color theme="0"/>
      </right>
      <top style="thin">
        <color theme="0"/>
      </top>
      <bottom style="thin">
        <color theme="0"/>
      </bottom>
      <diagonal/>
    </border>
    <border>
      <left/>
      <right/>
      <top style="thin">
        <color indexed="64"/>
      </top>
      <bottom/>
      <diagonal/>
    </border>
    <border>
      <left style="double">
        <color auto="1"/>
      </left>
      <right/>
      <top/>
      <bottom/>
      <diagonal/>
    </border>
    <border>
      <left/>
      <right style="hair">
        <color auto="1"/>
      </right>
      <top/>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s>
  <cellStyleXfs count="3">
    <xf numFmtId="0" fontId="0" fillId="0" borderId="0"/>
    <xf numFmtId="0" fontId="7" fillId="0" borderId="0"/>
    <xf numFmtId="0" fontId="9" fillId="0" borderId="0" applyNumberFormat="0" applyFill="0" applyBorder="0" applyAlignment="0" applyProtection="0"/>
  </cellStyleXfs>
  <cellXfs count="127">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3" fillId="0" borderId="0" xfId="0" applyFont="1" applyAlignment="1">
      <alignment vertical="center"/>
    </xf>
    <xf numFmtId="164" fontId="3" fillId="0" borderId="1" xfId="0" applyNumberFormat="1" applyFont="1" applyBorder="1" applyAlignment="1">
      <alignment horizontal="right"/>
    </xf>
    <xf numFmtId="0" fontId="3" fillId="0" borderId="1" xfId="0" applyFont="1" applyBorder="1" applyAlignment="1">
      <alignment horizontal="center" vertical="center"/>
    </xf>
    <xf numFmtId="164" fontId="3" fillId="0" borderId="0" xfId="0" applyNumberFormat="1" applyFont="1" applyAlignment="1">
      <alignment horizontal="center" vertical="center"/>
    </xf>
    <xf numFmtId="0" fontId="3" fillId="0" borderId="0" xfId="0" applyFont="1" applyAlignment="1">
      <alignment horizontal="center" vertical="center"/>
    </xf>
    <xf numFmtId="0" fontId="4" fillId="0" borderId="0" xfId="0" applyFont="1"/>
    <xf numFmtId="0" fontId="5" fillId="2" borderId="2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3" borderId="24" xfId="0" applyFont="1" applyFill="1" applyBorder="1" applyAlignment="1" applyProtection="1">
      <alignment horizontal="center" vertical="center" wrapText="1"/>
      <protection locked="0"/>
    </xf>
    <xf numFmtId="0" fontId="5" fillId="3" borderId="27" xfId="0" applyFont="1" applyFill="1" applyBorder="1" applyAlignment="1" applyProtection="1">
      <alignment horizontal="center" vertical="center" wrapText="1"/>
      <protection locked="0"/>
    </xf>
    <xf numFmtId="0" fontId="4" fillId="3" borderId="1" xfId="0" applyFont="1" applyFill="1" applyBorder="1" applyAlignment="1">
      <alignment horizontal="center" vertical="center" wrapText="1"/>
    </xf>
    <xf numFmtId="0" fontId="5" fillId="3" borderId="1" xfId="0" applyFont="1" applyFill="1" applyBorder="1" applyAlignment="1" applyProtection="1">
      <alignment horizontal="center" vertical="center" wrapText="1"/>
      <protection locked="0"/>
    </xf>
    <xf numFmtId="0" fontId="4" fillId="0" borderId="0" xfId="0" applyFont="1" applyAlignment="1">
      <alignment horizontal="center" vertical="center" wrapText="1"/>
    </xf>
    <xf numFmtId="0" fontId="4" fillId="0" borderId="1" xfId="0" applyFont="1" applyBorder="1" applyAlignment="1">
      <alignment horizontal="justify" vertical="center" wrapText="1"/>
    </xf>
    <xf numFmtId="0" fontId="6" fillId="0" borderId="1" xfId="0" quotePrefix="1" applyFont="1" applyBorder="1" applyAlignment="1">
      <alignment horizontal="justify" vertical="center" wrapText="1"/>
    </xf>
    <xf numFmtId="0" fontId="6" fillId="0" borderId="1" xfId="0" applyFont="1" applyBorder="1" applyAlignment="1">
      <alignment horizontal="justify" vertical="center" wrapText="1"/>
    </xf>
    <xf numFmtId="49" fontId="4" fillId="0" borderId="1" xfId="0" applyNumberFormat="1" applyFont="1" applyBorder="1" applyAlignment="1">
      <alignment horizontal="justify" vertical="center" wrapText="1"/>
    </xf>
    <xf numFmtId="0" fontId="4" fillId="0" borderId="0" xfId="0" applyFont="1" applyAlignment="1">
      <alignment horizontal="justify" vertical="center" wrapText="1"/>
    </xf>
    <xf numFmtId="49" fontId="4" fillId="0" borderId="0" xfId="0" applyNumberFormat="1" applyFont="1"/>
    <xf numFmtId="0" fontId="4" fillId="0" borderId="0" xfId="0" applyFont="1" applyAlignment="1">
      <alignment horizontal="center" vertical="center"/>
    </xf>
    <xf numFmtId="0" fontId="5" fillId="2" borderId="27" xfId="0" applyFont="1" applyFill="1" applyBorder="1" applyAlignment="1">
      <alignment horizontal="center" vertical="center" wrapText="1"/>
    </xf>
    <xf numFmtId="0" fontId="4" fillId="0" borderId="19"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4" xfId="0" applyFont="1" applyBorder="1" applyAlignment="1">
      <alignment horizontal="justify" vertical="center" wrapText="1"/>
    </xf>
    <xf numFmtId="49" fontId="4" fillId="0" borderId="30" xfId="0" applyNumberFormat="1" applyFont="1" applyBorder="1" applyAlignment="1">
      <alignment horizontal="justify" vertical="center" wrapText="1"/>
    </xf>
    <xf numFmtId="0" fontId="4" fillId="0" borderId="29" xfId="0" applyFont="1" applyBorder="1" applyAlignment="1">
      <alignment vertical="center" wrapText="1"/>
    </xf>
    <xf numFmtId="49" fontId="4" fillId="0" borderId="29" xfId="0" applyNumberFormat="1" applyFont="1" applyBorder="1" applyAlignment="1">
      <alignment vertical="center" wrapText="1"/>
    </xf>
    <xf numFmtId="0" fontId="5" fillId="0" borderId="20" xfId="0" applyFont="1" applyBorder="1" applyAlignment="1">
      <alignment horizontal="center" vertical="center" wrapText="1"/>
    </xf>
    <xf numFmtId="1" fontId="3" fillId="0" borderId="1" xfId="0" applyNumberFormat="1" applyFont="1" applyBorder="1" applyAlignment="1">
      <alignment horizontal="right"/>
    </xf>
    <xf numFmtId="0" fontId="8" fillId="4" borderId="15" xfId="0" applyFont="1" applyFill="1" applyBorder="1" applyAlignment="1">
      <alignment horizontal="center" vertical="center" wrapText="1"/>
    </xf>
    <xf numFmtId="0" fontId="8" fillId="4" borderId="14" xfId="0" applyFont="1" applyFill="1" applyBorder="1" applyAlignment="1">
      <alignment vertical="center" wrapText="1"/>
    </xf>
    <xf numFmtId="0" fontId="8" fillId="5" borderId="24"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4" fillId="3" borderId="31" xfId="0" applyFont="1" applyFill="1" applyBorder="1" applyAlignment="1" applyProtection="1">
      <alignment horizontal="center" vertical="center" wrapText="1"/>
      <protection locked="0"/>
    </xf>
    <xf numFmtId="0" fontId="4" fillId="0" borderId="31" xfId="0" applyFont="1" applyBorder="1" applyAlignment="1">
      <alignment horizontal="center" vertical="center" wrapText="1"/>
    </xf>
    <xf numFmtId="0" fontId="4" fillId="0" borderId="31" xfId="0" applyFont="1" applyBorder="1" applyAlignment="1">
      <alignment horizontal="justify" vertical="center" wrapText="1"/>
    </xf>
    <xf numFmtId="0" fontId="4" fillId="0" borderId="31" xfId="0" quotePrefix="1" applyFont="1" applyBorder="1" applyAlignment="1">
      <alignment horizontal="justify" vertical="center" wrapText="1"/>
    </xf>
    <xf numFmtId="49" fontId="4" fillId="0" borderId="1" xfId="0" quotePrefix="1" applyNumberFormat="1" applyFont="1" applyBorder="1" applyAlignment="1">
      <alignment horizontal="justify" vertical="center" wrapText="1"/>
    </xf>
    <xf numFmtId="0" fontId="5" fillId="2" borderId="5"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3" borderId="5" xfId="0" applyFont="1" applyFill="1" applyBorder="1" applyAlignment="1" applyProtection="1">
      <alignment horizontal="center" vertical="center" wrapText="1"/>
      <protection locked="0"/>
    </xf>
    <xf numFmtId="0" fontId="5" fillId="3" borderId="34" xfId="0" applyFont="1" applyFill="1" applyBorder="1" applyAlignment="1" applyProtection="1">
      <alignment horizontal="center" vertical="center" wrapText="1"/>
      <protection locked="0"/>
    </xf>
    <xf numFmtId="0" fontId="4" fillId="3" borderId="30"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3" borderId="30" xfId="0" applyFont="1" applyFill="1" applyBorder="1" applyAlignment="1" applyProtection="1">
      <alignment horizontal="center" vertical="center" wrapText="1"/>
      <protection locked="0"/>
    </xf>
    <xf numFmtId="49" fontId="4" fillId="0" borderId="31" xfId="0" applyNumberFormat="1" applyFont="1" applyBorder="1" applyAlignment="1">
      <alignment horizontal="justify" vertical="center" wrapText="1"/>
    </xf>
    <xf numFmtId="0" fontId="8" fillId="5" borderId="3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11" xfId="0" applyFont="1" applyFill="1" applyBorder="1" applyAlignment="1">
      <alignment horizontal="center" vertical="center" wrapText="1"/>
    </xf>
    <xf numFmtId="0" fontId="4" fillId="0" borderId="33" xfId="0" applyFont="1" applyBorder="1"/>
    <xf numFmtId="0" fontId="4" fillId="0" borderId="37" xfId="0" applyFont="1" applyBorder="1" applyAlignment="1">
      <alignment horizontal="center" vertical="center" wrapText="1"/>
    </xf>
    <xf numFmtId="0" fontId="5" fillId="0" borderId="25" xfId="0" applyFont="1" applyBorder="1" applyAlignment="1">
      <alignment horizontal="center" vertical="center" wrapText="1"/>
    </xf>
    <xf numFmtId="1" fontId="3" fillId="0" borderId="0" xfId="0" applyNumberFormat="1" applyFont="1" applyAlignment="1">
      <alignment vertical="center"/>
    </xf>
    <xf numFmtId="0" fontId="0" fillId="0" borderId="34" xfId="0" applyBorder="1"/>
    <xf numFmtId="0" fontId="4" fillId="0" borderId="11" xfId="0" applyFont="1" applyBorder="1" applyAlignment="1">
      <alignment horizontal="center" vertical="center" wrapText="1"/>
    </xf>
    <xf numFmtId="0" fontId="8" fillId="5" borderId="22"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8" fillId="5" borderId="23" xfId="0" applyFont="1" applyFill="1" applyBorder="1" applyAlignment="1">
      <alignment horizontal="center" vertical="center" wrapText="1"/>
    </xf>
    <xf numFmtId="0" fontId="4" fillId="0" borderId="20" xfId="0" applyFont="1" applyBorder="1" applyAlignment="1" applyProtection="1">
      <alignment horizontal="justify" vertical="center" wrapText="1"/>
      <protection locked="0"/>
    </xf>
    <xf numFmtId="0" fontId="4" fillId="0" borderId="25" xfId="0" applyFont="1" applyBorder="1" applyAlignment="1" applyProtection="1">
      <alignment horizontal="justify" vertical="center" wrapText="1"/>
      <protection locked="0"/>
    </xf>
    <xf numFmtId="0" fontId="4" fillId="0" borderId="21" xfId="0" applyFont="1" applyBorder="1" applyAlignment="1" applyProtection="1">
      <alignment horizontal="justify" vertical="center" wrapText="1"/>
      <protection locked="0"/>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8" fillId="5" borderId="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3" xfId="0" applyFont="1" applyBorder="1" applyAlignment="1">
      <alignment horizontal="center" vertical="center" wrapText="1"/>
    </xf>
    <xf numFmtId="0" fontId="4" fillId="3" borderId="30" xfId="0" applyFont="1" applyFill="1" applyBorder="1" applyAlignment="1" applyProtection="1">
      <alignment horizontal="center" vertical="center" wrapText="1"/>
      <protection locked="0"/>
    </xf>
    <xf numFmtId="0" fontId="4" fillId="3" borderId="31" xfId="0" applyFont="1" applyFill="1" applyBorder="1" applyAlignment="1" applyProtection="1">
      <alignment horizontal="center" vertical="center" wrapText="1"/>
      <protection locked="0"/>
    </xf>
    <xf numFmtId="0" fontId="4" fillId="0" borderId="30" xfId="0" applyFont="1" applyBorder="1" applyAlignment="1">
      <alignment horizontal="justify" vertical="center" wrapText="1"/>
    </xf>
    <xf numFmtId="0" fontId="4" fillId="0" borderId="31" xfId="0" applyFont="1" applyBorder="1" applyAlignment="1">
      <alignment horizontal="justify" vertical="center" wrapText="1"/>
    </xf>
    <xf numFmtId="0" fontId="4" fillId="0" borderId="30" xfId="0" quotePrefix="1" applyFont="1" applyBorder="1" applyAlignment="1">
      <alignment horizontal="justify" vertical="center" wrapText="1"/>
    </xf>
    <xf numFmtId="0" fontId="4" fillId="0" borderId="31" xfId="0" quotePrefix="1" applyFont="1" applyBorder="1" applyAlignment="1">
      <alignment horizontal="justify"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14" fontId="6" fillId="0" borderId="32" xfId="0" quotePrefix="1" applyNumberFormat="1" applyFont="1" applyBorder="1" applyAlignment="1">
      <alignment horizontal="justify" vertical="center" wrapText="1"/>
    </xf>
    <xf numFmtId="14" fontId="6" fillId="0" borderId="31" xfId="0" quotePrefix="1" applyNumberFormat="1" applyFont="1" applyBorder="1" applyAlignment="1">
      <alignment horizontal="justify" vertical="center" wrapText="1"/>
    </xf>
    <xf numFmtId="0" fontId="6" fillId="0" borderId="30" xfId="0" quotePrefix="1" applyFont="1" applyBorder="1" applyAlignment="1">
      <alignment horizontal="justify" vertical="center" wrapText="1"/>
    </xf>
    <xf numFmtId="0" fontId="6" fillId="0" borderId="31" xfId="0" quotePrefix="1" applyFont="1" applyBorder="1" applyAlignment="1">
      <alignment horizontal="justify" vertical="center" wrapText="1"/>
    </xf>
    <xf numFmtId="14" fontId="8" fillId="5" borderId="24" xfId="0" applyNumberFormat="1" applyFont="1" applyFill="1" applyBorder="1" applyAlignment="1">
      <alignment horizontal="center" vertical="center" wrapText="1"/>
    </xf>
    <xf numFmtId="0" fontId="8" fillId="5" borderId="26" xfId="0" applyFont="1" applyFill="1" applyBorder="1" applyAlignment="1">
      <alignment horizontal="center" vertical="center" wrapText="1"/>
    </xf>
    <xf numFmtId="0" fontId="4" fillId="0" borderId="35" xfId="0" applyFont="1" applyBorder="1" applyAlignment="1">
      <alignment horizontal="center" vertical="center" wrapText="1"/>
    </xf>
    <xf numFmtId="0" fontId="4" fillId="0" borderId="0" xfId="0" applyFont="1" applyAlignment="1">
      <alignment horizontal="center" vertical="center" wrapText="1"/>
    </xf>
    <xf numFmtId="0" fontId="4" fillId="0" borderId="36" xfId="0" applyFont="1" applyBorder="1" applyAlignment="1">
      <alignment horizontal="center" vertical="center" wrapText="1"/>
    </xf>
    <xf numFmtId="0" fontId="8" fillId="5" borderId="33" xfId="0" applyFont="1" applyFill="1" applyBorder="1" applyAlignment="1">
      <alignment horizontal="center" vertical="center" wrapText="1"/>
    </xf>
    <xf numFmtId="0" fontId="4" fillId="3" borderId="32" xfId="0" applyFont="1" applyFill="1" applyBorder="1" applyAlignment="1" applyProtection="1">
      <alignment horizontal="center" vertical="center" wrapText="1"/>
      <protection locked="0"/>
    </xf>
    <xf numFmtId="0" fontId="4" fillId="3" borderId="32" xfId="0" applyFont="1" applyFill="1" applyBorder="1" applyAlignment="1" applyProtection="1">
      <alignment horizontal="justify" vertical="center" wrapText="1"/>
      <protection locked="0"/>
    </xf>
    <xf numFmtId="0" fontId="4" fillId="3" borderId="31" xfId="0" applyFont="1" applyFill="1" applyBorder="1" applyAlignment="1" applyProtection="1">
      <alignment horizontal="justify" vertical="center" wrapText="1"/>
      <protection locked="0"/>
    </xf>
    <xf numFmtId="0" fontId="4" fillId="0" borderId="32" xfId="0" applyFont="1" applyBorder="1" applyAlignment="1">
      <alignment horizontal="center" vertical="center" wrapText="1"/>
    </xf>
    <xf numFmtId="14" fontId="8" fillId="5" borderId="33" xfId="0" applyNumberFormat="1" applyFont="1" applyFill="1" applyBorder="1" applyAlignment="1">
      <alignment horizontal="center" vertical="center" wrapText="1"/>
    </xf>
    <xf numFmtId="0" fontId="4" fillId="0" borderId="32" xfId="0" applyFont="1" applyBorder="1" applyAlignment="1">
      <alignment horizontal="justify" vertical="center" wrapText="1"/>
    </xf>
    <xf numFmtId="0" fontId="4" fillId="3" borderId="37" xfId="0" applyFont="1" applyFill="1" applyBorder="1" applyAlignment="1" applyProtection="1">
      <alignment horizontal="center" vertical="center" wrapText="1"/>
      <protection locked="0"/>
    </xf>
    <xf numFmtId="0" fontId="4" fillId="0" borderId="37" xfId="0" applyFont="1" applyBorder="1" applyAlignment="1">
      <alignment horizontal="justify" vertical="center" wrapText="1"/>
    </xf>
    <xf numFmtId="0" fontId="4" fillId="0" borderId="11" xfId="0" applyFont="1" applyBorder="1" applyAlignment="1">
      <alignment horizontal="center" vertical="center"/>
    </xf>
    <xf numFmtId="0" fontId="4" fillId="0" borderId="32" xfId="0" quotePrefix="1" applyFont="1" applyBorder="1" applyAlignment="1">
      <alignment horizontal="left" vertical="center" wrapText="1"/>
    </xf>
    <xf numFmtId="0" fontId="4" fillId="0" borderId="38" xfId="0" quotePrefix="1" applyFont="1" applyBorder="1" applyAlignment="1">
      <alignment horizontal="left"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4" fillId="0" borderId="30" xfId="0" quotePrefix="1" applyFont="1" applyBorder="1" applyAlignment="1">
      <alignment horizontal="left" vertical="center" wrapText="1"/>
    </xf>
    <xf numFmtId="0" fontId="4" fillId="0" borderId="31" xfId="0" quotePrefix="1" applyFont="1" applyBorder="1" applyAlignment="1">
      <alignment horizontal="left" vertical="center" wrapText="1"/>
    </xf>
    <xf numFmtId="0" fontId="4" fillId="0" borderId="30" xfId="0" applyFont="1" applyBorder="1" applyAlignment="1">
      <alignment horizontal="left" vertical="center" wrapText="1"/>
    </xf>
    <xf numFmtId="0" fontId="4" fillId="0" borderId="31" xfId="0" applyFont="1" applyBorder="1" applyAlignment="1">
      <alignment horizontal="left" vertical="center" wrapText="1"/>
    </xf>
    <xf numFmtId="0" fontId="4" fillId="0" borderId="37" xfId="0" applyFont="1" applyBorder="1" applyAlignment="1">
      <alignment horizontal="center" vertical="center" wrapText="1"/>
    </xf>
    <xf numFmtId="0" fontId="9" fillId="0" borderId="1" xfId="2" applyBorder="1" applyAlignment="1">
      <alignment vertical="center"/>
    </xf>
  </cellXfs>
  <cellStyles count="3">
    <cellStyle name="Hipervínculo" xfId="2" builtinId="8"/>
    <cellStyle name="Normal" xfId="0" builtinId="0"/>
    <cellStyle name="Normal 2" xfId="1" xr:uid="{00000000-0005-0000-0000-000001000000}"/>
  </cellStyles>
  <dxfs count="24">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ill>
        <patternFill>
          <bgColor rgb="FFFF0000"/>
        </patternFill>
      </fill>
    </dxf>
    <dxf>
      <fill>
        <patternFill>
          <bgColor rgb="FFFFFF00"/>
        </patternFill>
      </fill>
    </dxf>
    <dxf>
      <fill>
        <patternFill>
          <bgColor rgb="FF92D050"/>
        </patternFill>
      </fill>
    </dxf>
  </dxfs>
  <tableStyles count="0" defaultTableStyle="TableStyleMedium2" defaultPivotStyle="PivotStyleLight16"/>
  <colors>
    <mruColors>
      <color rgb="FF01250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2322765</xdr:colOff>
      <xdr:row>0</xdr:row>
      <xdr:rowOff>0</xdr:rowOff>
    </xdr:from>
    <xdr:to>
      <xdr:col>13</xdr:col>
      <xdr:colOff>3034393</xdr:colOff>
      <xdr:row>3</xdr:row>
      <xdr:rowOff>185746</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4247390" y="0"/>
          <a:ext cx="711628" cy="1106496"/>
        </a:xfrm>
        <a:prstGeom prst="rect">
          <a:avLst/>
        </a:prstGeom>
      </xdr:spPr>
    </xdr:pic>
    <xdr:clientData/>
  </xdr:twoCellAnchor>
  <xdr:twoCellAnchor>
    <xdr:from>
      <xdr:col>1</xdr:col>
      <xdr:colOff>523875</xdr:colOff>
      <xdr:row>4</xdr:row>
      <xdr:rowOff>285750</xdr:rowOff>
    </xdr:from>
    <xdr:to>
      <xdr:col>1</xdr:col>
      <xdr:colOff>1254125</xdr:colOff>
      <xdr:row>4</xdr:row>
      <xdr:rowOff>698500</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21FA653B-B894-410E-8A2A-A866A691F193}"/>
            </a:ext>
          </a:extLst>
        </xdr:cNvPr>
        <xdr:cNvSpPr/>
      </xdr:nvSpPr>
      <xdr:spPr>
        <a:xfrm>
          <a:off x="1285875" y="1397000"/>
          <a:ext cx="730250" cy="412750"/>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2332424</xdr:colOff>
      <xdr:row>0</xdr:row>
      <xdr:rowOff>0</xdr:rowOff>
    </xdr:from>
    <xdr:to>
      <xdr:col>13</xdr:col>
      <xdr:colOff>3052803</xdr:colOff>
      <xdr:row>3</xdr:row>
      <xdr:rowOff>161911</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934388" y="0"/>
          <a:ext cx="720379" cy="1087197"/>
        </a:xfrm>
        <a:prstGeom prst="rect">
          <a:avLst/>
        </a:prstGeom>
      </xdr:spPr>
    </xdr:pic>
    <xdr:clientData/>
  </xdr:twoCellAnchor>
  <xdr:twoCellAnchor>
    <xdr:from>
      <xdr:col>1</xdr:col>
      <xdr:colOff>394607</xdr:colOff>
      <xdr:row>4</xdr:row>
      <xdr:rowOff>258536</xdr:rowOff>
    </xdr:from>
    <xdr:to>
      <xdr:col>1</xdr:col>
      <xdr:colOff>1124857</xdr:colOff>
      <xdr:row>4</xdr:row>
      <xdr:rowOff>671286</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6D2F626A-A9AF-4D4D-BD17-69C938650C80}"/>
            </a:ext>
          </a:extLst>
        </xdr:cNvPr>
        <xdr:cNvSpPr/>
      </xdr:nvSpPr>
      <xdr:spPr>
        <a:xfrm>
          <a:off x="802821" y="1374322"/>
          <a:ext cx="730250" cy="412750"/>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2462896</xdr:colOff>
      <xdr:row>0</xdr:row>
      <xdr:rowOff>54431</xdr:rowOff>
    </xdr:from>
    <xdr:to>
      <xdr:col>13</xdr:col>
      <xdr:colOff>3197680</xdr:colOff>
      <xdr:row>3</xdr:row>
      <xdr:rowOff>134741</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4153932" y="54431"/>
          <a:ext cx="734784" cy="1005596"/>
        </a:xfrm>
        <a:prstGeom prst="rect">
          <a:avLst/>
        </a:prstGeom>
      </xdr:spPr>
    </xdr:pic>
    <xdr:clientData/>
  </xdr:twoCellAnchor>
  <xdr:twoCellAnchor>
    <xdr:from>
      <xdr:col>1</xdr:col>
      <xdr:colOff>449036</xdr:colOff>
      <xdr:row>4</xdr:row>
      <xdr:rowOff>272143</xdr:rowOff>
    </xdr:from>
    <xdr:to>
      <xdr:col>1</xdr:col>
      <xdr:colOff>1179286</xdr:colOff>
      <xdr:row>4</xdr:row>
      <xdr:rowOff>684893</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4309604C-0BD4-4EC8-A08D-B44DB6F8ADA1}"/>
            </a:ext>
          </a:extLst>
        </xdr:cNvPr>
        <xdr:cNvSpPr/>
      </xdr:nvSpPr>
      <xdr:spPr>
        <a:xfrm>
          <a:off x="1211036" y="1387929"/>
          <a:ext cx="730250" cy="412750"/>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2530931</xdr:colOff>
      <xdr:row>0</xdr:row>
      <xdr:rowOff>54431</xdr:rowOff>
    </xdr:from>
    <xdr:to>
      <xdr:col>13</xdr:col>
      <xdr:colOff>3265715</xdr:colOff>
      <xdr:row>3</xdr:row>
      <xdr:rowOff>134741</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29486681" y="54431"/>
          <a:ext cx="734784" cy="1005596"/>
        </a:xfrm>
        <a:prstGeom prst="rect">
          <a:avLst/>
        </a:prstGeom>
      </xdr:spPr>
    </xdr:pic>
    <xdr:clientData/>
  </xdr:twoCellAnchor>
  <xdr:twoCellAnchor>
    <xdr:from>
      <xdr:col>1</xdr:col>
      <xdr:colOff>381000</xdr:colOff>
      <xdr:row>4</xdr:row>
      <xdr:rowOff>299357</xdr:rowOff>
    </xdr:from>
    <xdr:to>
      <xdr:col>1</xdr:col>
      <xdr:colOff>1111250</xdr:colOff>
      <xdr:row>4</xdr:row>
      <xdr:rowOff>712107</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3345EAE6-2C3E-4232-881A-F21C3FBAB822}"/>
            </a:ext>
          </a:extLst>
        </xdr:cNvPr>
        <xdr:cNvSpPr/>
      </xdr:nvSpPr>
      <xdr:spPr>
        <a:xfrm>
          <a:off x="1143000" y="1415143"/>
          <a:ext cx="730250" cy="412750"/>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2492542</xdr:colOff>
      <xdr:row>0</xdr:row>
      <xdr:rowOff>42136</xdr:rowOff>
    </xdr:from>
    <xdr:to>
      <xdr:col>13</xdr:col>
      <xdr:colOff>3124944</xdr:colOff>
      <xdr:row>3</xdr:row>
      <xdr:rowOff>149680</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29448292" y="42136"/>
          <a:ext cx="632402" cy="1032830"/>
        </a:xfrm>
        <a:prstGeom prst="rect">
          <a:avLst/>
        </a:prstGeom>
      </xdr:spPr>
    </xdr:pic>
    <xdr:clientData/>
  </xdr:twoCellAnchor>
  <xdr:twoCellAnchor>
    <xdr:from>
      <xdr:col>1</xdr:col>
      <xdr:colOff>285750</xdr:colOff>
      <xdr:row>4</xdr:row>
      <xdr:rowOff>285750</xdr:rowOff>
    </xdr:from>
    <xdr:to>
      <xdr:col>1</xdr:col>
      <xdr:colOff>1016000</xdr:colOff>
      <xdr:row>4</xdr:row>
      <xdr:rowOff>698500</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0A708D11-E1AC-42AA-B55E-27E101F8CA1D}"/>
            </a:ext>
          </a:extLst>
        </xdr:cNvPr>
        <xdr:cNvSpPr/>
      </xdr:nvSpPr>
      <xdr:spPr>
        <a:xfrm>
          <a:off x="1047750" y="1401536"/>
          <a:ext cx="730250" cy="412750"/>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2305088</xdr:colOff>
      <xdr:row>0</xdr:row>
      <xdr:rowOff>0</xdr:rowOff>
    </xdr:from>
    <xdr:to>
      <xdr:col>13</xdr:col>
      <xdr:colOff>3080142</xdr:colOff>
      <xdr:row>3</xdr:row>
      <xdr:rowOff>146880</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29260838" y="0"/>
          <a:ext cx="775054" cy="1072166"/>
        </a:xfrm>
        <a:prstGeom prst="rect">
          <a:avLst/>
        </a:prstGeom>
      </xdr:spPr>
    </xdr:pic>
    <xdr:clientData/>
  </xdr:twoCellAnchor>
  <xdr:twoCellAnchor>
    <xdr:from>
      <xdr:col>1</xdr:col>
      <xdr:colOff>408215</xdr:colOff>
      <xdr:row>4</xdr:row>
      <xdr:rowOff>585107</xdr:rowOff>
    </xdr:from>
    <xdr:to>
      <xdr:col>1</xdr:col>
      <xdr:colOff>1138465</xdr:colOff>
      <xdr:row>4</xdr:row>
      <xdr:rowOff>997857</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68FA2EA0-ECAD-4EAA-842C-6EF34C46DF2B}"/>
            </a:ext>
          </a:extLst>
        </xdr:cNvPr>
        <xdr:cNvSpPr/>
      </xdr:nvSpPr>
      <xdr:spPr>
        <a:xfrm>
          <a:off x="802822" y="1700893"/>
          <a:ext cx="730250" cy="412750"/>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cmjimene3\Downloads\DTAV-STOP-STJEF%20con%20nombres%20Oct%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ogarcia3\Documents\9%20OTROS_PROYECTOS%20SGGC%202016-2017\2019\1%20ISO%2037001%20-ANTI%20SOBORNO\RIESGOS%20SGAS\Gesti&#243;n%20Legal\FOPE05_MATRIZ_RIESGOS_DE_SOBORNO.GEST_LEGAL_V_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tilla Cargas"/>
      <sheetName val="Cupos 2017"/>
      <sheetName val="Listas (2)"/>
      <sheetName val="LISTAS"/>
      <sheetName val="Tabla de Honorarios"/>
    </sheetNames>
    <sheetDataSet>
      <sheetData sheetId="0"/>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sheetName val="Instructivo"/>
      <sheetName val="Control"/>
      <sheetName val="Escalas"/>
      <sheetName val="Listas"/>
      <sheetName val="Hoja2"/>
    </sheetNames>
    <sheetDataSet>
      <sheetData sheetId="0"/>
      <sheetData sheetId="1"/>
      <sheetData sheetId="2">
        <row r="4">
          <cell r="C4" t="str">
            <v>Planeación Estratégica</v>
          </cell>
        </row>
      </sheetData>
      <sheetData sheetId="3"/>
      <sheetData sheetId="4">
        <row r="42">
          <cell r="H42" t="str">
            <v>COMUNICACIONES</v>
          </cell>
        </row>
        <row r="43">
          <cell r="H43" t="str">
            <v>CONSERVACIÓN DE INFRAESTRUCTURA</v>
          </cell>
        </row>
        <row r="44">
          <cell r="H44" t="str">
            <v>DISEÑO DE PROYECTOS</v>
          </cell>
        </row>
        <row r="45">
          <cell r="H45" t="str">
            <v>EJECUCIÓN DE OBRAS</v>
          </cell>
        </row>
        <row r="46">
          <cell r="H46" t="str">
            <v>EVALUACIÓN Y CONTROL</v>
          </cell>
        </row>
        <row r="47">
          <cell r="H47" t="str">
            <v>FACTIBILIDAD DE PROYECTOS</v>
          </cell>
        </row>
        <row r="48">
          <cell r="H48" t="str">
            <v>GESTIÓN AMBIENTAL, CALIDAD Y SST</v>
          </cell>
        </row>
        <row r="49">
          <cell r="H49" t="str">
            <v>GESTIÓN CONTRACTUAL</v>
          </cell>
        </row>
        <row r="50">
          <cell r="H50" t="str">
            <v>GESTIÓN DE LA VALORIZACIÓN Y FINANCIACIÓN</v>
          </cell>
        </row>
        <row r="51">
          <cell r="H51" t="str">
            <v>GESTIÓN DEL TALENTO HUMANO</v>
          </cell>
        </row>
        <row r="52">
          <cell r="H52" t="str">
            <v>GESTIÓN DOCUMENTAL</v>
          </cell>
        </row>
        <row r="53">
          <cell r="H53" t="str">
            <v>GESTIÓN FINANCIERA</v>
          </cell>
        </row>
        <row r="54">
          <cell r="H54" t="str">
            <v>GESTIÓN INTEGRAL DE PROYECTOS</v>
          </cell>
        </row>
        <row r="55">
          <cell r="H55" t="str">
            <v>GESTIÓN INTERINSTITUCIONAL</v>
          </cell>
        </row>
        <row r="56">
          <cell r="H56" t="str">
            <v>GESTIÓN LEGAL</v>
          </cell>
        </row>
        <row r="57">
          <cell r="H57" t="str">
            <v>GESTIÓN PREDIAL</v>
          </cell>
        </row>
        <row r="58">
          <cell r="H58" t="str">
            <v>GESTIÓN SOCIAL Y PARTICIPACIÓN CIUDADANA</v>
          </cell>
        </row>
        <row r="59">
          <cell r="H59" t="str">
            <v>GESTIÓN TECNOLOGÍAS DE LA INFORMACIÓN Y COMUNICACIÓN</v>
          </cell>
        </row>
        <row r="60">
          <cell r="H60" t="str">
            <v xml:space="preserve">INNOVACIÓN Y GESTIÓN DEL CONOCIMIENTO </v>
          </cell>
        </row>
        <row r="61">
          <cell r="H61" t="str">
            <v>MEJORAMIENTO CONTINUO</v>
          </cell>
        </row>
        <row r="62">
          <cell r="H62" t="str">
            <v>PLANEACIÓN ESTRATÉGICA</v>
          </cell>
        </row>
        <row r="63">
          <cell r="H63" t="str">
            <v>RECURSOS FÍSICOS</v>
          </cell>
        </row>
        <row r="64">
          <cell r="H64">
            <v>0</v>
          </cell>
        </row>
      </sheetData>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3"/>
  <sheetViews>
    <sheetView tabSelected="1" zoomScale="80" zoomScaleNormal="80" workbookViewId="0">
      <selection activeCell="A16" sqref="A16"/>
    </sheetView>
  </sheetViews>
  <sheetFormatPr baseColWidth="10" defaultColWidth="11.42578125" defaultRowHeight="18.75" x14ac:dyDescent="0.25"/>
  <cols>
    <col min="1" max="1" width="64.42578125" style="3" customWidth="1"/>
    <col min="2" max="2" width="11.42578125" style="7" customWidth="1"/>
    <col min="3" max="3" width="12.42578125" style="3" customWidth="1"/>
    <col min="4" max="4" width="26" style="3" bestFit="1" customWidth="1"/>
    <col min="5" max="5" width="14.5703125" style="3" customWidth="1"/>
    <col min="6" max="16384" width="11.42578125" style="3"/>
  </cols>
  <sheetData>
    <row r="1" spans="1:5" ht="46.5" customHeight="1" x14ac:dyDescent="0.25">
      <c r="A1" s="1" t="s">
        <v>0</v>
      </c>
      <c r="B1" s="1" t="s">
        <v>1</v>
      </c>
      <c r="C1" s="1" t="s">
        <v>2</v>
      </c>
      <c r="D1" s="1" t="s">
        <v>3</v>
      </c>
      <c r="E1" s="2" t="s">
        <v>4</v>
      </c>
    </row>
    <row r="2" spans="1:5" x14ac:dyDescent="0.3">
      <c r="A2" s="126" t="s">
        <v>225</v>
      </c>
      <c r="B2" s="4">
        <f>ADMISIONES_Y_REGISTRO!O42</f>
        <v>45.600000000000016</v>
      </c>
      <c r="C2" s="5">
        <f t="shared" ref="C2:C7" si="0">ROUND(B2/$B$9*100,0)</f>
        <v>100</v>
      </c>
      <c r="D2" s="5" t="str">
        <f t="shared" ref="D2:D7" si="1">IF(C2&gt;69,"ALTO",IF(C2&lt;20,"BAJO","MEDIO"))</f>
        <v>ALTO</v>
      </c>
      <c r="E2" s="32">
        <f>ADMISIONES_Y_REGISTRO!P42</f>
        <v>17</v>
      </c>
    </row>
    <row r="3" spans="1:5" x14ac:dyDescent="0.3">
      <c r="A3" s="126" t="s">
        <v>226</v>
      </c>
      <c r="B3" s="4">
        <f>BIENESTAR_UNIVERSITARIO!O16</f>
        <v>12.1</v>
      </c>
      <c r="C3" s="5">
        <f t="shared" si="0"/>
        <v>27</v>
      </c>
      <c r="D3" s="5" t="str">
        <f t="shared" si="1"/>
        <v>MEDIO</v>
      </c>
      <c r="E3" s="32">
        <f>BIENESTAR_UNIVERSITARIO!P16</f>
        <v>4</v>
      </c>
    </row>
    <row r="4" spans="1:5" x14ac:dyDescent="0.3">
      <c r="A4" s="126" t="s">
        <v>227</v>
      </c>
      <c r="B4" s="4">
        <f>'CIENCIA_TECNOLOGÍA_INNOVACI (2'!O18</f>
        <v>15.2</v>
      </c>
      <c r="C4" s="5">
        <f t="shared" si="0"/>
        <v>33</v>
      </c>
      <c r="D4" s="5" t="str">
        <f t="shared" si="1"/>
        <v>MEDIO</v>
      </c>
      <c r="E4" s="32">
        <f>'CIENCIA_TECNOLOGÍA_INNOVACI (2'!P18</f>
        <v>5</v>
      </c>
    </row>
    <row r="5" spans="1:5" x14ac:dyDescent="0.3">
      <c r="A5" s="126" t="s">
        <v>228</v>
      </c>
      <c r="B5" s="4">
        <f>DIALOGANDO_CON_EL_MUNDO_FOR_APR!O12</f>
        <v>0.2</v>
      </c>
      <c r="C5" s="5">
        <f t="shared" si="0"/>
        <v>0</v>
      </c>
      <c r="D5" s="5" t="str">
        <f t="shared" si="1"/>
        <v>BAJO</v>
      </c>
      <c r="E5" s="32">
        <f>DIALOGANDO_CON_EL_MUNDO_FOR_APR!P12</f>
        <v>2</v>
      </c>
    </row>
    <row r="6" spans="1:5" x14ac:dyDescent="0.3">
      <c r="A6" s="126" t="s">
        <v>229</v>
      </c>
      <c r="B6" s="4">
        <f>GRADUADOS!O12</f>
        <v>6</v>
      </c>
      <c r="C6" s="5">
        <f t="shared" si="0"/>
        <v>13</v>
      </c>
      <c r="D6" s="5" t="str">
        <f t="shared" si="1"/>
        <v>BAJO</v>
      </c>
      <c r="E6" s="32">
        <f>GRADUADOS!P12</f>
        <v>2</v>
      </c>
    </row>
    <row r="7" spans="1:5" x14ac:dyDescent="0.3">
      <c r="A7" s="126" t="s">
        <v>230</v>
      </c>
      <c r="B7" s="4">
        <f>INTERACCIÓN_SOCIAL_UN!O13</f>
        <v>9</v>
      </c>
      <c r="C7" s="5">
        <f t="shared" si="0"/>
        <v>20</v>
      </c>
      <c r="D7" s="5" t="str">
        <f t="shared" si="1"/>
        <v>MEDIO</v>
      </c>
      <c r="E7" s="32">
        <f>INTERACCIÓN_SOCIAL_UN!P13</f>
        <v>3</v>
      </c>
    </row>
    <row r="8" spans="1:5" x14ac:dyDescent="0.25">
      <c r="A8" s="3" t="s">
        <v>282</v>
      </c>
      <c r="B8" s="6">
        <f>MIN(B2:B7)</f>
        <v>0.2</v>
      </c>
      <c r="E8" s="58">
        <f>SUM(E2:E7)</f>
        <v>33</v>
      </c>
    </row>
    <row r="9" spans="1:5" x14ac:dyDescent="0.25">
      <c r="A9" s="3" t="s">
        <v>5</v>
      </c>
      <c r="B9" s="6">
        <f>MAX(B2:B7)</f>
        <v>45.600000000000016</v>
      </c>
    </row>
    <row r="12" spans="1:5" x14ac:dyDescent="0.25">
      <c r="A12" s="3" t="s">
        <v>231</v>
      </c>
      <c r="B12" s="3"/>
    </row>
    <row r="13" spans="1:5" x14ac:dyDescent="0.25">
      <c r="B13" s="3"/>
    </row>
  </sheetData>
  <conditionalFormatting sqref="D2:D7">
    <cfRule type="containsText" dxfId="23" priority="4" operator="containsText" text="BAJO">
      <formula>NOT(ISERROR(SEARCH("BAJO",D2)))</formula>
    </cfRule>
    <cfRule type="containsText" dxfId="22" priority="5" operator="containsText" text="MEDIO">
      <formula>NOT(ISERROR(SEARCH("MEDIO",D2)))</formula>
    </cfRule>
    <cfRule type="containsText" dxfId="21" priority="6" operator="containsText" text="ALTO">
      <formula>NOT(ISERROR(SEARCH("ALTO",D2)))</formula>
    </cfRule>
  </conditionalFormatting>
  <hyperlinks>
    <hyperlink ref="A2" location="ADMISIONES_Y_REGISTRO!A1" display="ADMISIONES Y REGISTRO" xr:uid="{D32AB820-A779-4F6A-B870-E3673AF0E22C}"/>
    <hyperlink ref="A3" location="BIENESTAR_UNIVERSITARIO!A1" display="BIENESTAR UNIVERSITARIO" xr:uid="{CDF32BEB-AEE0-484C-A54B-3A4A539BF2B0}"/>
    <hyperlink ref="A4" location="'CIENCIA_TECNOLOGÍA_INNOVACI (2'!A1" display="CIENCIA TECNOLOGÍA E INNOVACIÓN" xr:uid="{6EABA1EA-DD40-47DE-BAC1-B58C7174CE84}"/>
    <hyperlink ref="A5" location="DIALOGANDO_CON_EL_MUNDO_FOR_APR!A1" display="DIALOGANDO CON EL MUNDO" xr:uid="{85548C2D-1FB1-4791-9660-5CC58B87C413}"/>
    <hyperlink ref="A6" location="GRADUADOS!A1" display="GRADUADOS" xr:uid="{C07A4054-8DBD-4EB3-94B7-0F8D4591764F}"/>
    <hyperlink ref="A7" location="INTERACCIÓN_SOCIAL_UN!A1" display="INTERACCIÓN SOCIAL UNIVERSITARIA" xr:uid="{8B331BB3-BCB3-4884-84FE-3FFE0793A3AC}"/>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42"/>
  <sheetViews>
    <sheetView zoomScale="60" zoomScaleNormal="60" workbookViewId="0">
      <selection activeCell="B5" sqref="B5:D5"/>
    </sheetView>
  </sheetViews>
  <sheetFormatPr baseColWidth="10" defaultColWidth="11.42578125" defaultRowHeight="14.25" x14ac:dyDescent="0.2"/>
  <cols>
    <col min="1" max="1" width="11.42578125" style="8"/>
    <col min="2" max="3" width="30.85546875" style="8" customWidth="1"/>
    <col min="4" max="4" width="66.28515625" style="8" customWidth="1"/>
    <col min="5" max="5" width="41" style="8" customWidth="1"/>
    <col min="6" max="6" width="36.42578125" style="22" customWidth="1"/>
    <col min="7" max="7" width="36.42578125" style="8" customWidth="1"/>
    <col min="8" max="9" width="71" style="8" customWidth="1"/>
    <col min="10" max="10" width="22.7109375" style="23" customWidth="1"/>
    <col min="11" max="11" width="18.85546875" style="23"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7" t="s">
        <v>6</v>
      </c>
      <c r="C1" s="68"/>
      <c r="D1" s="68"/>
      <c r="E1" s="68"/>
      <c r="F1" s="68"/>
      <c r="G1" s="68"/>
      <c r="H1" s="68"/>
      <c r="I1" s="68"/>
      <c r="J1" s="68"/>
      <c r="K1" s="68"/>
      <c r="L1" s="68"/>
      <c r="M1" s="69"/>
      <c r="N1" s="70"/>
      <c r="O1" s="71"/>
    </row>
    <row r="2" spans="1:77" ht="26.25" customHeight="1" thickTop="1" x14ac:dyDescent="0.2">
      <c r="B2" s="76" t="s">
        <v>7</v>
      </c>
      <c r="C2" s="77"/>
      <c r="D2" s="77"/>
      <c r="E2" s="77"/>
      <c r="F2" s="77"/>
      <c r="G2" s="77"/>
      <c r="H2" s="77"/>
      <c r="I2" s="77"/>
      <c r="J2" s="77"/>
      <c r="K2" s="77"/>
      <c r="L2" s="77"/>
      <c r="M2" s="78"/>
      <c r="N2" s="72"/>
      <c r="O2" s="73"/>
    </row>
    <row r="3" spans="1:77" ht="15" x14ac:dyDescent="0.2">
      <c r="B3" s="79" t="s">
        <v>8</v>
      </c>
      <c r="C3" s="80"/>
      <c r="D3" s="81"/>
      <c r="E3" s="33"/>
      <c r="F3" s="82" t="s">
        <v>0</v>
      </c>
      <c r="G3" s="80"/>
      <c r="H3" s="80"/>
      <c r="I3" s="80"/>
      <c r="J3" s="80"/>
      <c r="K3" s="80"/>
      <c r="L3" s="81"/>
      <c r="M3" s="34" t="s">
        <v>9</v>
      </c>
      <c r="N3" s="72"/>
      <c r="O3" s="73"/>
    </row>
    <row r="4" spans="1:77" ht="15" customHeight="1" thickBot="1" x14ac:dyDescent="0.25">
      <c r="B4" s="83"/>
      <c r="C4" s="84"/>
      <c r="D4" s="85"/>
      <c r="E4" s="25"/>
      <c r="F4" s="86"/>
      <c r="G4" s="84"/>
      <c r="H4" s="84"/>
      <c r="I4" s="84"/>
      <c r="J4" s="84"/>
      <c r="K4" s="84"/>
      <c r="L4" s="85"/>
      <c r="M4" s="26" t="s">
        <v>10</v>
      </c>
      <c r="N4" s="74"/>
      <c r="O4" s="75"/>
    </row>
    <row r="5" spans="1:77" ht="75.75" customHeight="1" thickTop="1" x14ac:dyDescent="0.2">
      <c r="B5" s="61" t="s">
        <v>232</v>
      </c>
      <c r="C5" s="62"/>
      <c r="D5" s="63"/>
      <c r="E5" s="87" t="s">
        <v>11</v>
      </c>
      <c r="F5" s="88"/>
      <c r="G5" s="89"/>
      <c r="H5" s="35" t="s">
        <v>233</v>
      </c>
      <c r="I5" s="31" t="s">
        <v>12</v>
      </c>
      <c r="J5" s="61" t="s">
        <v>13</v>
      </c>
      <c r="K5" s="62"/>
      <c r="L5" s="63"/>
      <c r="M5" s="64" t="s">
        <v>14</v>
      </c>
      <c r="N5" s="65"/>
      <c r="O5" s="66"/>
      <c r="Q5" s="36" t="s">
        <v>15</v>
      </c>
      <c r="R5" s="102">
        <v>44904</v>
      </c>
      <c r="S5" s="103"/>
    </row>
    <row r="6" spans="1:77" ht="6" customHeight="1" x14ac:dyDescent="0.2">
      <c r="B6" s="9"/>
      <c r="C6" s="24"/>
      <c r="D6" s="11"/>
      <c r="E6" s="24"/>
      <c r="F6" s="12"/>
      <c r="G6" s="13"/>
      <c r="H6" s="9"/>
      <c r="I6" s="9"/>
      <c r="J6" s="14"/>
      <c r="K6" s="14"/>
      <c r="L6" s="10"/>
      <c r="M6" s="15"/>
      <c r="N6" s="15"/>
      <c r="O6" s="15"/>
    </row>
    <row r="7" spans="1:77" ht="90.75" customHeight="1" x14ac:dyDescent="0.2">
      <c r="B7" s="36" t="s">
        <v>16</v>
      </c>
      <c r="C7" s="36" t="s">
        <v>17</v>
      </c>
      <c r="D7" s="36" t="s">
        <v>18</v>
      </c>
      <c r="E7" s="36" t="s">
        <v>19</v>
      </c>
      <c r="F7" s="36" t="s">
        <v>20</v>
      </c>
      <c r="G7" s="36" t="s">
        <v>21</v>
      </c>
      <c r="H7" s="36" t="s">
        <v>22</v>
      </c>
      <c r="I7" s="36" t="s">
        <v>234</v>
      </c>
      <c r="J7" s="36" t="s">
        <v>23</v>
      </c>
      <c r="K7" s="36" t="s">
        <v>24</v>
      </c>
      <c r="L7" s="36" t="s">
        <v>25</v>
      </c>
      <c r="M7" s="36" t="s">
        <v>26</v>
      </c>
      <c r="N7" s="36" t="s">
        <v>27</v>
      </c>
      <c r="O7" s="36" t="s">
        <v>28</v>
      </c>
      <c r="Q7" s="35" t="s">
        <v>29</v>
      </c>
      <c r="R7" s="36" t="s">
        <v>30</v>
      </c>
      <c r="S7" s="36" t="s">
        <v>31</v>
      </c>
    </row>
    <row r="8" spans="1:77" ht="57" customHeight="1" x14ac:dyDescent="0.2">
      <c r="A8" s="60">
        <v>1</v>
      </c>
      <c r="B8" s="90" t="s">
        <v>32</v>
      </c>
      <c r="C8" s="92" t="s">
        <v>33</v>
      </c>
      <c r="D8" s="17" t="s">
        <v>34</v>
      </c>
      <c r="E8" s="20" t="s">
        <v>35</v>
      </c>
      <c r="F8" s="20" t="s">
        <v>243</v>
      </c>
      <c r="G8" s="92" t="s">
        <v>36</v>
      </c>
      <c r="H8" s="94" t="s">
        <v>235</v>
      </c>
      <c r="I8" s="94" t="s">
        <v>37</v>
      </c>
      <c r="J8" s="96">
        <v>3</v>
      </c>
      <c r="K8" s="96">
        <v>5</v>
      </c>
      <c r="L8" s="96">
        <f>K8*J8</f>
        <v>15</v>
      </c>
      <c r="M8" s="96" t="str">
        <f>IF(L8&lt;12,"BAJO",IF(L8&gt;19,"ALTO","MEDIO"))</f>
        <v>MEDIO</v>
      </c>
      <c r="N8" s="92" t="s">
        <v>257</v>
      </c>
      <c r="O8" s="96">
        <f>IF(M8="BAJO",0.1,IF(M8="MEDIO",3,5))</f>
        <v>3</v>
      </c>
      <c r="Q8" s="98" t="s">
        <v>258</v>
      </c>
      <c r="R8" s="100" t="s">
        <v>259</v>
      </c>
      <c r="S8" s="94"/>
      <c r="BX8" s="8">
        <v>1</v>
      </c>
      <c r="BY8" s="8">
        <v>1</v>
      </c>
    </row>
    <row r="9" spans="1:77" ht="71.25" x14ac:dyDescent="0.2">
      <c r="A9" s="60"/>
      <c r="B9" s="91"/>
      <c r="C9" s="93"/>
      <c r="D9" s="17" t="s">
        <v>244</v>
      </c>
      <c r="E9" s="20" t="s">
        <v>243</v>
      </c>
      <c r="F9" s="20" t="s">
        <v>35</v>
      </c>
      <c r="G9" s="93" t="s">
        <v>36</v>
      </c>
      <c r="H9" s="95"/>
      <c r="I9" s="95" t="s">
        <v>37</v>
      </c>
      <c r="J9" s="97"/>
      <c r="K9" s="97"/>
      <c r="L9" s="97"/>
      <c r="M9" s="97"/>
      <c r="N9" s="93"/>
      <c r="O9" s="97"/>
      <c r="Q9" s="99"/>
      <c r="R9" s="101"/>
      <c r="S9" s="95"/>
    </row>
    <row r="10" spans="1:77" ht="57" customHeight="1" x14ac:dyDescent="0.2">
      <c r="A10" s="60">
        <v>2</v>
      </c>
      <c r="B10" s="90" t="s">
        <v>32</v>
      </c>
      <c r="C10" s="92" t="s">
        <v>38</v>
      </c>
      <c r="D10" s="17" t="s">
        <v>34</v>
      </c>
      <c r="E10" s="20" t="s">
        <v>35</v>
      </c>
      <c r="F10" s="20" t="s">
        <v>243</v>
      </c>
      <c r="G10" s="92" t="s">
        <v>36</v>
      </c>
      <c r="H10" s="94" t="s">
        <v>39</v>
      </c>
      <c r="I10" s="94" t="s">
        <v>37</v>
      </c>
      <c r="J10" s="96">
        <v>3</v>
      </c>
      <c r="K10" s="96">
        <v>5</v>
      </c>
      <c r="L10" s="96">
        <f t="shared" ref="L10" si="0">K10*J10</f>
        <v>15</v>
      </c>
      <c r="M10" s="96" t="str">
        <f t="shared" ref="M10:M18" si="1">IF(L10&lt;12,"BAJO",IF(L10&gt;19,"ALTO","MEDIO"))</f>
        <v>MEDIO</v>
      </c>
      <c r="N10" s="92" t="s">
        <v>257</v>
      </c>
      <c r="O10" s="96">
        <f t="shared" ref="O10:O18" si="2">IF(M10="BAJO",0.1,IF(M10="MEDIO",3,5))</f>
        <v>3</v>
      </c>
      <c r="Q10" s="98" t="s">
        <v>258</v>
      </c>
      <c r="R10" s="100" t="s">
        <v>259</v>
      </c>
      <c r="S10" s="94"/>
      <c r="BX10" s="8">
        <v>2</v>
      </c>
      <c r="BY10" s="8">
        <v>2</v>
      </c>
    </row>
    <row r="11" spans="1:77" ht="71.25" x14ac:dyDescent="0.2">
      <c r="A11" s="60">
        <v>4</v>
      </c>
      <c r="B11" s="91" t="s">
        <v>32</v>
      </c>
      <c r="C11" s="93" t="s">
        <v>38</v>
      </c>
      <c r="D11" s="17" t="s">
        <v>245</v>
      </c>
      <c r="E11" s="20" t="s">
        <v>246</v>
      </c>
      <c r="F11" s="20" t="s">
        <v>35</v>
      </c>
      <c r="G11" s="93" t="s">
        <v>36</v>
      </c>
      <c r="H11" s="95" t="s">
        <v>39</v>
      </c>
      <c r="I11" s="95" t="s">
        <v>37</v>
      </c>
      <c r="J11" s="97"/>
      <c r="K11" s="97"/>
      <c r="L11" s="97"/>
      <c r="M11" s="97"/>
      <c r="N11" s="93"/>
      <c r="O11" s="97"/>
      <c r="Q11" s="99"/>
      <c r="R11" s="101"/>
      <c r="S11" s="95"/>
    </row>
    <row r="12" spans="1:77" ht="71.25" x14ac:dyDescent="0.2">
      <c r="A12" s="60">
        <v>3</v>
      </c>
      <c r="B12" s="90" t="s">
        <v>32</v>
      </c>
      <c r="C12" s="92" t="s">
        <v>40</v>
      </c>
      <c r="D12" s="17" t="s">
        <v>247</v>
      </c>
      <c r="E12" s="20" t="s">
        <v>246</v>
      </c>
      <c r="F12" s="41" t="s">
        <v>41</v>
      </c>
      <c r="G12" s="92" t="s">
        <v>36</v>
      </c>
      <c r="H12" s="94" t="s">
        <v>42</v>
      </c>
      <c r="I12" s="94"/>
      <c r="J12" s="96">
        <v>3</v>
      </c>
      <c r="K12" s="96">
        <v>5</v>
      </c>
      <c r="L12" s="96">
        <f t="shared" ref="L12" si="3">K12*J12</f>
        <v>15</v>
      </c>
      <c r="M12" s="96" t="str">
        <f t="shared" si="1"/>
        <v>MEDIO</v>
      </c>
      <c r="N12" s="92" t="s">
        <v>257</v>
      </c>
      <c r="O12" s="96">
        <f t="shared" si="2"/>
        <v>3</v>
      </c>
      <c r="Q12" s="98" t="s">
        <v>258</v>
      </c>
      <c r="R12" s="100" t="s">
        <v>259</v>
      </c>
      <c r="S12" s="94"/>
      <c r="BX12" s="8">
        <v>2</v>
      </c>
      <c r="BY12" s="8">
        <v>2</v>
      </c>
    </row>
    <row r="13" spans="1:77" ht="71.25" x14ac:dyDescent="0.2">
      <c r="A13" s="60">
        <v>6</v>
      </c>
      <c r="B13" s="91" t="s">
        <v>32</v>
      </c>
      <c r="C13" s="93" t="s">
        <v>40</v>
      </c>
      <c r="D13" s="17" t="s">
        <v>248</v>
      </c>
      <c r="E13" s="20" t="s">
        <v>43</v>
      </c>
      <c r="F13" s="20" t="s">
        <v>246</v>
      </c>
      <c r="G13" s="93" t="s">
        <v>36</v>
      </c>
      <c r="H13" s="95" t="s">
        <v>42</v>
      </c>
      <c r="I13" s="95"/>
      <c r="J13" s="97"/>
      <c r="K13" s="97"/>
      <c r="L13" s="97"/>
      <c r="M13" s="97"/>
      <c r="N13" s="93"/>
      <c r="O13" s="97"/>
      <c r="Q13" s="99"/>
      <c r="R13" s="101"/>
      <c r="S13" s="95"/>
    </row>
    <row r="14" spans="1:77" ht="71.25" x14ac:dyDescent="0.2">
      <c r="A14" s="60">
        <v>4</v>
      </c>
      <c r="B14" s="90" t="s">
        <v>32</v>
      </c>
      <c r="C14" s="92" t="s">
        <v>44</v>
      </c>
      <c r="D14" s="17" t="s">
        <v>249</v>
      </c>
      <c r="E14" s="17" t="s">
        <v>35</v>
      </c>
      <c r="F14" s="20" t="s">
        <v>246</v>
      </c>
      <c r="G14" s="92" t="s">
        <v>36</v>
      </c>
      <c r="H14" s="94" t="s">
        <v>45</v>
      </c>
      <c r="I14" s="94" t="s">
        <v>46</v>
      </c>
      <c r="J14" s="96">
        <v>3</v>
      </c>
      <c r="K14" s="96">
        <v>5</v>
      </c>
      <c r="L14" s="96">
        <f t="shared" ref="L14" si="4">K14*J14</f>
        <v>15</v>
      </c>
      <c r="M14" s="96" t="str">
        <f t="shared" si="1"/>
        <v>MEDIO</v>
      </c>
      <c r="N14" s="92" t="s">
        <v>257</v>
      </c>
      <c r="O14" s="96">
        <f t="shared" si="2"/>
        <v>3</v>
      </c>
      <c r="Q14" s="98" t="s">
        <v>258</v>
      </c>
      <c r="R14" s="100" t="s">
        <v>259</v>
      </c>
      <c r="S14" s="94"/>
    </row>
    <row r="15" spans="1:77" ht="71.25" x14ac:dyDescent="0.2">
      <c r="A15" s="60">
        <v>8</v>
      </c>
      <c r="B15" s="91" t="s">
        <v>32</v>
      </c>
      <c r="C15" s="93" t="s">
        <v>44</v>
      </c>
      <c r="D15" s="17" t="s">
        <v>250</v>
      </c>
      <c r="E15" s="20" t="s">
        <v>246</v>
      </c>
      <c r="F15" s="17" t="s">
        <v>35</v>
      </c>
      <c r="G15" s="93" t="s">
        <v>36</v>
      </c>
      <c r="H15" s="95" t="s">
        <v>42</v>
      </c>
      <c r="I15" s="95"/>
      <c r="J15" s="97"/>
      <c r="K15" s="97"/>
      <c r="L15" s="97"/>
      <c r="M15" s="97" t="str">
        <f t="shared" si="1"/>
        <v>BAJO</v>
      </c>
      <c r="N15" s="93"/>
      <c r="O15" s="97">
        <f t="shared" si="2"/>
        <v>0.1</v>
      </c>
      <c r="Q15" s="99"/>
      <c r="R15" s="101"/>
      <c r="S15" s="95"/>
    </row>
    <row r="16" spans="1:77" ht="71.25" x14ac:dyDescent="0.2">
      <c r="A16" s="60">
        <v>5</v>
      </c>
      <c r="B16" s="90" t="s">
        <v>32</v>
      </c>
      <c r="C16" s="92" t="s">
        <v>47</v>
      </c>
      <c r="D16" s="17" t="s">
        <v>251</v>
      </c>
      <c r="E16" s="20" t="s">
        <v>35</v>
      </c>
      <c r="F16" s="20" t="s">
        <v>246</v>
      </c>
      <c r="G16" s="92" t="s">
        <v>48</v>
      </c>
      <c r="H16" s="94" t="s">
        <v>49</v>
      </c>
      <c r="I16" s="94"/>
      <c r="J16" s="96">
        <v>3</v>
      </c>
      <c r="K16" s="96">
        <v>4</v>
      </c>
      <c r="L16" s="96">
        <f t="shared" ref="L16" si="5">K16*J16</f>
        <v>12</v>
      </c>
      <c r="M16" s="96" t="str">
        <f t="shared" si="1"/>
        <v>MEDIO</v>
      </c>
      <c r="N16" s="92" t="s">
        <v>257</v>
      </c>
      <c r="O16" s="96">
        <f t="shared" si="2"/>
        <v>3</v>
      </c>
      <c r="Q16" s="98" t="s">
        <v>258</v>
      </c>
      <c r="R16" s="100" t="s">
        <v>259</v>
      </c>
      <c r="S16" s="94"/>
    </row>
    <row r="17" spans="1:19" ht="71.25" x14ac:dyDescent="0.2">
      <c r="A17" s="60">
        <v>10</v>
      </c>
      <c r="B17" s="91" t="s">
        <v>32</v>
      </c>
      <c r="C17" s="93" t="s">
        <v>47</v>
      </c>
      <c r="D17" s="17" t="s">
        <v>252</v>
      </c>
      <c r="E17" s="20" t="s">
        <v>246</v>
      </c>
      <c r="F17" s="20" t="s">
        <v>35</v>
      </c>
      <c r="G17" s="93" t="s">
        <v>48</v>
      </c>
      <c r="H17" s="95" t="s">
        <v>50</v>
      </c>
      <c r="I17" s="95"/>
      <c r="J17" s="97"/>
      <c r="K17" s="97"/>
      <c r="L17" s="97"/>
      <c r="M17" s="97" t="str">
        <f t="shared" si="1"/>
        <v>BAJO</v>
      </c>
      <c r="N17" s="93"/>
      <c r="O17" s="97">
        <f t="shared" si="2"/>
        <v>0.1</v>
      </c>
      <c r="Q17" s="99"/>
      <c r="R17" s="101"/>
      <c r="S17" s="95"/>
    </row>
    <row r="18" spans="1:19" ht="66.75" customHeight="1" x14ac:dyDescent="0.2">
      <c r="A18" s="60">
        <v>6</v>
      </c>
      <c r="B18" s="90" t="s">
        <v>51</v>
      </c>
      <c r="C18" s="92" t="s">
        <v>52</v>
      </c>
      <c r="D18" s="17" t="s">
        <v>53</v>
      </c>
      <c r="E18" s="20" t="s">
        <v>253</v>
      </c>
      <c r="F18" s="41" t="s">
        <v>54</v>
      </c>
      <c r="G18" s="92" t="s">
        <v>55</v>
      </c>
      <c r="H18" s="94" t="s">
        <v>236</v>
      </c>
      <c r="I18" s="94"/>
      <c r="J18" s="96">
        <v>2</v>
      </c>
      <c r="K18" s="96">
        <v>4</v>
      </c>
      <c r="L18" s="96">
        <f t="shared" ref="L18" si="6">K18*J18</f>
        <v>8</v>
      </c>
      <c r="M18" s="96" t="str">
        <f t="shared" si="1"/>
        <v>BAJO</v>
      </c>
      <c r="N18" s="92" t="s">
        <v>257</v>
      </c>
      <c r="O18" s="96">
        <f t="shared" si="2"/>
        <v>0.1</v>
      </c>
      <c r="Q18" s="98" t="s">
        <v>258</v>
      </c>
      <c r="R18" s="100" t="s">
        <v>259</v>
      </c>
      <c r="S18" s="94"/>
    </row>
    <row r="19" spans="1:19" ht="66.75" customHeight="1" x14ac:dyDescent="0.2">
      <c r="A19" s="60">
        <v>14</v>
      </c>
      <c r="B19" s="91" t="s">
        <v>51</v>
      </c>
      <c r="C19" s="93" t="s">
        <v>56</v>
      </c>
      <c r="D19" s="17" t="s">
        <v>57</v>
      </c>
      <c r="E19" s="20" t="s">
        <v>253</v>
      </c>
      <c r="F19" s="41" t="s">
        <v>58</v>
      </c>
      <c r="G19" s="93" t="s">
        <v>55</v>
      </c>
      <c r="H19" s="95"/>
      <c r="I19" s="95"/>
      <c r="J19" s="97"/>
      <c r="K19" s="97"/>
      <c r="L19" s="97"/>
      <c r="M19" s="97"/>
      <c r="N19" s="93"/>
      <c r="O19" s="97"/>
      <c r="Q19" s="99"/>
      <c r="R19" s="101"/>
      <c r="S19" s="95"/>
    </row>
    <row r="20" spans="1:19" ht="66.75" customHeight="1" x14ac:dyDescent="0.2">
      <c r="A20" s="60">
        <v>7</v>
      </c>
      <c r="B20" s="90" t="s">
        <v>51</v>
      </c>
      <c r="C20" s="92" t="s">
        <v>59</v>
      </c>
      <c r="D20" s="17" t="s">
        <v>60</v>
      </c>
      <c r="E20" s="20" t="s">
        <v>253</v>
      </c>
      <c r="F20" s="41" t="s">
        <v>61</v>
      </c>
      <c r="G20" s="92" t="s">
        <v>48</v>
      </c>
      <c r="H20" s="94" t="s">
        <v>237</v>
      </c>
      <c r="I20" s="94" t="s">
        <v>62</v>
      </c>
      <c r="J20" s="96">
        <v>2</v>
      </c>
      <c r="K20" s="96">
        <v>2</v>
      </c>
      <c r="L20" s="96">
        <f t="shared" ref="L20" si="7">K20*J20</f>
        <v>4</v>
      </c>
      <c r="M20" s="96" t="str">
        <f t="shared" ref="M20" si="8">IF(L20&lt;12,"BAJO",IF(L20&gt;19,"ALTO","MEDIO"))</f>
        <v>BAJO</v>
      </c>
      <c r="N20" s="92" t="s">
        <v>257</v>
      </c>
      <c r="O20" s="96">
        <f t="shared" ref="O20" si="9">IF(M20="BAJO",0.1,IF(M20="MEDIO",3,5))</f>
        <v>0.1</v>
      </c>
      <c r="Q20" s="98" t="s">
        <v>258</v>
      </c>
      <c r="R20" s="100" t="s">
        <v>259</v>
      </c>
      <c r="S20" s="94"/>
    </row>
    <row r="21" spans="1:19" ht="66.75" customHeight="1" x14ac:dyDescent="0.2">
      <c r="A21" s="60">
        <v>16</v>
      </c>
      <c r="B21" s="91" t="s">
        <v>63</v>
      </c>
      <c r="C21" s="93" t="s">
        <v>64</v>
      </c>
      <c r="D21" s="17" t="s">
        <v>65</v>
      </c>
      <c r="E21" s="41" t="s">
        <v>66</v>
      </c>
      <c r="F21" s="41" t="s">
        <v>67</v>
      </c>
      <c r="G21" s="93" t="s">
        <v>55</v>
      </c>
      <c r="H21" s="95"/>
      <c r="I21" s="95"/>
      <c r="J21" s="97"/>
      <c r="K21" s="97"/>
      <c r="L21" s="97"/>
      <c r="M21" s="97" t="str">
        <f>IF(L21&lt;12,"BAJO",IF(L21&gt;19,"ALTO","MEDIO"))</f>
        <v>BAJO</v>
      </c>
      <c r="N21" s="93"/>
      <c r="O21" s="97">
        <f>IF(M21="BAJO",0.1,IF(M21="MEDIO",3,5))</f>
        <v>0.1</v>
      </c>
      <c r="Q21" s="99"/>
      <c r="R21" s="101"/>
      <c r="S21" s="95"/>
    </row>
    <row r="22" spans="1:19" ht="42.75" customHeight="1" x14ac:dyDescent="0.2">
      <c r="A22" s="60">
        <v>8</v>
      </c>
      <c r="B22" s="90" t="s">
        <v>63</v>
      </c>
      <c r="C22" s="92" t="s">
        <v>64</v>
      </c>
      <c r="D22" s="17" t="s">
        <v>69</v>
      </c>
      <c r="E22" s="41" t="s">
        <v>67</v>
      </c>
      <c r="F22" s="41" t="s">
        <v>66</v>
      </c>
      <c r="G22" s="92" t="s">
        <v>55</v>
      </c>
      <c r="H22" s="94" t="s">
        <v>68</v>
      </c>
      <c r="I22" s="94"/>
      <c r="J22" s="96">
        <v>3</v>
      </c>
      <c r="K22" s="96">
        <v>4</v>
      </c>
      <c r="L22" s="96">
        <f t="shared" ref="L22" si="10">K22*J22</f>
        <v>12</v>
      </c>
      <c r="M22" s="96" t="str">
        <f>IF(L22&lt;12,"BAJO",IF(L22&gt;19,"ALTO","MEDIO"))</f>
        <v>MEDIO</v>
      </c>
      <c r="N22" s="92" t="s">
        <v>257</v>
      </c>
      <c r="O22" s="96">
        <f>IF(M22="BAJO",0.1,IF(M22="MEDIO",3,5))</f>
        <v>3</v>
      </c>
      <c r="Q22" s="98" t="s">
        <v>258</v>
      </c>
      <c r="R22" s="100" t="s">
        <v>259</v>
      </c>
      <c r="S22" s="94"/>
    </row>
    <row r="23" spans="1:19" ht="71.25" x14ac:dyDescent="0.2">
      <c r="A23" s="60">
        <v>18</v>
      </c>
      <c r="B23" s="91" t="s">
        <v>63</v>
      </c>
      <c r="C23" s="93" t="s">
        <v>70</v>
      </c>
      <c r="D23" s="17" t="s">
        <v>71</v>
      </c>
      <c r="E23" s="41" t="s">
        <v>66</v>
      </c>
      <c r="F23" s="41" t="s">
        <v>72</v>
      </c>
      <c r="G23" s="93" t="s">
        <v>73</v>
      </c>
      <c r="H23" s="95" t="s">
        <v>74</v>
      </c>
      <c r="I23" s="95"/>
      <c r="J23" s="97"/>
      <c r="K23" s="97"/>
      <c r="L23" s="97"/>
      <c r="M23" s="97" t="str">
        <f t="shared" ref="M23:M36" si="11">IF(L23&lt;12,"BAJO",IF(L23&gt;19,"ALTO","MEDIO"))</f>
        <v>BAJO</v>
      </c>
      <c r="N23" s="93"/>
      <c r="O23" s="97">
        <f t="shared" ref="O23:O36" si="12">IF(M23="BAJO",0.1,IF(M23="MEDIO",3,5))</f>
        <v>0.1</v>
      </c>
      <c r="Q23" s="99"/>
      <c r="R23" s="101"/>
      <c r="S23" s="95"/>
    </row>
    <row r="24" spans="1:19" ht="76.5" customHeight="1" x14ac:dyDescent="0.2">
      <c r="A24" s="60">
        <v>9</v>
      </c>
      <c r="B24" s="90" t="s">
        <v>75</v>
      </c>
      <c r="C24" s="92" t="s">
        <v>76</v>
      </c>
      <c r="D24" s="17" t="s">
        <v>77</v>
      </c>
      <c r="E24" s="17" t="s">
        <v>78</v>
      </c>
      <c r="F24" s="41" t="s">
        <v>79</v>
      </c>
      <c r="G24" s="92" t="s">
        <v>80</v>
      </c>
      <c r="H24" s="94" t="s">
        <v>81</v>
      </c>
      <c r="I24" s="94" t="s">
        <v>84</v>
      </c>
      <c r="J24" s="96">
        <v>3</v>
      </c>
      <c r="K24" s="96">
        <v>3</v>
      </c>
      <c r="L24" s="96">
        <f t="shared" ref="L24" si="13">K24*J24</f>
        <v>9</v>
      </c>
      <c r="M24" s="96" t="str">
        <f t="shared" si="11"/>
        <v>BAJO</v>
      </c>
      <c r="N24" s="92" t="s">
        <v>257</v>
      </c>
      <c r="O24" s="96">
        <f t="shared" si="12"/>
        <v>0.1</v>
      </c>
      <c r="P24" s="21"/>
      <c r="Q24" s="98" t="s">
        <v>258</v>
      </c>
      <c r="R24" s="100" t="s">
        <v>259</v>
      </c>
      <c r="S24" s="94"/>
    </row>
    <row r="25" spans="1:19" ht="76.5" customHeight="1" x14ac:dyDescent="0.2">
      <c r="A25" s="60">
        <v>20</v>
      </c>
      <c r="B25" s="91" t="s">
        <v>75</v>
      </c>
      <c r="C25" s="93" t="s">
        <v>82</v>
      </c>
      <c r="D25" s="17" t="s">
        <v>83</v>
      </c>
      <c r="E25" s="17" t="s">
        <v>79</v>
      </c>
      <c r="F25" s="17" t="s">
        <v>78</v>
      </c>
      <c r="G25" s="93" t="s">
        <v>80</v>
      </c>
      <c r="H25" s="95"/>
      <c r="I25" s="95"/>
      <c r="J25" s="97"/>
      <c r="K25" s="97"/>
      <c r="L25" s="97"/>
      <c r="M25" s="97" t="str">
        <f t="shared" si="11"/>
        <v>BAJO</v>
      </c>
      <c r="N25" s="93"/>
      <c r="O25" s="97">
        <f t="shared" si="12"/>
        <v>0.1</v>
      </c>
      <c r="P25" s="21"/>
      <c r="Q25" s="99"/>
      <c r="R25" s="101"/>
      <c r="S25" s="95"/>
    </row>
    <row r="26" spans="1:19" ht="85.5" customHeight="1" x14ac:dyDescent="0.2">
      <c r="A26" s="60">
        <v>10</v>
      </c>
      <c r="B26" s="90" t="s">
        <v>75</v>
      </c>
      <c r="C26" s="92" t="s">
        <v>85</v>
      </c>
      <c r="D26" s="17" t="s">
        <v>83</v>
      </c>
      <c r="E26" s="17" t="s">
        <v>86</v>
      </c>
      <c r="F26" s="17" t="s">
        <v>78</v>
      </c>
      <c r="G26" s="92" t="s">
        <v>80</v>
      </c>
      <c r="H26" s="94" t="s">
        <v>87</v>
      </c>
      <c r="I26" s="94"/>
      <c r="J26" s="96">
        <v>4</v>
      </c>
      <c r="K26" s="96">
        <v>5</v>
      </c>
      <c r="L26" s="96">
        <f t="shared" ref="L26" si="14">K26*J26</f>
        <v>20</v>
      </c>
      <c r="M26" s="96" t="str">
        <f t="shared" si="11"/>
        <v>ALTO</v>
      </c>
      <c r="N26" s="92" t="s">
        <v>257</v>
      </c>
      <c r="O26" s="96">
        <f t="shared" si="12"/>
        <v>5</v>
      </c>
      <c r="P26" s="21"/>
      <c r="Q26" s="98" t="s">
        <v>258</v>
      </c>
      <c r="R26" s="100" t="s">
        <v>259</v>
      </c>
      <c r="S26" s="94"/>
    </row>
    <row r="27" spans="1:19" ht="84" customHeight="1" x14ac:dyDescent="0.2">
      <c r="A27" s="60">
        <v>22</v>
      </c>
      <c r="B27" s="91" t="s">
        <v>75</v>
      </c>
      <c r="C27" s="93" t="s">
        <v>88</v>
      </c>
      <c r="D27" s="17" t="s">
        <v>89</v>
      </c>
      <c r="E27" s="17" t="s">
        <v>86</v>
      </c>
      <c r="F27" s="17" t="s">
        <v>78</v>
      </c>
      <c r="G27" s="93" t="s">
        <v>80</v>
      </c>
      <c r="H27" s="95" t="s">
        <v>87</v>
      </c>
      <c r="I27" s="95"/>
      <c r="J27" s="97"/>
      <c r="K27" s="97"/>
      <c r="L27" s="97"/>
      <c r="M27" s="97" t="str">
        <f t="shared" si="11"/>
        <v>BAJO</v>
      </c>
      <c r="N27" s="93"/>
      <c r="O27" s="97">
        <f t="shared" si="12"/>
        <v>0.1</v>
      </c>
      <c r="P27" s="21"/>
      <c r="Q27" s="99"/>
      <c r="R27" s="101"/>
      <c r="S27" s="95"/>
    </row>
    <row r="28" spans="1:19" ht="71.25" x14ac:dyDescent="0.2">
      <c r="A28" s="60">
        <v>11</v>
      </c>
      <c r="B28" s="90" t="s">
        <v>75</v>
      </c>
      <c r="C28" s="92" t="s">
        <v>88</v>
      </c>
      <c r="D28" s="17" t="s">
        <v>90</v>
      </c>
      <c r="E28" s="17" t="s">
        <v>78</v>
      </c>
      <c r="F28" s="17" t="s">
        <v>86</v>
      </c>
      <c r="G28" s="92" t="s">
        <v>80</v>
      </c>
      <c r="H28" s="94" t="s">
        <v>238</v>
      </c>
      <c r="I28" s="94" t="s">
        <v>94</v>
      </c>
      <c r="J28" s="96">
        <v>3</v>
      </c>
      <c r="K28" s="96">
        <v>4</v>
      </c>
      <c r="L28" s="96">
        <f t="shared" ref="L28" si="15">K28*J28</f>
        <v>12</v>
      </c>
      <c r="M28" s="96" t="str">
        <f t="shared" si="11"/>
        <v>MEDIO</v>
      </c>
      <c r="N28" s="92" t="s">
        <v>257</v>
      </c>
      <c r="O28" s="96">
        <f t="shared" si="12"/>
        <v>3</v>
      </c>
      <c r="P28" s="21"/>
      <c r="Q28" s="98" t="s">
        <v>258</v>
      </c>
      <c r="R28" s="100" t="s">
        <v>259</v>
      </c>
      <c r="S28" s="94"/>
    </row>
    <row r="29" spans="1:19" ht="71.25" x14ac:dyDescent="0.2">
      <c r="A29" s="60">
        <v>24</v>
      </c>
      <c r="B29" s="91" t="s">
        <v>75</v>
      </c>
      <c r="C29" s="93" t="s">
        <v>91</v>
      </c>
      <c r="D29" s="17" t="s">
        <v>92</v>
      </c>
      <c r="E29" s="17" t="s">
        <v>93</v>
      </c>
      <c r="F29" s="41" t="s">
        <v>86</v>
      </c>
      <c r="G29" s="93" t="s">
        <v>80</v>
      </c>
      <c r="H29" s="95"/>
      <c r="I29" s="95"/>
      <c r="J29" s="97"/>
      <c r="K29" s="97"/>
      <c r="L29" s="97"/>
      <c r="M29" s="97" t="str">
        <f t="shared" si="11"/>
        <v>BAJO</v>
      </c>
      <c r="N29" s="93"/>
      <c r="O29" s="97">
        <f t="shared" si="12"/>
        <v>0.1</v>
      </c>
      <c r="P29" s="21"/>
      <c r="Q29" s="99"/>
      <c r="R29" s="101"/>
      <c r="S29" s="95"/>
    </row>
    <row r="30" spans="1:19" ht="71.25" x14ac:dyDescent="0.2">
      <c r="A30" s="60">
        <v>12</v>
      </c>
      <c r="B30" s="90" t="s">
        <v>75</v>
      </c>
      <c r="C30" s="92" t="s">
        <v>91</v>
      </c>
      <c r="D30" s="17" t="s">
        <v>254</v>
      </c>
      <c r="E30" s="41" t="s">
        <v>86</v>
      </c>
      <c r="F30" s="17" t="s">
        <v>93</v>
      </c>
      <c r="G30" s="92" t="s">
        <v>80</v>
      </c>
      <c r="H30" s="94" t="s">
        <v>238</v>
      </c>
      <c r="I30" s="94"/>
      <c r="J30" s="96">
        <v>3</v>
      </c>
      <c r="K30" s="96">
        <v>4</v>
      </c>
      <c r="L30" s="96">
        <f t="shared" ref="L30" si="16">K30*J30</f>
        <v>12</v>
      </c>
      <c r="M30" s="96" t="str">
        <f t="shared" si="11"/>
        <v>MEDIO</v>
      </c>
      <c r="N30" s="92" t="s">
        <v>257</v>
      </c>
      <c r="O30" s="96">
        <f t="shared" si="12"/>
        <v>3</v>
      </c>
      <c r="P30" s="21"/>
      <c r="Q30" s="98" t="s">
        <v>258</v>
      </c>
      <c r="R30" s="100" t="s">
        <v>259</v>
      </c>
      <c r="S30" s="94"/>
    </row>
    <row r="31" spans="1:19" ht="71.25" x14ac:dyDescent="0.2">
      <c r="A31" s="60">
        <v>26</v>
      </c>
      <c r="B31" s="91" t="s">
        <v>75</v>
      </c>
      <c r="C31" s="93" t="s">
        <v>95</v>
      </c>
      <c r="D31" s="17" t="s">
        <v>96</v>
      </c>
      <c r="E31" s="17" t="s">
        <v>93</v>
      </c>
      <c r="F31" s="41" t="s">
        <v>86</v>
      </c>
      <c r="G31" s="93" t="s">
        <v>80</v>
      </c>
      <c r="H31" s="95"/>
      <c r="I31" s="95"/>
      <c r="J31" s="97"/>
      <c r="K31" s="97"/>
      <c r="L31" s="97"/>
      <c r="M31" s="97" t="str">
        <f t="shared" si="11"/>
        <v>BAJO</v>
      </c>
      <c r="N31" s="93"/>
      <c r="O31" s="97">
        <f t="shared" si="12"/>
        <v>0.1</v>
      </c>
      <c r="P31" s="21"/>
      <c r="Q31" s="99"/>
      <c r="R31" s="101"/>
      <c r="S31" s="95"/>
    </row>
    <row r="32" spans="1:19" ht="71.25" x14ac:dyDescent="0.2">
      <c r="A32" s="60">
        <v>13</v>
      </c>
      <c r="B32" s="90" t="s">
        <v>75</v>
      </c>
      <c r="C32" s="92" t="s">
        <v>95</v>
      </c>
      <c r="D32" s="17" t="s">
        <v>255</v>
      </c>
      <c r="E32" s="41" t="s">
        <v>86</v>
      </c>
      <c r="F32" s="17" t="s">
        <v>93</v>
      </c>
      <c r="G32" s="92" t="s">
        <v>80</v>
      </c>
      <c r="H32" s="94" t="s">
        <v>239</v>
      </c>
      <c r="I32" s="94" t="s">
        <v>100</v>
      </c>
      <c r="J32" s="96">
        <v>3</v>
      </c>
      <c r="K32" s="96">
        <v>4</v>
      </c>
      <c r="L32" s="96">
        <f t="shared" ref="L32" si="17">K32*J32</f>
        <v>12</v>
      </c>
      <c r="M32" s="96" t="str">
        <f t="shared" si="11"/>
        <v>MEDIO</v>
      </c>
      <c r="N32" s="92" t="s">
        <v>257</v>
      </c>
      <c r="O32" s="96">
        <f t="shared" si="12"/>
        <v>3</v>
      </c>
      <c r="P32" s="21"/>
      <c r="Q32" s="98" t="s">
        <v>258</v>
      </c>
      <c r="R32" s="100" t="s">
        <v>259</v>
      </c>
      <c r="S32" s="94"/>
    </row>
    <row r="33" spans="1:19" ht="71.25" x14ac:dyDescent="0.2">
      <c r="A33" s="60">
        <v>28</v>
      </c>
      <c r="B33" s="91" t="s">
        <v>75</v>
      </c>
      <c r="C33" s="93" t="s">
        <v>97</v>
      </c>
      <c r="D33" s="17" t="s">
        <v>98</v>
      </c>
      <c r="E33" s="17" t="s">
        <v>99</v>
      </c>
      <c r="F33" s="17" t="s">
        <v>86</v>
      </c>
      <c r="G33" s="93" t="s">
        <v>80</v>
      </c>
      <c r="H33" s="95"/>
      <c r="I33" s="95"/>
      <c r="J33" s="97"/>
      <c r="K33" s="97"/>
      <c r="L33" s="97"/>
      <c r="M33" s="97" t="str">
        <f t="shared" si="11"/>
        <v>BAJO</v>
      </c>
      <c r="N33" s="93"/>
      <c r="O33" s="97">
        <f t="shared" si="12"/>
        <v>0.1</v>
      </c>
      <c r="P33" s="21"/>
      <c r="Q33" s="99"/>
      <c r="R33" s="101"/>
      <c r="S33" s="95"/>
    </row>
    <row r="34" spans="1:19" ht="57" customHeight="1" x14ac:dyDescent="0.2">
      <c r="A34" s="60">
        <v>14</v>
      </c>
      <c r="B34" s="90" t="s">
        <v>75</v>
      </c>
      <c r="C34" s="92" t="s">
        <v>97</v>
      </c>
      <c r="D34" s="17" t="s">
        <v>101</v>
      </c>
      <c r="E34" s="17" t="s">
        <v>86</v>
      </c>
      <c r="F34" s="17" t="s">
        <v>99</v>
      </c>
      <c r="G34" s="92" t="s">
        <v>80</v>
      </c>
      <c r="H34" s="94" t="s">
        <v>240</v>
      </c>
      <c r="I34" s="94" t="s">
        <v>100</v>
      </c>
      <c r="J34" s="96">
        <v>3</v>
      </c>
      <c r="K34" s="96">
        <v>4</v>
      </c>
      <c r="L34" s="96">
        <f t="shared" ref="L34" si="18">K34*J34</f>
        <v>12</v>
      </c>
      <c r="M34" s="96" t="str">
        <f t="shared" si="11"/>
        <v>MEDIO</v>
      </c>
      <c r="N34" s="92" t="s">
        <v>257</v>
      </c>
      <c r="O34" s="96">
        <f t="shared" si="12"/>
        <v>3</v>
      </c>
      <c r="P34" s="21"/>
      <c r="Q34" s="98" t="s">
        <v>258</v>
      </c>
      <c r="R34" s="100" t="s">
        <v>259</v>
      </c>
      <c r="S34" s="94"/>
    </row>
    <row r="35" spans="1:19" ht="85.5" x14ac:dyDescent="0.2">
      <c r="A35" s="60">
        <v>30</v>
      </c>
      <c r="B35" s="91" t="s">
        <v>102</v>
      </c>
      <c r="C35" s="93" t="s">
        <v>103</v>
      </c>
      <c r="D35" s="17" t="s">
        <v>104</v>
      </c>
      <c r="E35" s="17" t="s">
        <v>105</v>
      </c>
      <c r="F35" s="17" t="s">
        <v>106</v>
      </c>
      <c r="G35" s="93" t="s">
        <v>80</v>
      </c>
      <c r="H35" s="95"/>
      <c r="I35" s="95"/>
      <c r="J35" s="97"/>
      <c r="K35" s="97"/>
      <c r="L35" s="97"/>
      <c r="M35" s="97" t="str">
        <f t="shared" si="11"/>
        <v>BAJO</v>
      </c>
      <c r="N35" s="93"/>
      <c r="O35" s="97">
        <f t="shared" si="12"/>
        <v>0.1</v>
      </c>
      <c r="P35" s="21"/>
      <c r="Q35" s="99"/>
      <c r="R35" s="101"/>
      <c r="S35" s="95"/>
    </row>
    <row r="36" spans="1:19" ht="71.25" customHeight="1" x14ac:dyDescent="0.2">
      <c r="A36" s="60">
        <v>15</v>
      </c>
      <c r="B36" s="90" t="s">
        <v>102</v>
      </c>
      <c r="C36" s="92" t="s">
        <v>103</v>
      </c>
      <c r="D36" s="17" t="s">
        <v>107</v>
      </c>
      <c r="E36" s="17" t="s">
        <v>106</v>
      </c>
      <c r="F36" s="17" t="s">
        <v>105</v>
      </c>
      <c r="G36" s="92" t="s">
        <v>80</v>
      </c>
      <c r="H36" s="94" t="s">
        <v>241</v>
      </c>
      <c r="I36" s="94" t="s">
        <v>108</v>
      </c>
      <c r="J36" s="96">
        <v>3</v>
      </c>
      <c r="K36" s="96">
        <v>4</v>
      </c>
      <c r="L36" s="96">
        <f t="shared" ref="L36" si="19">K36*J36</f>
        <v>12</v>
      </c>
      <c r="M36" s="96" t="str">
        <f t="shared" si="11"/>
        <v>MEDIO</v>
      </c>
      <c r="N36" s="92" t="s">
        <v>257</v>
      </c>
      <c r="O36" s="96">
        <f t="shared" si="12"/>
        <v>3</v>
      </c>
      <c r="P36" s="21"/>
      <c r="Q36" s="98" t="s">
        <v>258</v>
      </c>
      <c r="R36" s="100" t="s">
        <v>259</v>
      </c>
      <c r="S36" s="94"/>
    </row>
    <row r="37" spans="1:19" ht="71.25" customHeight="1" x14ac:dyDescent="0.2">
      <c r="A37" s="60">
        <v>32</v>
      </c>
      <c r="B37" s="91" t="s">
        <v>102</v>
      </c>
      <c r="C37" s="93" t="s">
        <v>109</v>
      </c>
      <c r="D37" s="17" t="s">
        <v>110</v>
      </c>
      <c r="E37" s="17" t="s">
        <v>105</v>
      </c>
      <c r="F37" s="17" t="s">
        <v>106</v>
      </c>
      <c r="G37" s="93" t="s">
        <v>80</v>
      </c>
      <c r="H37" s="95"/>
      <c r="I37" s="95"/>
      <c r="J37" s="97"/>
      <c r="K37" s="97"/>
      <c r="L37" s="97"/>
      <c r="M37" s="97" t="str">
        <f>IF(L37&lt;12,"BAJO",IF(L37&gt;19,"ALTO","MEDIO"))</f>
        <v>BAJO</v>
      </c>
      <c r="N37" s="93"/>
      <c r="O37" s="97">
        <f>IF(M37="BAJO",0.1,IF(M37="MEDIO",3,5))</f>
        <v>0.1</v>
      </c>
      <c r="P37" s="21"/>
      <c r="Q37" s="99"/>
      <c r="R37" s="101"/>
      <c r="S37" s="95"/>
    </row>
    <row r="38" spans="1:19" ht="57" customHeight="1" x14ac:dyDescent="0.2">
      <c r="A38" s="60">
        <v>16</v>
      </c>
      <c r="B38" s="90" t="s">
        <v>102</v>
      </c>
      <c r="C38" s="92" t="s">
        <v>109</v>
      </c>
      <c r="D38" s="17" t="s">
        <v>256</v>
      </c>
      <c r="E38" s="17" t="s">
        <v>106</v>
      </c>
      <c r="F38" s="17" t="s">
        <v>105</v>
      </c>
      <c r="G38" s="92" t="s">
        <v>80</v>
      </c>
      <c r="H38" s="94" t="s">
        <v>242</v>
      </c>
      <c r="I38" s="94"/>
      <c r="J38" s="96">
        <v>3</v>
      </c>
      <c r="K38" s="96">
        <v>4</v>
      </c>
      <c r="L38" s="96">
        <f t="shared" ref="L38" si="20">K38*J38</f>
        <v>12</v>
      </c>
      <c r="M38" s="96" t="str">
        <f>IF(L38&lt;12,"BAJO",IF(L38&gt;19,"ALTO","MEDIO"))</f>
        <v>MEDIO</v>
      </c>
      <c r="N38" s="92" t="s">
        <v>257</v>
      </c>
      <c r="O38" s="96">
        <f>IF(M38="BAJO",0.1,IF(M38="MEDIO",3,5))</f>
        <v>3</v>
      </c>
      <c r="P38" s="21"/>
      <c r="Q38" s="98" t="s">
        <v>258</v>
      </c>
      <c r="R38" s="100" t="s">
        <v>259</v>
      </c>
      <c r="S38" s="94"/>
    </row>
    <row r="39" spans="1:19" ht="71.25" x14ac:dyDescent="0.2">
      <c r="A39" s="60">
        <v>34</v>
      </c>
      <c r="B39" s="91" t="s">
        <v>111</v>
      </c>
      <c r="C39" s="93" t="s">
        <v>112</v>
      </c>
      <c r="D39" s="17" t="s">
        <v>113</v>
      </c>
      <c r="E39" s="17" t="s">
        <v>114</v>
      </c>
      <c r="F39" s="41" t="s">
        <v>115</v>
      </c>
      <c r="G39" s="93" t="s">
        <v>116</v>
      </c>
      <c r="H39" s="95"/>
      <c r="I39" s="95"/>
      <c r="J39" s="97"/>
      <c r="K39" s="97"/>
      <c r="L39" s="97"/>
      <c r="M39" s="97" t="str">
        <f t="shared" ref="M39:M41" si="21">IF(L39&lt;12,"BAJO",IF(L39&gt;19,"ALTO","MEDIO"))</f>
        <v>BAJO</v>
      </c>
      <c r="N39" s="93"/>
      <c r="O39" s="97">
        <f t="shared" ref="O39:O41" si="22">IF(M39="BAJO",0.1,IF(M39="MEDIO",3,5))</f>
        <v>0.1</v>
      </c>
      <c r="P39" s="21"/>
      <c r="Q39" s="99"/>
      <c r="R39" s="101"/>
      <c r="S39" s="95"/>
    </row>
    <row r="40" spans="1:19" ht="85.5" x14ac:dyDescent="0.2">
      <c r="A40" s="60">
        <v>17</v>
      </c>
      <c r="B40" s="90" t="s">
        <v>111</v>
      </c>
      <c r="C40" s="92" t="s">
        <v>117</v>
      </c>
      <c r="D40" s="17" t="s">
        <v>118</v>
      </c>
      <c r="E40" s="41" t="s">
        <v>115</v>
      </c>
      <c r="F40" s="17" t="s">
        <v>114</v>
      </c>
      <c r="G40" s="92" t="s">
        <v>116</v>
      </c>
      <c r="H40" s="94" t="s">
        <v>119</v>
      </c>
      <c r="I40" s="94" t="s">
        <v>122</v>
      </c>
      <c r="J40" s="96">
        <v>3</v>
      </c>
      <c r="K40" s="96">
        <v>4</v>
      </c>
      <c r="L40" s="96">
        <f t="shared" ref="L40" si="23">K40*J40</f>
        <v>12</v>
      </c>
      <c r="M40" s="96" t="str">
        <f t="shared" si="21"/>
        <v>MEDIO</v>
      </c>
      <c r="N40" s="92" t="s">
        <v>257</v>
      </c>
      <c r="O40" s="96">
        <f t="shared" si="22"/>
        <v>3</v>
      </c>
      <c r="P40" s="21"/>
      <c r="Q40" s="98" t="s">
        <v>258</v>
      </c>
      <c r="R40" s="100" t="s">
        <v>259</v>
      </c>
      <c r="S40" s="94"/>
    </row>
    <row r="41" spans="1:19" ht="85.5" x14ac:dyDescent="0.2">
      <c r="A41" s="60">
        <v>36</v>
      </c>
      <c r="B41" s="91" t="s">
        <v>111</v>
      </c>
      <c r="C41" s="93" t="s">
        <v>120</v>
      </c>
      <c r="D41" s="17" t="s">
        <v>121</v>
      </c>
      <c r="E41" s="41" t="s">
        <v>115</v>
      </c>
      <c r="F41" s="17" t="s">
        <v>114</v>
      </c>
      <c r="G41" s="93" t="s">
        <v>116</v>
      </c>
      <c r="H41" s="95"/>
      <c r="I41" s="95"/>
      <c r="J41" s="97"/>
      <c r="K41" s="97"/>
      <c r="L41" s="97"/>
      <c r="M41" s="97" t="str">
        <f t="shared" si="21"/>
        <v>BAJO</v>
      </c>
      <c r="N41" s="93"/>
      <c r="O41" s="97">
        <f t="shared" si="22"/>
        <v>0.1</v>
      </c>
      <c r="P41" s="21"/>
      <c r="Q41" s="99"/>
      <c r="R41" s="101"/>
      <c r="S41" s="95"/>
    </row>
    <row r="42" spans="1:19" x14ac:dyDescent="0.2">
      <c r="D42" s="21"/>
      <c r="E42" s="21"/>
      <c r="O42" s="8">
        <f>SUM(O8:O41)</f>
        <v>45.600000000000016</v>
      </c>
      <c r="P42" s="8">
        <f>COUNT(O8,O10,O12,O14,O16,O18,O20,O22,O24,O26,O28,O30,O32,O34,O36,O38,O40)</f>
        <v>17</v>
      </c>
    </row>
  </sheetData>
  <mergeCells count="267">
    <mergeCell ref="R5:S5"/>
    <mergeCell ref="Q38:Q39"/>
    <mergeCell ref="R38:R39"/>
    <mergeCell ref="S38:S39"/>
    <mergeCell ref="Q40:Q41"/>
    <mergeCell ref="R40:R41"/>
    <mergeCell ref="S40:S41"/>
    <mergeCell ref="Q34:Q35"/>
    <mergeCell ref="R34:R35"/>
    <mergeCell ref="S34:S35"/>
    <mergeCell ref="Q36:Q37"/>
    <mergeCell ref="R36:R37"/>
    <mergeCell ref="S36:S37"/>
    <mergeCell ref="Q30:Q31"/>
    <mergeCell ref="R30:R31"/>
    <mergeCell ref="S30:S31"/>
    <mergeCell ref="Q32:Q33"/>
    <mergeCell ref="R32:R33"/>
    <mergeCell ref="S32:S33"/>
    <mergeCell ref="Q26:Q27"/>
    <mergeCell ref="R26:R27"/>
    <mergeCell ref="S26:S27"/>
    <mergeCell ref="Q28:Q29"/>
    <mergeCell ref="R28:R29"/>
    <mergeCell ref="Q14:Q15"/>
    <mergeCell ref="R14:R15"/>
    <mergeCell ref="S14:S15"/>
    <mergeCell ref="Q16:Q17"/>
    <mergeCell ref="R16:R17"/>
    <mergeCell ref="S16:S17"/>
    <mergeCell ref="O32:O33"/>
    <mergeCell ref="S28:S29"/>
    <mergeCell ref="Q22:Q23"/>
    <mergeCell ref="R22:R23"/>
    <mergeCell ref="S22:S23"/>
    <mergeCell ref="Q24:Q25"/>
    <mergeCell ref="R24:R25"/>
    <mergeCell ref="S24:S25"/>
    <mergeCell ref="Q18:Q19"/>
    <mergeCell ref="R18:R19"/>
    <mergeCell ref="S18:S19"/>
    <mergeCell ref="Q20:Q21"/>
    <mergeCell ref="R20:R21"/>
    <mergeCell ref="S20:S21"/>
    <mergeCell ref="Q8:Q9"/>
    <mergeCell ref="R8:R9"/>
    <mergeCell ref="S8:S9"/>
    <mergeCell ref="Q10:Q11"/>
    <mergeCell ref="R10:R11"/>
    <mergeCell ref="S10:S11"/>
    <mergeCell ref="Q12:Q13"/>
    <mergeCell ref="R12:R13"/>
    <mergeCell ref="S12:S13"/>
    <mergeCell ref="J40:J41"/>
    <mergeCell ref="K40:K41"/>
    <mergeCell ref="L40:L41"/>
    <mergeCell ref="M40:M41"/>
    <mergeCell ref="N40:N41"/>
    <mergeCell ref="O36:O37"/>
    <mergeCell ref="J38:J39"/>
    <mergeCell ref="K38:K39"/>
    <mergeCell ref="L38:L39"/>
    <mergeCell ref="M38:M39"/>
    <mergeCell ref="N38:N39"/>
    <mergeCell ref="O38:O39"/>
    <mergeCell ref="J36:J37"/>
    <mergeCell ref="K36:K37"/>
    <mergeCell ref="L36:L37"/>
    <mergeCell ref="M36:M37"/>
    <mergeCell ref="N36:N37"/>
    <mergeCell ref="O40:O41"/>
    <mergeCell ref="J34:J35"/>
    <mergeCell ref="K34:K35"/>
    <mergeCell ref="L34:L35"/>
    <mergeCell ref="M34:M35"/>
    <mergeCell ref="N34:N35"/>
    <mergeCell ref="O34:O35"/>
    <mergeCell ref="J32:J33"/>
    <mergeCell ref="K32:K33"/>
    <mergeCell ref="L32:L33"/>
    <mergeCell ref="M32:M33"/>
    <mergeCell ref="N32:N33"/>
    <mergeCell ref="K30:K31"/>
    <mergeCell ref="L30:L31"/>
    <mergeCell ref="M30:M31"/>
    <mergeCell ref="N30:N31"/>
    <mergeCell ref="O30:O31"/>
    <mergeCell ref="K28:K29"/>
    <mergeCell ref="L28:L29"/>
    <mergeCell ref="M28:M29"/>
    <mergeCell ref="N28:N29"/>
    <mergeCell ref="O28:O29"/>
    <mergeCell ref="K26:K27"/>
    <mergeCell ref="L26:L27"/>
    <mergeCell ref="M26:M27"/>
    <mergeCell ref="N26:N27"/>
    <mergeCell ref="O26:O27"/>
    <mergeCell ref="K24:K25"/>
    <mergeCell ref="L24:L25"/>
    <mergeCell ref="M24:M25"/>
    <mergeCell ref="N24:N25"/>
    <mergeCell ref="O24:O25"/>
    <mergeCell ref="K22:K23"/>
    <mergeCell ref="L22:L23"/>
    <mergeCell ref="M22:M23"/>
    <mergeCell ref="N22:N23"/>
    <mergeCell ref="O22:O23"/>
    <mergeCell ref="K20:K21"/>
    <mergeCell ref="L20:L21"/>
    <mergeCell ref="M20:M21"/>
    <mergeCell ref="N20:N21"/>
    <mergeCell ref="O20:O21"/>
    <mergeCell ref="K18:K19"/>
    <mergeCell ref="L18:L19"/>
    <mergeCell ref="M18:M19"/>
    <mergeCell ref="N18:N19"/>
    <mergeCell ref="O18:O19"/>
    <mergeCell ref="K16:K17"/>
    <mergeCell ref="L16:L17"/>
    <mergeCell ref="M16:M17"/>
    <mergeCell ref="N16:N17"/>
    <mergeCell ref="O16:O17"/>
    <mergeCell ref="K14:K15"/>
    <mergeCell ref="L14:L15"/>
    <mergeCell ref="M14:M15"/>
    <mergeCell ref="N14:N15"/>
    <mergeCell ref="O14:O15"/>
    <mergeCell ref="K12:K13"/>
    <mergeCell ref="L12:L13"/>
    <mergeCell ref="M12:M13"/>
    <mergeCell ref="N12:N13"/>
    <mergeCell ref="O12:O13"/>
    <mergeCell ref="L10:L11"/>
    <mergeCell ref="M10:M11"/>
    <mergeCell ref="N10:N11"/>
    <mergeCell ref="O10:O11"/>
    <mergeCell ref="K8:K9"/>
    <mergeCell ref="L8:L9"/>
    <mergeCell ref="M8:M9"/>
    <mergeCell ref="O8:O9"/>
    <mergeCell ref="N8:N9"/>
    <mergeCell ref="J18:J19"/>
    <mergeCell ref="J20:J21"/>
    <mergeCell ref="J22:J23"/>
    <mergeCell ref="J24:J25"/>
    <mergeCell ref="J26:J27"/>
    <mergeCell ref="J28:J29"/>
    <mergeCell ref="J30:J31"/>
    <mergeCell ref="H32:H33"/>
    <mergeCell ref="I32:I33"/>
    <mergeCell ref="H26:H27"/>
    <mergeCell ref="I26:I27"/>
    <mergeCell ref="H20:H21"/>
    <mergeCell ref="I20:I21"/>
    <mergeCell ref="H22:H23"/>
    <mergeCell ref="I22:I23"/>
    <mergeCell ref="H24:H25"/>
    <mergeCell ref="I24:I25"/>
    <mergeCell ref="H38:H39"/>
    <mergeCell ref="I38:I39"/>
    <mergeCell ref="H40:H41"/>
    <mergeCell ref="I40:I41"/>
    <mergeCell ref="H34:H35"/>
    <mergeCell ref="I34:I35"/>
    <mergeCell ref="H36:H37"/>
    <mergeCell ref="I36:I37"/>
    <mergeCell ref="G32:G33"/>
    <mergeCell ref="G34:G35"/>
    <mergeCell ref="G36:G37"/>
    <mergeCell ref="G38:G39"/>
    <mergeCell ref="G40:G41"/>
    <mergeCell ref="H28:H29"/>
    <mergeCell ref="I28:I29"/>
    <mergeCell ref="H30:H31"/>
    <mergeCell ref="I30:I31"/>
    <mergeCell ref="B38:B39"/>
    <mergeCell ref="C38:C39"/>
    <mergeCell ref="B40:B41"/>
    <mergeCell ref="C40:C41"/>
    <mergeCell ref="H10:H11"/>
    <mergeCell ref="G12:G13"/>
    <mergeCell ref="G14:G15"/>
    <mergeCell ref="G16:G17"/>
    <mergeCell ref="G18:G19"/>
    <mergeCell ref="G20:G21"/>
    <mergeCell ref="G22:G23"/>
    <mergeCell ref="G24:G25"/>
    <mergeCell ref="G26:G27"/>
    <mergeCell ref="G28:G29"/>
    <mergeCell ref="G30:G31"/>
    <mergeCell ref="B32:B33"/>
    <mergeCell ref="C32:C33"/>
    <mergeCell ref="B34:B35"/>
    <mergeCell ref="C34:C35"/>
    <mergeCell ref="B36:B37"/>
    <mergeCell ref="C36:C37"/>
    <mergeCell ref="B26:B27"/>
    <mergeCell ref="C26:C27"/>
    <mergeCell ref="B28:B29"/>
    <mergeCell ref="C28:C29"/>
    <mergeCell ref="B30:B31"/>
    <mergeCell ref="C30:C31"/>
    <mergeCell ref="B20:B21"/>
    <mergeCell ref="C20:C21"/>
    <mergeCell ref="B22:B23"/>
    <mergeCell ref="C22:C23"/>
    <mergeCell ref="B24:B25"/>
    <mergeCell ref="C24:C25"/>
    <mergeCell ref="B18:B19"/>
    <mergeCell ref="C18:C19"/>
    <mergeCell ref="H8:H9"/>
    <mergeCell ref="I8:I9"/>
    <mergeCell ref="B12:B13"/>
    <mergeCell ref="C12:C13"/>
    <mergeCell ref="B14:B15"/>
    <mergeCell ref="C14:C15"/>
    <mergeCell ref="I10:I11"/>
    <mergeCell ref="H12:H13"/>
    <mergeCell ref="I12:I13"/>
    <mergeCell ref="H14:H15"/>
    <mergeCell ref="I14:I15"/>
    <mergeCell ref="B8:B9"/>
    <mergeCell ref="C8:C9"/>
    <mergeCell ref="G8:G9"/>
    <mergeCell ref="B10:B11"/>
    <mergeCell ref="C10:C11"/>
    <mergeCell ref="G10:G11"/>
    <mergeCell ref="H16:H17"/>
    <mergeCell ref="I16:I17"/>
    <mergeCell ref="H18:H19"/>
    <mergeCell ref="I18:I19"/>
    <mergeCell ref="A36:A37"/>
    <mergeCell ref="A38:A39"/>
    <mergeCell ref="A40:A41"/>
    <mergeCell ref="A26:A27"/>
    <mergeCell ref="A28:A29"/>
    <mergeCell ref="A30:A31"/>
    <mergeCell ref="A32:A33"/>
    <mergeCell ref="A34:A35"/>
    <mergeCell ref="A18:A19"/>
    <mergeCell ref="A20:A21"/>
    <mergeCell ref="A22:A23"/>
    <mergeCell ref="A24:A25"/>
    <mergeCell ref="A8:A9"/>
    <mergeCell ref="A10:A11"/>
    <mergeCell ref="A12:A13"/>
    <mergeCell ref="A14:A15"/>
    <mergeCell ref="A16:A17"/>
    <mergeCell ref="B5:D5"/>
    <mergeCell ref="M5:O5"/>
    <mergeCell ref="B1:M1"/>
    <mergeCell ref="N1:O4"/>
    <mergeCell ref="B2:M2"/>
    <mergeCell ref="B3:D3"/>
    <mergeCell ref="F3:L3"/>
    <mergeCell ref="B4:D4"/>
    <mergeCell ref="F4:L4"/>
    <mergeCell ref="E5:G5"/>
    <mergeCell ref="J5:L5"/>
    <mergeCell ref="B16:B17"/>
    <mergeCell ref="C16:C17"/>
    <mergeCell ref="J8:J9"/>
    <mergeCell ref="J10:J11"/>
    <mergeCell ref="J12:J13"/>
    <mergeCell ref="J14:J15"/>
    <mergeCell ref="J16:J17"/>
    <mergeCell ref="K10:K11"/>
  </mergeCells>
  <conditionalFormatting sqref="M8 M10 M12 M14 M16 M18 M20 M22 M24 M26 M28 M30 M34 M36 M38 M40 M32">
    <cfRule type="cellIs" dxfId="20" priority="37" stopIfTrue="1" operator="equal">
      <formula>"ALTO"</formula>
    </cfRule>
    <cfRule type="cellIs" dxfId="19" priority="38" stopIfTrue="1" operator="equal">
      <formula>"MEDIO"</formula>
    </cfRule>
    <cfRule type="cellIs" dxfId="18" priority="39" stopIfTrue="1" operator="equal">
      <formula>"BAJO"</formula>
    </cfRule>
  </conditionalFormatting>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Y16"/>
  <sheetViews>
    <sheetView zoomScale="70" zoomScaleNormal="70" workbookViewId="0">
      <selection activeCell="B5" sqref="B5:D5"/>
    </sheetView>
  </sheetViews>
  <sheetFormatPr baseColWidth="10" defaultColWidth="11.42578125" defaultRowHeight="14.25" x14ac:dyDescent="0.2"/>
  <cols>
    <col min="1" max="1" width="6.140625" style="8" customWidth="1"/>
    <col min="2" max="3" width="30.85546875" style="8" customWidth="1"/>
    <col min="4" max="4" width="66.28515625" style="8" customWidth="1"/>
    <col min="5" max="5" width="41" style="8" customWidth="1"/>
    <col min="6" max="6" width="36.42578125" style="22" customWidth="1"/>
    <col min="7" max="7" width="36.42578125" style="8" customWidth="1"/>
    <col min="8" max="9" width="71" style="8" customWidth="1"/>
    <col min="10" max="11" width="18.85546875" style="23"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7" t="s">
        <v>6</v>
      </c>
      <c r="C1" s="68"/>
      <c r="D1" s="68"/>
      <c r="E1" s="68"/>
      <c r="F1" s="68"/>
      <c r="G1" s="68"/>
      <c r="H1" s="68"/>
      <c r="I1" s="68"/>
      <c r="J1" s="68"/>
      <c r="K1" s="68"/>
      <c r="L1" s="68"/>
      <c r="M1" s="69"/>
      <c r="N1" s="70"/>
      <c r="O1" s="71"/>
    </row>
    <row r="2" spans="1:77" ht="26.25" customHeight="1" thickTop="1" x14ac:dyDescent="0.2">
      <c r="B2" s="76" t="s">
        <v>7</v>
      </c>
      <c r="C2" s="77"/>
      <c r="D2" s="77"/>
      <c r="E2" s="77"/>
      <c r="F2" s="77"/>
      <c r="G2" s="77"/>
      <c r="H2" s="77"/>
      <c r="I2" s="77"/>
      <c r="J2" s="77"/>
      <c r="K2" s="77"/>
      <c r="L2" s="77"/>
      <c r="M2" s="78"/>
      <c r="N2" s="72"/>
      <c r="O2" s="73"/>
    </row>
    <row r="3" spans="1:77" ht="15" x14ac:dyDescent="0.2">
      <c r="B3" s="79" t="s">
        <v>8</v>
      </c>
      <c r="C3" s="80"/>
      <c r="D3" s="81"/>
      <c r="E3" s="33"/>
      <c r="F3" s="82" t="s">
        <v>0</v>
      </c>
      <c r="G3" s="80"/>
      <c r="H3" s="80"/>
      <c r="I3" s="80"/>
      <c r="J3" s="80"/>
      <c r="K3" s="80"/>
      <c r="L3" s="81"/>
      <c r="M3" s="34" t="s">
        <v>9</v>
      </c>
      <c r="N3" s="72"/>
      <c r="O3" s="73"/>
    </row>
    <row r="4" spans="1:77" ht="15" customHeight="1" thickBot="1" x14ac:dyDescent="0.25">
      <c r="B4" s="104"/>
      <c r="C4" s="105"/>
      <c r="D4" s="106"/>
      <c r="E4" s="25"/>
      <c r="F4" s="86"/>
      <c r="G4" s="84"/>
      <c r="H4" s="84"/>
      <c r="I4" s="84"/>
      <c r="J4" s="84"/>
      <c r="K4" s="84"/>
      <c r="L4" s="85"/>
      <c r="M4" s="26" t="s">
        <v>10</v>
      </c>
      <c r="N4" s="74"/>
      <c r="O4" s="75"/>
    </row>
    <row r="5" spans="1:77" ht="75.75" customHeight="1" thickTop="1" x14ac:dyDescent="0.2">
      <c r="B5" s="107" t="s">
        <v>232</v>
      </c>
      <c r="C5" s="107"/>
      <c r="D5" s="107"/>
      <c r="E5" s="88" t="s">
        <v>123</v>
      </c>
      <c r="F5" s="88"/>
      <c r="G5" s="89"/>
      <c r="H5" s="35" t="s">
        <v>233</v>
      </c>
      <c r="I5" s="31" t="s">
        <v>124</v>
      </c>
      <c r="J5" s="62" t="s">
        <v>13</v>
      </c>
      <c r="K5" s="62"/>
      <c r="L5" s="63"/>
      <c r="M5" s="64" t="s">
        <v>125</v>
      </c>
      <c r="N5" s="65"/>
      <c r="O5" s="66"/>
      <c r="Q5" s="51" t="s">
        <v>15</v>
      </c>
      <c r="R5" s="112">
        <v>44904</v>
      </c>
      <c r="S5" s="107"/>
    </row>
    <row r="6" spans="1:77" ht="6" customHeight="1" x14ac:dyDescent="0.2">
      <c r="B6" s="52"/>
      <c r="C6" s="53"/>
      <c r="D6" s="54"/>
      <c r="E6" s="43"/>
      <c r="F6" s="45"/>
      <c r="G6" s="46"/>
      <c r="H6" s="42"/>
      <c r="I6" s="42"/>
      <c r="J6" s="47"/>
      <c r="K6" s="47"/>
      <c r="L6" s="48"/>
      <c r="M6" s="49"/>
      <c r="N6" s="49"/>
      <c r="O6" s="49"/>
    </row>
    <row r="7" spans="1:77" ht="90.75" customHeight="1" x14ac:dyDescent="0.2">
      <c r="B7" s="51" t="s">
        <v>16</v>
      </c>
      <c r="C7" s="51" t="s">
        <v>17</v>
      </c>
      <c r="D7" s="51" t="s">
        <v>18</v>
      </c>
      <c r="E7" s="51" t="s">
        <v>19</v>
      </c>
      <c r="F7" s="51" t="s">
        <v>20</v>
      </c>
      <c r="G7" s="51" t="s">
        <v>21</v>
      </c>
      <c r="H7" s="51" t="s">
        <v>22</v>
      </c>
      <c r="I7" s="51" t="s">
        <v>234</v>
      </c>
      <c r="J7" s="51" t="s">
        <v>23</v>
      </c>
      <c r="K7" s="51" t="s">
        <v>24</v>
      </c>
      <c r="L7" s="51" t="s">
        <v>25</v>
      </c>
      <c r="M7" s="51" t="s">
        <v>26</v>
      </c>
      <c r="N7" s="51" t="s">
        <v>27</v>
      </c>
      <c r="O7" s="51" t="s">
        <v>28</v>
      </c>
      <c r="Q7" s="51" t="s">
        <v>29</v>
      </c>
      <c r="R7" s="51" t="s">
        <v>30</v>
      </c>
      <c r="S7" s="51" t="s">
        <v>31</v>
      </c>
    </row>
    <row r="8" spans="1:77" ht="71.25" customHeight="1" x14ac:dyDescent="0.2">
      <c r="A8" s="60">
        <v>1</v>
      </c>
      <c r="B8" s="108" t="s">
        <v>126</v>
      </c>
      <c r="C8" s="109" t="s">
        <v>127</v>
      </c>
      <c r="D8" s="39" t="s">
        <v>263</v>
      </c>
      <c r="E8" s="50" t="s">
        <v>128</v>
      </c>
      <c r="F8" s="50" t="s">
        <v>129</v>
      </c>
      <c r="G8" s="109" t="s">
        <v>130</v>
      </c>
      <c r="H8" s="109" t="s">
        <v>260</v>
      </c>
      <c r="I8" s="109" t="s">
        <v>261</v>
      </c>
      <c r="J8" s="111">
        <v>4</v>
      </c>
      <c r="K8" s="111">
        <v>4</v>
      </c>
      <c r="L8" s="111">
        <f>K8*J8</f>
        <v>16</v>
      </c>
      <c r="M8" s="111" t="str">
        <f>IF(L8&lt;12,"BAJO",IF(L8&gt;19,"ALTO","MEDIO"))</f>
        <v>MEDIO</v>
      </c>
      <c r="N8" s="92" t="s">
        <v>257</v>
      </c>
      <c r="O8" s="111">
        <f>IF(M8="BAJO",0.1,IF(M8="MEDIO",3,5))</f>
        <v>3</v>
      </c>
      <c r="Q8" s="98" t="s">
        <v>258</v>
      </c>
      <c r="R8" s="100" t="s">
        <v>259</v>
      </c>
      <c r="S8" s="100"/>
      <c r="BX8" s="8">
        <v>1</v>
      </c>
      <c r="BY8" s="8">
        <v>1</v>
      </c>
    </row>
    <row r="9" spans="1:77" ht="80.25" customHeight="1" x14ac:dyDescent="0.2">
      <c r="A9" s="60"/>
      <c r="B9" s="91"/>
      <c r="C9" s="110" t="s">
        <v>127</v>
      </c>
      <c r="D9" s="17" t="s">
        <v>264</v>
      </c>
      <c r="E9" s="20" t="s">
        <v>129</v>
      </c>
      <c r="F9" s="20" t="s">
        <v>128</v>
      </c>
      <c r="G9" s="110" t="s">
        <v>130</v>
      </c>
      <c r="H9" s="110" t="s">
        <v>131</v>
      </c>
      <c r="I9" s="110"/>
      <c r="J9" s="97"/>
      <c r="K9" s="97"/>
      <c r="L9" s="97"/>
      <c r="M9" s="97"/>
      <c r="N9" s="93"/>
      <c r="O9" s="97"/>
      <c r="Q9" s="99"/>
      <c r="R9" s="101"/>
      <c r="S9" s="101"/>
    </row>
    <row r="10" spans="1:77" ht="114" x14ac:dyDescent="0.2">
      <c r="A10" s="60">
        <v>2</v>
      </c>
      <c r="B10" s="108" t="s">
        <v>126</v>
      </c>
      <c r="C10" s="109" t="s">
        <v>132</v>
      </c>
      <c r="D10" s="17" t="s">
        <v>133</v>
      </c>
      <c r="E10" s="20" t="s">
        <v>128</v>
      </c>
      <c r="F10" s="20" t="s">
        <v>134</v>
      </c>
      <c r="G10" s="109" t="s">
        <v>130</v>
      </c>
      <c r="H10" s="109" t="s">
        <v>135</v>
      </c>
      <c r="I10" s="109"/>
      <c r="J10" s="111">
        <v>4</v>
      </c>
      <c r="K10" s="111">
        <v>4</v>
      </c>
      <c r="L10" s="111">
        <f t="shared" ref="L10" si="0">K10*J10</f>
        <v>16</v>
      </c>
      <c r="M10" s="111" t="str">
        <f t="shared" ref="M10:M15" si="1">IF(L10&lt;12,"BAJO",IF(L10&gt;19,"ALTO","MEDIO"))</f>
        <v>MEDIO</v>
      </c>
      <c r="N10" s="92" t="s">
        <v>257</v>
      </c>
      <c r="O10" s="111">
        <f t="shared" ref="O10:O15" si="2">IF(M10="BAJO",0.1,IF(M10="MEDIO",3,5))</f>
        <v>3</v>
      </c>
      <c r="Q10" s="98" t="s">
        <v>258</v>
      </c>
      <c r="R10" s="100" t="s">
        <v>259</v>
      </c>
      <c r="S10" s="100"/>
      <c r="BX10" s="8">
        <v>2</v>
      </c>
      <c r="BY10" s="8">
        <v>2</v>
      </c>
    </row>
    <row r="11" spans="1:77" ht="85.5" x14ac:dyDescent="0.2">
      <c r="A11" s="60">
        <v>4</v>
      </c>
      <c r="B11" s="91" t="s">
        <v>126</v>
      </c>
      <c r="C11" s="110" t="s">
        <v>132</v>
      </c>
      <c r="D11" s="17" t="s">
        <v>265</v>
      </c>
      <c r="E11" s="20" t="s">
        <v>136</v>
      </c>
      <c r="F11" s="20" t="s">
        <v>128</v>
      </c>
      <c r="G11" s="110" t="s">
        <v>130</v>
      </c>
      <c r="H11" s="110" t="s">
        <v>137</v>
      </c>
      <c r="I11" s="110"/>
      <c r="J11" s="97"/>
      <c r="K11" s="97"/>
      <c r="L11" s="97"/>
      <c r="M11" s="97" t="str">
        <f t="shared" si="1"/>
        <v>BAJO</v>
      </c>
      <c r="N11" s="93"/>
      <c r="O11" s="97"/>
      <c r="Q11" s="99"/>
      <c r="R11" s="101"/>
      <c r="S11" s="101"/>
    </row>
    <row r="12" spans="1:77" ht="99.75" x14ac:dyDescent="0.2">
      <c r="A12" s="60">
        <v>3</v>
      </c>
      <c r="B12" s="108" t="s">
        <v>126</v>
      </c>
      <c r="C12" s="109" t="s">
        <v>138</v>
      </c>
      <c r="D12" s="17" t="s">
        <v>266</v>
      </c>
      <c r="E12" s="20" t="s">
        <v>128</v>
      </c>
      <c r="F12" s="20" t="s">
        <v>134</v>
      </c>
      <c r="G12" s="17" t="s">
        <v>130</v>
      </c>
      <c r="H12" s="109" t="s">
        <v>139</v>
      </c>
      <c r="I12" s="109"/>
      <c r="J12" s="111">
        <v>4</v>
      </c>
      <c r="K12" s="111">
        <v>4</v>
      </c>
      <c r="L12" s="111">
        <f t="shared" ref="L12" si="3">K12*J12</f>
        <v>16</v>
      </c>
      <c r="M12" s="111" t="str">
        <f t="shared" si="1"/>
        <v>MEDIO</v>
      </c>
      <c r="N12" s="92" t="s">
        <v>257</v>
      </c>
      <c r="O12" s="111">
        <f t="shared" si="2"/>
        <v>3</v>
      </c>
      <c r="Q12" s="98" t="s">
        <v>258</v>
      </c>
      <c r="R12" s="100" t="s">
        <v>259</v>
      </c>
      <c r="S12" s="100"/>
      <c r="BX12" s="8">
        <v>2</v>
      </c>
      <c r="BY12" s="8">
        <v>2</v>
      </c>
    </row>
    <row r="13" spans="1:77" ht="99.75" x14ac:dyDescent="0.2">
      <c r="A13" s="60">
        <v>6</v>
      </c>
      <c r="B13" s="91" t="s">
        <v>126</v>
      </c>
      <c r="C13" s="110" t="s">
        <v>140</v>
      </c>
      <c r="D13" s="17" t="s">
        <v>267</v>
      </c>
      <c r="E13" s="20" t="s">
        <v>136</v>
      </c>
      <c r="F13" s="20" t="s">
        <v>128</v>
      </c>
      <c r="G13" s="17" t="s">
        <v>130</v>
      </c>
      <c r="H13" s="110" t="s">
        <v>139</v>
      </c>
      <c r="I13" s="110"/>
      <c r="J13" s="97"/>
      <c r="K13" s="97"/>
      <c r="L13" s="97"/>
      <c r="M13" s="97" t="str">
        <f t="shared" si="1"/>
        <v>BAJO</v>
      </c>
      <c r="N13" s="93"/>
      <c r="O13" s="97"/>
      <c r="Q13" s="99"/>
      <c r="R13" s="101"/>
      <c r="S13" s="101"/>
    </row>
    <row r="14" spans="1:77" ht="85.5" x14ac:dyDescent="0.2">
      <c r="A14" s="60">
        <v>4</v>
      </c>
      <c r="B14" s="108" t="s">
        <v>126</v>
      </c>
      <c r="C14" s="109" t="s">
        <v>141</v>
      </c>
      <c r="D14" s="17" t="s">
        <v>268</v>
      </c>
      <c r="E14" s="17" t="s">
        <v>128</v>
      </c>
      <c r="F14" s="20" t="s">
        <v>142</v>
      </c>
      <c r="G14" s="17" t="s">
        <v>130</v>
      </c>
      <c r="H14" s="109" t="s">
        <v>262</v>
      </c>
      <c r="I14" s="109"/>
      <c r="J14" s="111">
        <v>3</v>
      </c>
      <c r="K14" s="111">
        <v>4</v>
      </c>
      <c r="L14" s="111">
        <f t="shared" ref="L14" si="4">K14*J14</f>
        <v>12</v>
      </c>
      <c r="M14" s="111" t="str">
        <f t="shared" si="1"/>
        <v>MEDIO</v>
      </c>
      <c r="N14" s="92" t="s">
        <v>257</v>
      </c>
      <c r="O14" s="111">
        <f t="shared" si="2"/>
        <v>3</v>
      </c>
      <c r="Q14" s="98" t="s">
        <v>258</v>
      </c>
      <c r="R14" s="100" t="s">
        <v>259</v>
      </c>
      <c r="S14" s="100"/>
    </row>
    <row r="15" spans="1:77" ht="85.5" x14ac:dyDescent="0.2">
      <c r="A15" s="60">
        <v>8</v>
      </c>
      <c r="B15" s="91" t="s">
        <v>126</v>
      </c>
      <c r="C15" s="110" t="s">
        <v>141</v>
      </c>
      <c r="D15" s="17" t="s">
        <v>269</v>
      </c>
      <c r="E15" s="20" t="s">
        <v>142</v>
      </c>
      <c r="F15" s="17" t="s">
        <v>128</v>
      </c>
      <c r="G15" s="17" t="s">
        <v>130</v>
      </c>
      <c r="H15" s="110" t="s">
        <v>143</v>
      </c>
      <c r="I15" s="110"/>
      <c r="J15" s="97"/>
      <c r="K15" s="97"/>
      <c r="L15" s="97"/>
      <c r="M15" s="97" t="str">
        <f t="shared" si="1"/>
        <v>BAJO</v>
      </c>
      <c r="N15" s="93"/>
      <c r="O15" s="97">
        <f t="shared" si="2"/>
        <v>0.1</v>
      </c>
      <c r="Q15" s="99"/>
      <c r="R15" s="101"/>
      <c r="S15" s="101"/>
    </row>
    <row r="16" spans="1:77" x14ac:dyDescent="0.2">
      <c r="D16" s="21"/>
      <c r="E16" s="21"/>
      <c r="O16" s="8">
        <f>SUM(O8:O15)</f>
        <v>12.1</v>
      </c>
      <c r="P16" s="8">
        <f>COUNT(O8,O10,O12,O14)</f>
        <v>4</v>
      </c>
    </row>
  </sheetData>
  <mergeCells count="70">
    <mergeCell ref="S14:S15"/>
    <mergeCell ref="O8:O9"/>
    <mergeCell ref="O10:O11"/>
    <mergeCell ref="O12:O13"/>
    <mergeCell ref="O14:O15"/>
    <mergeCell ref="Q12:Q13"/>
    <mergeCell ref="R12:R13"/>
    <mergeCell ref="Q14:Q15"/>
    <mergeCell ref="R14:R15"/>
    <mergeCell ref="S12:S13"/>
    <mergeCell ref="R5:S5"/>
    <mergeCell ref="Q8:Q9"/>
    <mergeCell ref="R8:R9"/>
    <mergeCell ref="Q10:Q11"/>
    <mergeCell ref="R10:R11"/>
    <mergeCell ref="S8:S9"/>
    <mergeCell ref="S10:S11"/>
    <mergeCell ref="H12:H13"/>
    <mergeCell ref="I12:I13"/>
    <mergeCell ref="H14:H15"/>
    <mergeCell ref="I14:I15"/>
    <mergeCell ref="N8:N9"/>
    <mergeCell ref="N10:N11"/>
    <mergeCell ref="N12:N13"/>
    <mergeCell ref="N14:N15"/>
    <mergeCell ref="H10:H11"/>
    <mergeCell ref="I10:I11"/>
    <mergeCell ref="J12:J13"/>
    <mergeCell ref="K12:K13"/>
    <mergeCell ref="J14:J15"/>
    <mergeCell ref="K14:K15"/>
    <mergeCell ref="L8:L9"/>
    <mergeCell ref="L10:L11"/>
    <mergeCell ref="G10:G11"/>
    <mergeCell ref="B10:B11"/>
    <mergeCell ref="C10:C11"/>
    <mergeCell ref="J10:J11"/>
    <mergeCell ref="K10:K11"/>
    <mergeCell ref="L12:L13"/>
    <mergeCell ref="L14:L15"/>
    <mergeCell ref="M8:M9"/>
    <mergeCell ref="M10:M11"/>
    <mergeCell ref="M12:M13"/>
    <mergeCell ref="M14:M15"/>
    <mergeCell ref="H8:H9"/>
    <mergeCell ref="G8:G9"/>
    <mergeCell ref="I8:I9"/>
    <mergeCell ref="J8:J9"/>
    <mergeCell ref="K8:K9"/>
    <mergeCell ref="A8:A9"/>
    <mergeCell ref="A10:A11"/>
    <mergeCell ref="A12:A13"/>
    <mergeCell ref="A14:A15"/>
    <mergeCell ref="B5:D5"/>
    <mergeCell ref="B8:B9"/>
    <mergeCell ref="C8:C9"/>
    <mergeCell ref="B12:B13"/>
    <mergeCell ref="C12:C13"/>
    <mergeCell ref="B14:B15"/>
    <mergeCell ref="C14:C15"/>
    <mergeCell ref="E5:G5"/>
    <mergeCell ref="M5:O5"/>
    <mergeCell ref="B1:M1"/>
    <mergeCell ref="N1:O4"/>
    <mergeCell ref="B2:M2"/>
    <mergeCell ref="B3:D3"/>
    <mergeCell ref="F3:L3"/>
    <mergeCell ref="B4:D4"/>
    <mergeCell ref="F4:L4"/>
    <mergeCell ref="J5:L5"/>
  </mergeCells>
  <conditionalFormatting sqref="M8 M10 M12 M14">
    <cfRule type="cellIs" dxfId="17" priority="37" stopIfTrue="1" operator="equal">
      <formula>"ALTO"</formula>
    </cfRule>
    <cfRule type="cellIs" dxfId="16" priority="38" stopIfTrue="1" operator="equal">
      <formula>"MEDIO"</formula>
    </cfRule>
    <cfRule type="cellIs" dxfId="15" priority="39" stopIfTrue="1" operator="equal">
      <formula>"BAJO"</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Y18"/>
  <sheetViews>
    <sheetView zoomScale="70" zoomScaleNormal="70" workbookViewId="0">
      <selection activeCell="B5" sqref="B5:D5"/>
    </sheetView>
  </sheetViews>
  <sheetFormatPr baseColWidth="10" defaultColWidth="11.42578125" defaultRowHeight="14.25" x14ac:dyDescent="0.2"/>
  <cols>
    <col min="1" max="1" width="11.42578125" style="8"/>
    <col min="2" max="3" width="30.85546875" style="8" customWidth="1"/>
    <col min="4" max="4" width="66.28515625" style="8" customWidth="1"/>
    <col min="5" max="5" width="41" style="8" customWidth="1"/>
    <col min="6" max="6" width="36.42578125" style="22" customWidth="1"/>
    <col min="7" max="7" width="36.42578125" style="8" customWidth="1"/>
    <col min="8" max="9" width="71" style="8" customWidth="1"/>
    <col min="10" max="11" width="18.85546875" style="23"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7" t="s">
        <v>6</v>
      </c>
      <c r="C1" s="68"/>
      <c r="D1" s="68"/>
      <c r="E1" s="68"/>
      <c r="F1" s="68"/>
      <c r="G1" s="68"/>
      <c r="H1" s="68"/>
      <c r="I1" s="68"/>
      <c r="J1" s="68"/>
      <c r="K1" s="68"/>
      <c r="L1" s="68"/>
      <c r="M1" s="69"/>
      <c r="N1" s="70"/>
      <c r="O1" s="71"/>
    </row>
    <row r="2" spans="1:77" ht="26.25" customHeight="1" thickTop="1" x14ac:dyDescent="0.2">
      <c r="B2" s="76" t="s">
        <v>7</v>
      </c>
      <c r="C2" s="77"/>
      <c r="D2" s="77"/>
      <c r="E2" s="77"/>
      <c r="F2" s="77"/>
      <c r="G2" s="77"/>
      <c r="H2" s="77"/>
      <c r="I2" s="77"/>
      <c r="J2" s="77"/>
      <c r="K2" s="77"/>
      <c r="L2" s="77"/>
      <c r="M2" s="78"/>
      <c r="N2" s="72"/>
      <c r="O2" s="73"/>
    </row>
    <row r="3" spans="1:77" ht="15" x14ac:dyDescent="0.2">
      <c r="B3" s="79" t="s">
        <v>8</v>
      </c>
      <c r="C3" s="80"/>
      <c r="D3" s="81"/>
      <c r="E3" s="33"/>
      <c r="F3" s="82" t="s">
        <v>0</v>
      </c>
      <c r="G3" s="80"/>
      <c r="H3" s="80"/>
      <c r="I3" s="80"/>
      <c r="J3" s="80"/>
      <c r="K3" s="80"/>
      <c r="L3" s="81"/>
      <c r="M3" s="34" t="s">
        <v>9</v>
      </c>
      <c r="N3" s="72"/>
      <c r="O3" s="73"/>
    </row>
    <row r="4" spans="1:77" ht="15" customHeight="1" thickBot="1" x14ac:dyDescent="0.25">
      <c r="B4" s="83"/>
      <c r="C4" s="84"/>
      <c r="D4" s="85"/>
      <c r="E4" s="25"/>
      <c r="F4" s="86"/>
      <c r="G4" s="84"/>
      <c r="H4" s="84"/>
      <c r="I4" s="84"/>
      <c r="J4" s="84"/>
      <c r="K4" s="84"/>
      <c r="L4" s="85"/>
      <c r="M4" s="26" t="s">
        <v>10</v>
      </c>
      <c r="N4" s="74"/>
      <c r="O4" s="75"/>
    </row>
    <row r="5" spans="1:77" ht="75.75" customHeight="1" thickTop="1" x14ac:dyDescent="0.2">
      <c r="B5" s="107" t="s">
        <v>232</v>
      </c>
      <c r="C5" s="107"/>
      <c r="D5" s="107"/>
      <c r="E5" s="87" t="s">
        <v>144</v>
      </c>
      <c r="F5" s="88"/>
      <c r="G5" s="89"/>
      <c r="H5" s="35" t="s">
        <v>233</v>
      </c>
      <c r="I5" s="31" t="s">
        <v>145</v>
      </c>
      <c r="J5" s="62" t="s">
        <v>13</v>
      </c>
      <c r="K5" s="62"/>
      <c r="L5" s="63"/>
      <c r="M5" s="64" t="s">
        <v>146</v>
      </c>
      <c r="N5" s="65"/>
      <c r="O5" s="66"/>
      <c r="Q5" s="51" t="s">
        <v>15</v>
      </c>
      <c r="R5" s="112">
        <v>44904</v>
      </c>
      <c r="S5" s="107"/>
    </row>
    <row r="6" spans="1:77" ht="6" customHeight="1" x14ac:dyDescent="0.2">
      <c r="B6" s="42"/>
      <c r="C6" s="43"/>
      <c r="D6" s="44"/>
      <c r="E6" s="43"/>
      <c r="F6" s="45"/>
      <c r="G6" s="46"/>
      <c r="H6" s="42"/>
      <c r="I6" s="42"/>
      <c r="J6" s="47"/>
      <c r="K6" s="47"/>
      <c r="L6" s="48"/>
      <c r="M6" s="49"/>
      <c r="N6" s="49"/>
      <c r="O6" s="49"/>
    </row>
    <row r="7" spans="1:77" ht="90.75" customHeight="1" x14ac:dyDescent="0.2">
      <c r="B7" s="51" t="s">
        <v>16</v>
      </c>
      <c r="C7" s="51" t="s">
        <v>17</v>
      </c>
      <c r="D7" s="51" t="s">
        <v>18</v>
      </c>
      <c r="E7" s="51" t="s">
        <v>19</v>
      </c>
      <c r="F7" s="51" t="s">
        <v>20</v>
      </c>
      <c r="G7" s="51" t="s">
        <v>21</v>
      </c>
      <c r="H7" s="51" t="s">
        <v>22</v>
      </c>
      <c r="I7" s="51" t="s">
        <v>234</v>
      </c>
      <c r="J7" s="51" t="s">
        <v>23</v>
      </c>
      <c r="K7" s="51" t="s">
        <v>24</v>
      </c>
      <c r="L7" s="51" t="s">
        <v>25</v>
      </c>
      <c r="M7" s="51" t="s">
        <v>26</v>
      </c>
      <c r="N7" s="51" t="s">
        <v>27</v>
      </c>
      <c r="O7" s="51" t="s">
        <v>28</v>
      </c>
      <c r="Q7" s="51" t="s">
        <v>29</v>
      </c>
      <c r="R7" s="51" t="s">
        <v>30</v>
      </c>
      <c r="S7" s="51" t="s">
        <v>31</v>
      </c>
    </row>
    <row r="8" spans="1:77" ht="67.5" customHeight="1" x14ac:dyDescent="0.2">
      <c r="A8" s="60">
        <v>1</v>
      </c>
      <c r="B8" s="108" t="s">
        <v>147</v>
      </c>
      <c r="C8" s="113" t="s">
        <v>148</v>
      </c>
      <c r="D8" s="39" t="s">
        <v>149</v>
      </c>
      <c r="E8" s="50" t="s">
        <v>150</v>
      </c>
      <c r="F8" s="50" t="s">
        <v>151</v>
      </c>
      <c r="G8" s="113" t="s">
        <v>152</v>
      </c>
      <c r="H8" s="113" t="s">
        <v>153</v>
      </c>
      <c r="I8" s="113" t="s">
        <v>276</v>
      </c>
      <c r="J8" s="111">
        <v>3</v>
      </c>
      <c r="K8" s="111">
        <v>5</v>
      </c>
      <c r="L8" s="111">
        <f>K8*J8</f>
        <v>15</v>
      </c>
      <c r="M8" s="111" t="str">
        <f>IF(L8&lt;12,"BAJO",IF(L8&gt;19,"ALTO","MEDIO"))</f>
        <v>MEDIO</v>
      </c>
      <c r="N8" s="92" t="s">
        <v>257</v>
      </c>
      <c r="O8" s="111">
        <f>IF(M8="BAJO",0.1,IF(M8="MEDIO",3,5))</f>
        <v>3</v>
      </c>
      <c r="Q8" s="98" t="s">
        <v>258</v>
      </c>
      <c r="R8" s="100" t="s">
        <v>259</v>
      </c>
      <c r="S8" s="100"/>
      <c r="BX8" s="8">
        <v>1</v>
      </c>
      <c r="BY8" s="8">
        <v>1</v>
      </c>
    </row>
    <row r="9" spans="1:77" ht="53.25" customHeight="1" x14ac:dyDescent="0.2">
      <c r="A9" s="60"/>
      <c r="B9" s="91"/>
      <c r="C9" s="93"/>
      <c r="D9" s="17" t="s">
        <v>270</v>
      </c>
      <c r="E9" s="20" t="s">
        <v>154</v>
      </c>
      <c r="F9" s="20" t="s">
        <v>150</v>
      </c>
      <c r="G9" s="93" t="s">
        <v>152</v>
      </c>
      <c r="H9" s="93" t="s">
        <v>153</v>
      </c>
      <c r="I9" s="93"/>
      <c r="J9" s="97"/>
      <c r="K9" s="97"/>
      <c r="L9" s="97"/>
      <c r="M9" s="97"/>
      <c r="N9" s="93"/>
      <c r="O9" s="97"/>
      <c r="Q9" s="99"/>
      <c r="R9" s="101"/>
      <c r="S9" s="101"/>
    </row>
    <row r="10" spans="1:77" ht="55.5" customHeight="1" x14ac:dyDescent="0.2">
      <c r="A10" s="60">
        <v>2</v>
      </c>
      <c r="B10" s="108" t="s">
        <v>147</v>
      </c>
      <c r="C10" s="113" t="s">
        <v>155</v>
      </c>
      <c r="D10" s="17" t="s">
        <v>156</v>
      </c>
      <c r="E10" s="20" t="s">
        <v>150</v>
      </c>
      <c r="F10" s="20" t="s">
        <v>151</v>
      </c>
      <c r="G10" s="113" t="s">
        <v>152</v>
      </c>
      <c r="H10" s="113" t="s">
        <v>157</v>
      </c>
      <c r="I10" s="113" t="s">
        <v>276</v>
      </c>
      <c r="J10" s="111">
        <v>3</v>
      </c>
      <c r="K10" s="111">
        <v>4</v>
      </c>
      <c r="L10" s="111">
        <f t="shared" ref="L10" si="0">K10*J10</f>
        <v>12</v>
      </c>
      <c r="M10" s="111" t="str">
        <f t="shared" ref="M10:M17" si="1">IF(L10&lt;12,"BAJO",IF(L10&gt;19,"ALTO","MEDIO"))</f>
        <v>MEDIO</v>
      </c>
      <c r="N10" s="92" t="s">
        <v>257</v>
      </c>
      <c r="O10" s="111">
        <f t="shared" ref="O10:O17" si="2">IF(M10="BAJO",0.1,IF(M10="MEDIO",3,5))</f>
        <v>3</v>
      </c>
      <c r="Q10" s="98" t="s">
        <v>258</v>
      </c>
      <c r="R10" s="100" t="s">
        <v>259</v>
      </c>
      <c r="S10" s="100"/>
      <c r="BX10" s="8">
        <v>2</v>
      </c>
      <c r="BY10" s="8">
        <v>2</v>
      </c>
    </row>
    <row r="11" spans="1:77" ht="57" x14ac:dyDescent="0.2">
      <c r="A11" s="60">
        <v>4</v>
      </c>
      <c r="B11" s="91" t="s">
        <v>147</v>
      </c>
      <c r="C11" s="93" t="s">
        <v>155</v>
      </c>
      <c r="D11" s="17" t="s">
        <v>271</v>
      </c>
      <c r="E11" s="20" t="s">
        <v>154</v>
      </c>
      <c r="F11" s="20" t="s">
        <v>150</v>
      </c>
      <c r="G11" s="93" t="s">
        <v>152</v>
      </c>
      <c r="H11" s="93" t="s">
        <v>157</v>
      </c>
      <c r="I11" s="93"/>
      <c r="J11" s="97"/>
      <c r="K11" s="97"/>
      <c r="L11" s="97"/>
      <c r="M11" s="97"/>
      <c r="N11" s="93"/>
      <c r="O11" s="97"/>
      <c r="Q11" s="99"/>
      <c r="R11" s="101"/>
      <c r="S11" s="101"/>
    </row>
    <row r="12" spans="1:77" ht="65.25" customHeight="1" x14ac:dyDescent="0.2">
      <c r="A12" s="60">
        <v>3</v>
      </c>
      <c r="B12" s="108" t="s">
        <v>147</v>
      </c>
      <c r="C12" s="113" t="s">
        <v>158</v>
      </c>
      <c r="D12" s="17" t="s">
        <v>159</v>
      </c>
      <c r="E12" s="20" t="s">
        <v>160</v>
      </c>
      <c r="F12" s="20" t="s">
        <v>161</v>
      </c>
      <c r="G12" s="113" t="s">
        <v>152</v>
      </c>
      <c r="H12" s="113" t="s">
        <v>274</v>
      </c>
      <c r="I12" s="113" t="s">
        <v>276</v>
      </c>
      <c r="J12" s="111">
        <v>3</v>
      </c>
      <c r="K12" s="111">
        <v>4</v>
      </c>
      <c r="L12" s="111">
        <f t="shared" ref="L12" si="3">K12*J12</f>
        <v>12</v>
      </c>
      <c r="M12" s="111" t="str">
        <f t="shared" si="1"/>
        <v>MEDIO</v>
      </c>
      <c r="N12" s="92" t="s">
        <v>257</v>
      </c>
      <c r="O12" s="111">
        <f t="shared" si="2"/>
        <v>3</v>
      </c>
      <c r="Q12" s="98" t="s">
        <v>258</v>
      </c>
      <c r="R12" s="100" t="s">
        <v>259</v>
      </c>
      <c r="S12" s="100"/>
      <c r="BX12" s="8">
        <v>2</v>
      </c>
      <c r="BY12" s="8">
        <v>2</v>
      </c>
    </row>
    <row r="13" spans="1:77" ht="57" x14ac:dyDescent="0.2">
      <c r="A13" s="60">
        <v>6</v>
      </c>
      <c r="B13" s="91" t="s">
        <v>147</v>
      </c>
      <c r="C13" s="93" t="s">
        <v>158</v>
      </c>
      <c r="D13" s="17" t="s">
        <v>272</v>
      </c>
      <c r="E13" s="20" t="s">
        <v>161</v>
      </c>
      <c r="F13" s="20" t="s">
        <v>160</v>
      </c>
      <c r="G13" s="93" t="s">
        <v>152</v>
      </c>
      <c r="H13" s="93"/>
      <c r="I13" s="93"/>
      <c r="J13" s="97"/>
      <c r="K13" s="97"/>
      <c r="L13" s="97"/>
      <c r="M13" s="97"/>
      <c r="N13" s="93"/>
      <c r="O13" s="97"/>
      <c r="Q13" s="99"/>
      <c r="R13" s="101"/>
      <c r="S13" s="101"/>
    </row>
    <row r="14" spans="1:77" ht="68.25" customHeight="1" x14ac:dyDescent="0.2">
      <c r="A14" s="60">
        <v>4</v>
      </c>
      <c r="B14" s="108" t="s">
        <v>147</v>
      </c>
      <c r="C14" s="113" t="s">
        <v>162</v>
      </c>
      <c r="D14" s="17" t="s">
        <v>163</v>
      </c>
      <c r="E14" s="20" t="s">
        <v>164</v>
      </c>
      <c r="F14" s="20" t="s">
        <v>165</v>
      </c>
      <c r="G14" s="113" t="s">
        <v>152</v>
      </c>
      <c r="H14" s="113" t="s">
        <v>166</v>
      </c>
      <c r="I14" s="113" t="s">
        <v>276</v>
      </c>
      <c r="J14" s="111">
        <v>3</v>
      </c>
      <c r="K14" s="111">
        <v>4</v>
      </c>
      <c r="L14" s="111">
        <f t="shared" ref="L14" si="4">K14*J14</f>
        <v>12</v>
      </c>
      <c r="M14" s="111" t="str">
        <f t="shared" si="1"/>
        <v>MEDIO</v>
      </c>
      <c r="N14" s="92" t="s">
        <v>257</v>
      </c>
      <c r="O14" s="111">
        <f t="shared" si="2"/>
        <v>3</v>
      </c>
      <c r="Q14" s="98" t="s">
        <v>258</v>
      </c>
      <c r="R14" s="100" t="s">
        <v>259</v>
      </c>
      <c r="S14" s="100"/>
    </row>
    <row r="15" spans="1:77" ht="57" x14ac:dyDescent="0.2">
      <c r="A15" s="60">
        <v>8</v>
      </c>
      <c r="B15" s="91" t="s">
        <v>147</v>
      </c>
      <c r="C15" s="93" t="s">
        <v>162</v>
      </c>
      <c r="D15" s="17" t="s">
        <v>273</v>
      </c>
      <c r="E15" s="20" t="s">
        <v>165</v>
      </c>
      <c r="F15" s="20" t="s">
        <v>160</v>
      </c>
      <c r="G15" s="93" t="s">
        <v>152</v>
      </c>
      <c r="H15" s="93" t="s">
        <v>166</v>
      </c>
      <c r="I15" s="93"/>
      <c r="J15" s="97"/>
      <c r="K15" s="97"/>
      <c r="L15" s="97"/>
      <c r="M15" s="97" t="str">
        <f t="shared" si="1"/>
        <v>BAJO</v>
      </c>
      <c r="N15" s="93"/>
      <c r="O15" s="97">
        <f t="shared" si="2"/>
        <v>0.1</v>
      </c>
      <c r="Q15" s="99"/>
      <c r="R15" s="101"/>
      <c r="S15" s="101"/>
    </row>
    <row r="16" spans="1:77" ht="76.5" customHeight="1" x14ac:dyDescent="0.2">
      <c r="A16" s="60">
        <v>5</v>
      </c>
      <c r="B16" s="108" t="s">
        <v>167</v>
      </c>
      <c r="C16" s="113" t="s">
        <v>275</v>
      </c>
      <c r="D16" s="17" t="s">
        <v>169</v>
      </c>
      <c r="E16" s="20" t="s">
        <v>170</v>
      </c>
      <c r="F16" s="20" t="s">
        <v>171</v>
      </c>
      <c r="G16" s="113" t="s">
        <v>152</v>
      </c>
      <c r="H16" s="113" t="s">
        <v>172</v>
      </c>
      <c r="I16" s="113" t="s">
        <v>175</v>
      </c>
      <c r="J16" s="111">
        <v>3</v>
      </c>
      <c r="K16" s="111">
        <v>4</v>
      </c>
      <c r="L16" s="111">
        <f t="shared" ref="L16" si="5">K16*J16</f>
        <v>12</v>
      </c>
      <c r="M16" s="111" t="str">
        <f t="shared" si="1"/>
        <v>MEDIO</v>
      </c>
      <c r="N16" s="92" t="s">
        <v>257</v>
      </c>
      <c r="O16" s="111">
        <f t="shared" si="2"/>
        <v>3</v>
      </c>
      <c r="Q16" s="98" t="s">
        <v>258</v>
      </c>
      <c r="R16" s="100" t="s">
        <v>259</v>
      </c>
      <c r="S16" s="100"/>
    </row>
    <row r="17" spans="1:19" ht="50.25" customHeight="1" x14ac:dyDescent="0.2">
      <c r="A17" s="60"/>
      <c r="B17" s="91" t="s">
        <v>167</v>
      </c>
      <c r="C17" s="93" t="s">
        <v>168</v>
      </c>
      <c r="D17" s="17" t="s">
        <v>173</v>
      </c>
      <c r="E17" s="20" t="s">
        <v>170</v>
      </c>
      <c r="F17" s="20" t="s">
        <v>174</v>
      </c>
      <c r="G17" s="93" t="s">
        <v>152</v>
      </c>
      <c r="H17" s="93"/>
      <c r="I17" s="93"/>
      <c r="J17" s="97"/>
      <c r="K17" s="97"/>
      <c r="L17" s="97"/>
      <c r="M17" s="97" t="str">
        <f t="shared" si="1"/>
        <v>BAJO</v>
      </c>
      <c r="N17" s="93"/>
      <c r="O17" s="97">
        <f t="shared" si="2"/>
        <v>0.1</v>
      </c>
      <c r="Q17" s="99"/>
      <c r="R17" s="101"/>
      <c r="S17" s="101"/>
    </row>
    <row r="18" spans="1:19" x14ac:dyDescent="0.2">
      <c r="O18" s="8">
        <f>SUM(O8:O17)</f>
        <v>15.2</v>
      </c>
      <c r="P18" s="8">
        <f>COUNT(O8,O10,O12,O14,O16)</f>
        <v>5</v>
      </c>
    </row>
  </sheetData>
  <mergeCells count="87">
    <mergeCell ref="S12:S13"/>
    <mergeCell ref="S14:S15"/>
    <mergeCell ref="S16:S17"/>
    <mergeCell ref="A16:A17"/>
    <mergeCell ref="Q8:Q9"/>
    <mergeCell ref="R8:R9"/>
    <mergeCell ref="Q10:Q11"/>
    <mergeCell ref="R10:R11"/>
    <mergeCell ref="Q12:Q13"/>
    <mergeCell ref="R12:R13"/>
    <mergeCell ref="Q14:Q15"/>
    <mergeCell ref="R14:R15"/>
    <mergeCell ref="Q16:Q17"/>
    <mergeCell ref="R16:R17"/>
    <mergeCell ref="N12:N13"/>
    <mergeCell ref="O12:O13"/>
    <mergeCell ref="J16:J17"/>
    <mergeCell ref="K16:K17"/>
    <mergeCell ref="L16:L17"/>
    <mergeCell ref="N14:N15"/>
    <mergeCell ref="O14:O15"/>
    <mergeCell ref="N16:N17"/>
    <mergeCell ref="O16:O17"/>
    <mergeCell ref="K14:K15"/>
    <mergeCell ref="L14:L15"/>
    <mergeCell ref="M12:M13"/>
    <mergeCell ref="M14:M15"/>
    <mergeCell ref="M16:M17"/>
    <mergeCell ref="H10:H11"/>
    <mergeCell ref="I10:I11"/>
    <mergeCell ref="J10:J11"/>
    <mergeCell ref="K10:K11"/>
    <mergeCell ref="L10:L11"/>
    <mergeCell ref="H12:H13"/>
    <mergeCell ref="I12:I13"/>
    <mergeCell ref="J12:J13"/>
    <mergeCell ref="K12:K13"/>
    <mergeCell ref="L12:L13"/>
    <mergeCell ref="H14:H15"/>
    <mergeCell ref="I14:I15"/>
    <mergeCell ref="J14:J15"/>
    <mergeCell ref="B16:B17"/>
    <mergeCell ref="C16:C17"/>
    <mergeCell ref="G8:G9"/>
    <mergeCell ref="H8:H9"/>
    <mergeCell ref="I8:I9"/>
    <mergeCell ref="G10:G11"/>
    <mergeCell ref="G12:G13"/>
    <mergeCell ref="G14:G15"/>
    <mergeCell ref="G16:G17"/>
    <mergeCell ref="H16:H17"/>
    <mergeCell ref="I16:I17"/>
    <mergeCell ref="R5:S5"/>
    <mergeCell ref="B8:B9"/>
    <mergeCell ref="C8:C9"/>
    <mergeCell ref="B10:B11"/>
    <mergeCell ref="C10:C11"/>
    <mergeCell ref="J8:J9"/>
    <mergeCell ref="K8:K9"/>
    <mergeCell ref="L8:L9"/>
    <mergeCell ref="M8:M9"/>
    <mergeCell ref="M10:M11"/>
    <mergeCell ref="N8:N9"/>
    <mergeCell ref="O8:O9"/>
    <mergeCell ref="N10:N11"/>
    <mergeCell ref="O10:O11"/>
    <mergeCell ref="S8:S9"/>
    <mergeCell ref="S10:S11"/>
    <mergeCell ref="A8:A9"/>
    <mergeCell ref="A10:A11"/>
    <mergeCell ref="A12:A13"/>
    <mergeCell ref="A14:A15"/>
    <mergeCell ref="B5:D5"/>
    <mergeCell ref="B12:B13"/>
    <mergeCell ref="C12:C13"/>
    <mergeCell ref="B14:B15"/>
    <mergeCell ref="C14:C15"/>
    <mergeCell ref="E5:G5"/>
    <mergeCell ref="M5:O5"/>
    <mergeCell ref="B1:M1"/>
    <mergeCell ref="N1:O4"/>
    <mergeCell ref="B2:M2"/>
    <mergeCell ref="B3:D3"/>
    <mergeCell ref="F3:L3"/>
    <mergeCell ref="B4:D4"/>
    <mergeCell ref="F4:L4"/>
    <mergeCell ref="J5:L5"/>
  </mergeCells>
  <conditionalFormatting sqref="M8 M10 M12 M14 M16">
    <cfRule type="cellIs" dxfId="14" priority="37" stopIfTrue="1" operator="equal">
      <formula>"ALTO"</formula>
    </cfRule>
    <cfRule type="cellIs" dxfId="13" priority="38" stopIfTrue="1" operator="equal">
      <formula>"MEDIO"</formula>
    </cfRule>
    <cfRule type="cellIs" dxfId="12" priority="39" stopIfTrue="1" operator="equal">
      <formula>"BAJO"</formula>
    </cfRule>
  </conditionalFormatting>
  <pageMargins left="0.7" right="0.7" top="0.75" bottom="0.75" header="0.3" footer="0.3"/>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Y12"/>
  <sheetViews>
    <sheetView zoomScale="70" zoomScaleNormal="70" workbookViewId="0">
      <selection activeCell="B5" sqref="B5:D5"/>
    </sheetView>
  </sheetViews>
  <sheetFormatPr baseColWidth="10" defaultColWidth="11.42578125" defaultRowHeight="14.25" x14ac:dyDescent="0.2"/>
  <cols>
    <col min="1" max="1" width="11.42578125" style="8"/>
    <col min="2" max="3" width="30.85546875" style="8" customWidth="1"/>
    <col min="4" max="4" width="66.28515625" style="8" customWidth="1"/>
    <col min="5" max="5" width="41" style="8" customWidth="1"/>
    <col min="6" max="6" width="36.42578125" style="22" customWidth="1"/>
    <col min="7" max="7" width="36.42578125" style="8" customWidth="1"/>
    <col min="8" max="9" width="71" style="8" customWidth="1"/>
    <col min="10" max="11" width="18.85546875" style="23"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7" t="s">
        <v>6</v>
      </c>
      <c r="C1" s="68"/>
      <c r="D1" s="68"/>
      <c r="E1" s="68"/>
      <c r="F1" s="68"/>
      <c r="G1" s="68"/>
      <c r="H1" s="68"/>
      <c r="I1" s="68"/>
      <c r="J1" s="68"/>
      <c r="K1" s="68"/>
      <c r="L1" s="68"/>
      <c r="M1" s="69"/>
      <c r="N1" s="70"/>
      <c r="O1" s="71"/>
    </row>
    <row r="2" spans="1:77" ht="26.25" customHeight="1" thickTop="1" x14ac:dyDescent="0.2">
      <c r="B2" s="76" t="s">
        <v>7</v>
      </c>
      <c r="C2" s="77"/>
      <c r="D2" s="77"/>
      <c r="E2" s="77"/>
      <c r="F2" s="77"/>
      <c r="G2" s="77"/>
      <c r="H2" s="77"/>
      <c r="I2" s="77"/>
      <c r="J2" s="77"/>
      <c r="K2" s="77"/>
      <c r="L2" s="77"/>
      <c r="M2" s="78"/>
      <c r="N2" s="72"/>
      <c r="O2" s="73"/>
    </row>
    <row r="3" spans="1:77" ht="15" x14ac:dyDescent="0.2">
      <c r="B3" s="79" t="s">
        <v>8</v>
      </c>
      <c r="C3" s="80"/>
      <c r="D3" s="81"/>
      <c r="E3" s="33"/>
      <c r="F3" s="82" t="s">
        <v>0</v>
      </c>
      <c r="G3" s="80"/>
      <c r="H3" s="80"/>
      <c r="I3" s="80"/>
      <c r="J3" s="80"/>
      <c r="K3" s="80"/>
      <c r="L3" s="81"/>
      <c r="M3" s="34" t="s">
        <v>9</v>
      </c>
      <c r="N3" s="72"/>
      <c r="O3" s="73"/>
    </row>
    <row r="4" spans="1:77" ht="15" customHeight="1" thickBot="1" x14ac:dyDescent="0.25">
      <c r="B4" s="83"/>
      <c r="C4" s="84"/>
      <c r="D4" s="85"/>
      <c r="E4" s="25"/>
      <c r="F4" s="86"/>
      <c r="G4" s="84"/>
      <c r="H4" s="84"/>
      <c r="I4" s="84"/>
      <c r="J4" s="84"/>
      <c r="K4" s="84"/>
      <c r="L4" s="85"/>
      <c r="M4" s="26" t="s">
        <v>10</v>
      </c>
      <c r="N4" s="74"/>
      <c r="O4" s="75"/>
    </row>
    <row r="5" spans="1:77" ht="75.75" customHeight="1" thickTop="1" x14ac:dyDescent="0.2">
      <c r="B5" s="61" t="s">
        <v>232</v>
      </c>
      <c r="C5" s="62"/>
      <c r="D5" s="63"/>
      <c r="E5" s="87" t="s">
        <v>144</v>
      </c>
      <c r="F5" s="88"/>
      <c r="G5" s="89"/>
      <c r="H5" s="35" t="s">
        <v>233</v>
      </c>
      <c r="I5" s="31" t="s">
        <v>145</v>
      </c>
      <c r="J5" s="62" t="s">
        <v>13</v>
      </c>
      <c r="K5" s="62"/>
      <c r="L5" s="63"/>
      <c r="M5" s="64" t="s">
        <v>146</v>
      </c>
      <c r="N5" s="65"/>
      <c r="O5" s="66"/>
      <c r="Q5" s="51" t="s">
        <v>15</v>
      </c>
      <c r="R5" s="112">
        <v>44904</v>
      </c>
      <c r="S5" s="107"/>
    </row>
    <row r="6" spans="1:77" ht="6" customHeight="1" x14ac:dyDescent="0.2">
      <c r="B6" s="42"/>
      <c r="C6" s="43"/>
      <c r="D6" s="44"/>
      <c r="E6" s="43"/>
      <c r="F6" s="45"/>
      <c r="G6" s="46"/>
      <c r="H6" s="42"/>
      <c r="I6" s="42"/>
      <c r="J6" s="47"/>
      <c r="K6" s="47"/>
      <c r="L6" s="48"/>
      <c r="M6" s="49"/>
      <c r="N6" s="49"/>
      <c r="O6" s="49"/>
      <c r="Q6" s="55"/>
      <c r="R6" s="55"/>
      <c r="S6" s="55"/>
    </row>
    <row r="7" spans="1:77" ht="90.75" customHeight="1" x14ac:dyDescent="0.2">
      <c r="B7" s="51" t="s">
        <v>16</v>
      </c>
      <c r="C7" s="51" t="s">
        <v>17</v>
      </c>
      <c r="D7" s="51" t="s">
        <v>18</v>
      </c>
      <c r="E7" s="51" t="s">
        <v>19</v>
      </c>
      <c r="F7" s="51" t="s">
        <v>20</v>
      </c>
      <c r="G7" s="51" t="s">
        <v>21</v>
      </c>
      <c r="H7" s="51" t="s">
        <v>22</v>
      </c>
      <c r="I7" s="51" t="s">
        <v>234</v>
      </c>
      <c r="J7" s="51" t="s">
        <v>23</v>
      </c>
      <c r="K7" s="51" t="s">
        <v>24</v>
      </c>
      <c r="L7" s="51" t="s">
        <v>25</v>
      </c>
      <c r="M7" s="51" t="s">
        <v>26</v>
      </c>
      <c r="N7" s="51" t="s">
        <v>27</v>
      </c>
      <c r="O7" s="51" t="s">
        <v>28</v>
      </c>
      <c r="Q7" s="51" t="s">
        <v>29</v>
      </c>
      <c r="R7" s="51" t="s">
        <v>30</v>
      </c>
      <c r="S7" s="51" t="s">
        <v>31</v>
      </c>
    </row>
    <row r="8" spans="1:77" ht="105" customHeight="1" x14ac:dyDescent="0.2">
      <c r="A8" s="60">
        <v>1</v>
      </c>
      <c r="B8" s="114" t="s">
        <v>176</v>
      </c>
      <c r="C8" s="115" t="s">
        <v>177</v>
      </c>
      <c r="D8" s="39" t="s">
        <v>178</v>
      </c>
      <c r="E8" s="50" t="s">
        <v>179</v>
      </c>
      <c r="F8" s="50" t="s">
        <v>180</v>
      </c>
      <c r="G8" s="115" t="s">
        <v>181</v>
      </c>
      <c r="H8" s="115" t="s">
        <v>182</v>
      </c>
      <c r="I8" s="115" t="s">
        <v>183</v>
      </c>
      <c r="J8" s="111">
        <v>2</v>
      </c>
      <c r="K8" s="111">
        <v>4</v>
      </c>
      <c r="L8" s="111">
        <f>K8*J8</f>
        <v>8</v>
      </c>
      <c r="M8" s="111" t="str">
        <f>IF(L8&lt;12,"BAJO",IF(L8&gt;19,"ALTO","MEDIO"))</f>
        <v>BAJO</v>
      </c>
      <c r="N8" s="92" t="s">
        <v>257</v>
      </c>
      <c r="O8" s="111">
        <f>IF(M8="BAJO",0.1,IF(M8="MEDIO",3,5))</f>
        <v>0.1</v>
      </c>
      <c r="Q8" s="98" t="s">
        <v>258</v>
      </c>
      <c r="R8" s="100" t="s">
        <v>259</v>
      </c>
      <c r="S8" s="100"/>
      <c r="BX8" s="8">
        <v>1</v>
      </c>
      <c r="BY8" s="8">
        <v>1</v>
      </c>
    </row>
    <row r="9" spans="1:77" ht="109.5" customHeight="1" x14ac:dyDescent="0.2">
      <c r="A9" s="60"/>
      <c r="B9" s="91"/>
      <c r="C9" s="93"/>
      <c r="D9" s="17" t="s">
        <v>277</v>
      </c>
      <c r="E9" s="20" t="s">
        <v>180</v>
      </c>
      <c r="F9" s="20" t="s">
        <v>179</v>
      </c>
      <c r="G9" s="93"/>
      <c r="H9" s="93" t="s">
        <v>182</v>
      </c>
      <c r="I9" s="93"/>
      <c r="J9" s="97"/>
      <c r="K9" s="97"/>
      <c r="L9" s="97"/>
      <c r="M9" s="97"/>
      <c r="N9" s="93"/>
      <c r="O9" s="97"/>
      <c r="Q9" s="99"/>
      <c r="R9" s="101"/>
      <c r="S9" s="101"/>
    </row>
    <row r="10" spans="1:77" ht="124.5" customHeight="1" x14ac:dyDescent="0.2">
      <c r="A10" s="60">
        <v>2</v>
      </c>
      <c r="B10" s="90" t="s">
        <v>176</v>
      </c>
      <c r="C10" s="92" t="s">
        <v>185</v>
      </c>
      <c r="D10" s="17" t="s">
        <v>186</v>
      </c>
      <c r="E10" s="20" t="s">
        <v>187</v>
      </c>
      <c r="F10" s="20" t="s">
        <v>188</v>
      </c>
      <c r="G10" s="115" t="s">
        <v>184</v>
      </c>
      <c r="H10" s="115" t="s">
        <v>189</v>
      </c>
      <c r="I10" s="115" t="s">
        <v>183</v>
      </c>
      <c r="J10" s="111">
        <v>2</v>
      </c>
      <c r="K10" s="111">
        <v>4</v>
      </c>
      <c r="L10" s="111">
        <f>K10*J10</f>
        <v>8</v>
      </c>
      <c r="M10" s="96" t="str">
        <f t="shared" ref="M10" si="0">IF(L10&lt;12,"BAJO",IF(L10&gt;19,"ALTO","MEDIO"))</f>
        <v>BAJO</v>
      </c>
      <c r="N10" s="92" t="s">
        <v>257</v>
      </c>
      <c r="O10" s="96">
        <f t="shared" ref="O10" si="1">IF(M10="BAJO",0.1,IF(M10="MEDIO",3,5))</f>
        <v>0.1</v>
      </c>
      <c r="Q10" s="98" t="s">
        <v>258</v>
      </c>
      <c r="R10" s="100" t="s">
        <v>259</v>
      </c>
      <c r="S10" s="100"/>
      <c r="BX10" s="8">
        <v>2</v>
      </c>
      <c r="BY10" s="8">
        <v>2</v>
      </c>
    </row>
    <row r="11" spans="1:77" ht="99" customHeight="1" x14ac:dyDescent="0.2">
      <c r="A11" s="60"/>
      <c r="B11" s="91" t="s">
        <v>176</v>
      </c>
      <c r="C11" s="93" t="s">
        <v>185</v>
      </c>
      <c r="D11" s="17" t="s">
        <v>190</v>
      </c>
      <c r="E11" s="20" t="s">
        <v>188</v>
      </c>
      <c r="F11" s="20" t="s">
        <v>187</v>
      </c>
      <c r="G11" s="93" t="s">
        <v>184</v>
      </c>
      <c r="H11" s="93" t="s">
        <v>189</v>
      </c>
      <c r="I11" s="93"/>
      <c r="J11" s="97"/>
      <c r="K11" s="97"/>
      <c r="L11" s="97"/>
      <c r="M11" s="97"/>
      <c r="N11" s="93"/>
      <c r="O11" s="97"/>
      <c r="Q11" s="99"/>
      <c r="R11" s="101"/>
      <c r="S11" s="101"/>
    </row>
    <row r="12" spans="1:77" x14ac:dyDescent="0.2">
      <c r="O12" s="8">
        <f>SUM(O8:O11)</f>
        <v>0.2</v>
      </c>
      <c r="P12" s="8">
        <f>COUNT(O8,O10)</f>
        <v>2</v>
      </c>
    </row>
  </sheetData>
  <mergeCells count="42">
    <mergeCell ref="Q8:Q9"/>
    <mergeCell ref="R8:R9"/>
    <mergeCell ref="S8:S9"/>
    <mergeCell ref="Q10:Q11"/>
    <mergeCell ref="R10:R11"/>
    <mergeCell ref="S10:S11"/>
    <mergeCell ref="M8:M9"/>
    <mergeCell ref="M10:M11"/>
    <mergeCell ref="N8:N9"/>
    <mergeCell ref="O8:O9"/>
    <mergeCell ref="O10:O11"/>
    <mergeCell ref="N10:N11"/>
    <mergeCell ref="R5:S5"/>
    <mergeCell ref="B8:B9"/>
    <mergeCell ref="C8:C9"/>
    <mergeCell ref="B10:B11"/>
    <mergeCell ref="C10:C11"/>
    <mergeCell ref="G8:G9"/>
    <mergeCell ref="H8:H9"/>
    <mergeCell ref="I8:I9"/>
    <mergeCell ref="G10:G11"/>
    <mergeCell ref="H10:H11"/>
    <mergeCell ref="I10:I11"/>
    <mergeCell ref="J8:J9"/>
    <mergeCell ref="K8:K9"/>
    <mergeCell ref="L8:L9"/>
    <mergeCell ref="L10:L11"/>
    <mergeCell ref="J10:J11"/>
    <mergeCell ref="A8:A9"/>
    <mergeCell ref="A10:A11"/>
    <mergeCell ref="B5:D5"/>
    <mergeCell ref="E5:G5"/>
    <mergeCell ref="J5:L5"/>
    <mergeCell ref="K10:K11"/>
    <mergeCell ref="M5:O5"/>
    <mergeCell ref="B1:M1"/>
    <mergeCell ref="N1:O4"/>
    <mergeCell ref="B2:M2"/>
    <mergeCell ref="B3:D3"/>
    <mergeCell ref="F3:L3"/>
    <mergeCell ref="B4:D4"/>
    <mergeCell ref="F4:L4"/>
  </mergeCells>
  <conditionalFormatting sqref="M8 M10">
    <cfRule type="cellIs" dxfId="11" priority="37" stopIfTrue="1" operator="equal">
      <formula>"ALTO"</formula>
    </cfRule>
    <cfRule type="cellIs" dxfId="10" priority="38" stopIfTrue="1" operator="equal">
      <formula>"MEDIO"</formula>
    </cfRule>
    <cfRule type="cellIs" dxfId="9" priority="39" stopIfTrue="1" operator="equal">
      <formula>"BAJO"</formula>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Y12"/>
  <sheetViews>
    <sheetView zoomScale="70" zoomScaleNormal="70" workbookViewId="0">
      <selection activeCell="B5" sqref="B5:D5"/>
    </sheetView>
  </sheetViews>
  <sheetFormatPr baseColWidth="10" defaultColWidth="11.42578125" defaultRowHeight="14.25" x14ac:dyDescent="0.2"/>
  <cols>
    <col min="1" max="1" width="11.42578125" style="8"/>
    <col min="2" max="2" width="30.85546875" style="8" customWidth="1"/>
    <col min="3" max="3" width="41.85546875" style="8" customWidth="1"/>
    <col min="4" max="4" width="66.28515625" style="8" customWidth="1"/>
    <col min="5" max="5" width="41" style="8" customWidth="1"/>
    <col min="6" max="6" width="36.42578125" style="22" customWidth="1"/>
    <col min="7" max="7" width="36.42578125" style="8" customWidth="1"/>
    <col min="8" max="9" width="71" style="8" customWidth="1"/>
    <col min="10" max="11" width="18.85546875" style="23"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7" t="s">
        <v>6</v>
      </c>
      <c r="C1" s="68"/>
      <c r="D1" s="68"/>
      <c r="E1" s="68"/>
      <c r="F1" s="68"/>
      <c r="G1" s="68"/>
      <c r="H1" s="68"/>
      <c r="I1" s="68"/>
      <c r="J1" s="68"/>
      <c r="K1" s="68"/>
      <c r="L1" s="68"/>
      <c r="M1" s="69"/>
      <c r="N1" s="70"/>
      <c r="O1" s="71"/>
    </row>
    <row r="2" spans="1:77" ht="26.25" customHeight="1" thickTop="1" x14ac:dyDescent="0.2">
      <c r="B2" s="76" t="s">
        <v>7</v>
      </c>
      <c r="C2" s="77"/>
      <c r="D2" s="77"/>
      <c r="E2" s="77"/>
      <c r="F2" s="77"/>
      <c r="G2" s="77"/>
      <c r="H2" s="77"/>
      <c r="I2" s="77"/>
      <c r="J2" s="77"/>
      <c r="K2" s="77"/>
      <c r="L2" s="77"/>
      <c r="M2" s="78"/>
      <c r="N2" s="72"/>
      <c r="O2" s="73"/>
    </row>
    <row r="3" spans="1:77" ht="15" x14ac:dyDescent="0.2">
      <c r="B3" s="79" t="s">
        <v>8</v>
      </c>
      <c r="C3" s="80"/>
      <c r="D3" s="81"/>
      <c r="E3" s="33"/>
      <c r="F3" s="82" t="s">
        <v>0</v>
      </c>
      <c r="G3" s="80"/>
      <c r="H3" s="80"/>
      <c r="I3" s="80"/>
      <c r="J3" s="80"/>
      <c r="K3" s="80"/>
      <c r="L3" s="81"/>
      <c r="M3" s="34" t="s">
        <v>9</v>
      </c>
      <c r="N3" s="72"/>
      <c r="O3" s="73"/>
    </row>
    <row r="4" spans="1:77" ht="15" customHeight="1" thickBot="1" x14ac:dyDescent="0.25">
      <c r="B4" s="83"/>
      <c r="C4" s="84"/>
      <c r="D4" s="85"/>
      <c r="E4" s="25"/>
      <c r="F4" s="86"/>
      <c r="G4" s="84"/>
      <c r="H4" s="84"/>
      <c r="I4" s="84"/>
      <c r="J4" s="84"/>
      <c r="K4" s="84"/>
      <c r="L4" s="85"/>
      <c r="M4" s="26" t="s">
        <v>10</v>
      </c>
      <c r="N4" s="74"/>
      <c r="O4" s="75"/>
    </row>
    <row r="5" spans="1:77" ht="75.75" customHeight="1" thickTop="1" x14ac:dyDescent="0.2">
      <c r="B5" s="61" t="s">
        <v>232</v>
      </c>
      <c r="C5" s="62"/>
      <c r="D5" s="63"/>
      <c r="E5" s="87" t="s">
        <v>191</v>
      </c>
      <c r="F5" s="88"/>
      <c r="G5" s="89"/>
      <c r="H5" s="35" t="s">
        <v>233</v>
      </c>
      <c r="I5" s="31" t="s">
        <v>192</v>
      </c>
      <c r="J5" s="62" t="s">
        <v>13</v>
      </c>
      <c r="K5" s="62"/>
      <c r="L5" s="63"/>
      <c r="M5" s="64" t="s">
        <v>193</v>
      </c>
      <c r="N5" s="65"/>
      <c r="O5" s="66"/>
      <c r="Q5" s="51" t="s">
        <v>15</v>
      </c>
      <c r="R5" s="112">
        <v>44904</v>
      </c>
      <c r="S5" s="107"/>
    </row>
    <row r="6" spans="1:77" ht="6" customHeight="1" x14ac:dyDescent="0.2">
      <c r="B6" s="42"/>
      <c r="C6" s="43"/>
      <c r="D6" s="44"/>
      <c r="E6" s="43"/>
      <c r="F6" s="45"/>
      <c r="G6" s="46"/>
      <c r="H6" s="42"/>
      <c r="I6" s="42"/>
      <c r="J6" s="47"/>
      <c r="K6" s="47"/>
      <c r="L6" s="48"/>
      <c r="M6" s="49"/>
      <c r="N6" s="49"/>
      <c r="O6" s="49"/>
      <c r="Q6" s="55"/>
      <c r="R6" s="55"/>
      <c r="S6" s="55"/>
    </row>
    <row r="7" spans="1:77" ht="90.75" customHeight="1" x14ac:dyDescent="0.2">
      <c r="B7" s="51" t="s">
        <v>16</v>
      </c>
      <c r="C7" s="51" t="s">
        <v>17</v>
      </c>
      <c r="D7" s="51" t="s">
        <v>18</v>
      </c>
      <c r="E7" s="51" t="s">
        <v>19</v>
      </c>
      <c r="F7" s="51" t="s">
        <v>20</v>
      </c>
      <c r="G7" s="51" t="s">
        <v>21</v>
      </c>
      <c r="H7" s="51" t="s">
        <v>22</v>
      </c>
      <c r="I7" s="51" t="s">
        <v>234</v>
      </c>
      <c r="J7" s="51" t="s">
        <v>23</v>
      </c>
      <c r="K7" s="51" t="s">
        <v>24</v>
      </c>
      <c r="L7" s="51" t="s">
        <v>25</v>
      </c>
      <c r="M7" s="51" t="s">
        <v>26</v>
      </c>
      <c r="N7" s="51" t="s">
        <v>27</v>
      </c>
      <c r="O7" s="51" t="s">
        <v>28</v>
      </c>
      <c r="Q7" s="51" t="s">
        <v>29</v>
      </c>
      <c r="R7" s="51" t="s">
        <v>30</v>
      </c>
      <c r="S7" s="51" t="s">
        <v>31</v>
      </c>
    </row>
    <row r="8" spans="1:77" ht="114" customHeight="1" x14ac:dyDescent="0.2">
      <c r="A8" s="60">
        <v>1</v>
      </c>
      <c r="B8" s="108" t="s">
        <v>194</v>
      </c>
      <c r="C8" s="113" t="s">
        <v>195</v>
      </c>
      <c r="D8" s="39" t="s">
        <v>196</v>
      </c>
      <c r="E8" s="50" t="s">
        <v>197</v>
      </c>
      <c r="F8" s="50" t="s">
        <v>198</v>
      </c>
      <c r="G8" s="113" t="s">
        <v>199</v>
      </c>
      <c r="H8" s="117" t="s">
        <v>74</v>
      </c>
      <c r="I8" s="117" t="s">
        <v>279</v>
      </c>
      <c r="J8" s="111">
        <v>3</v>
      </c>
      <c r="K8" s="111">
        <v>4</v>
      </c>
      <c r="L8" s="111">
        <f>K8*J8</f>
        <v>12</v>
      </c>
      <c r="M8" s="111" t="str">
        <f>IF(L8&lt;12,"BAJO",IF(L8&gt;19,"ALTO","MEDIO"))</f>
        <v>MEDIO</v>
      </c>
      <c r="N8" s="92" t="s">
        <v>257</v>
      </c>
      <c r="O8" s="111">
        <f>IF(M8="BAJO",0.1,IF(M8="MEDIO",3,5))</f>
        <v>3</v>
      </c>
      <c r="Q8" s="98" t="s">
        <v>258</v>
      </c>
      <c r="R8" s="100" t="s">
        <v>259</v>
      </c>
      <c r="S8" s="119"/>
      <c r="BX8" s="8">
        <v>1</v>
      </c>
      <c r="BY8" s="8">
        <v>1</v>
      </c>
    </row>
    <row r="9" spans="1:77" ht="114" customHeight="1" x14ac:dyDescent="0.2">
      <c r="A9" s="60"/>
      <c r="B9" s="91"/>
      <c r="C9" s="93"/>
      <c r="D9" s="17" t="s">
        <v>200</v>
      </c>
      <c r="E9" s="28" t="s">
        <v>198</v>
      </c>
      <c r="F9" s="28" t="s">
        <v>201</v>
      </c>
      <c r="G9" s="93" t="s">
        <v>199</v>
      </c>
      <c r="H9" s="118"/>
      <c r="I9" s="118"/>
      <c r="J9" s="97"/>
      <c r="K9" s="97"/>
      <c r="L9" s="97"/>
      <c r="M9" s="97"/>
      <c r="N9" s="93"/>
      <c r="O9" s="97"/>
      <c r="Q9" s="99"/>
      <c r="R9" s="101"/>
      <c r="S9" s="120"/>
    </row>
    <row r="10" spans="1:77" ht="67.5" customHeight="1" x14ac:dyDescent="0.2">
      <c r="A10" s="116">
        <v>2</v>
      </c>
      <c r="B10" s="108" t="s">
        <v>194</v>
      </c>
      <c r="C10" s="113" t="s">
        <v>195</v>
      </c>
      <c r="D10" s="27" t="s">
        <v>202</v>
      </c>
      <c r="E10" s="29" t="s">
        <v>201</v>
      </c>
      <c r="F10" s="30" t="s">
        <v>203</v>
      </c>
      <c r="G10" s="113" t="s">
        <v>199</v>
      </c>
      <c r="H10" s="117" t="s">
        <v>204</v>
      </c>
      <c r="I10" s="117" t="s">
        <v>278</v>
      </c>
      <c r="J10" s="111">
        <v>4</v>
      </c>
      <c r="K10" s="111">
        <v>4</v>
      </c>
      <c r="L10" s="111">
        <f>K10*J10</f>
        <v>16</v>
      </c>
      <c r="M10" s="111" t="str">
        <f>IF(L10&lt;12,"BAJO",IF(L10&gt;19,"ALTO","MEDIO"))</f>
        <v>MEDIO</v>
      </c>
      <c r="N10" s="92" t="s">
        <v>257</v>
      </c>
      <c r="O10" s="111">
        <f>IF(M10="BAJO",0.1,IF(M10="MEDIO",3,5))</f>
        <v>3</v>
      </c>
      <c r="Q10" s="98" t="s">
        <v>258</v>
      </c>
      <c r="R10" s="100" t="s">
        <v>259</v>
      </c>
      <c r="S10" s="119"/>
    </row>
    <row r="11" spans="1:77" ht="69.75" customHeight="1" x14ac:dyDescent="0.2">
      <c r="A11" s="116"/>
      <c r="B11" s="91" t="s">
        <v>194</v>
      </c>
      <c r="C11" s="93" t="s">
        <v>195</v>
      </c>
      <c r="D11" s="27" t="s">
        <v>205</v>
      </c>
      <c r="E11" s="30" t="s">
        <v>203</v>
      </c>
      <c r="F11" s="29" t="s">
        <v>201</v>
      </c>
      <c r="G11" s="93" t="s">
        <v>199</v>
      </c>
      <c r="H11" s="118"/>
      <c r="I11" s="118"/>
      <c r="J11" s="97"/>
      <c r="K11" s="97"/>
      <c r="L11" s="97"/>
      <c r="M11" s="97"/>
      <c r="N11" s="93"/>
      <c r="O11" s="97"/>
      <c r="Q11" s="99"/>
      <c r="R11" s="101"/>
      <c r="S11" s="120"/>
    </row>
    <row r="12" spans="1:77" x14ac:dyDescent="0.2">
      <c r="O12" s="8">
        <f>SUM(O8:O11)</f>
        <v>6</v>
      </c>
      <c r="P12" s="8">
        <f>COUNT(O8,O10)</f>
        <v>2</v>
      </c>
    </row>
  </sheetData>
  <mergeCells count="42">
    <mergeCell ref="S8:S9"/>
    <mergeCell ref="Q10:Q11"/>
    <mergeCell ref="R10:R11"/>
    <mergeCell ref="S10:S11"/>
    <mergeCell ref="B8:B9"/>
    <mergeCell ref="C8:C9"/>
    <mergeCell ref="B10:B11"/>
    <mergeCell ref="C10:C11"/>
    <mergeCell ref="G8:G9"/>
    <mergeCell ref="G10:G11"/>
    <mergeCell ref="L10:L11"/>
    <mergeCell ref="M10:M11"/>
    <mergeCell ref="O10:O11"/>
    <mergeCell ref="Q8:Q9"/>
    <mergeCell ref="R8:R9"/>
    <mergeCell ref="R5:S5"/>
    <mergeCell ref="J5:L5"/>
    <mergeCell ref="A10:A11"/>
    <mergeCell ref="H10:H11"/>
    <mergeCell ref="H8:H9"/>
    <mergeCell ref="I8:I9"/>
    <mergeCell ref="I10:I11"/>
    <mergeCell ref="J8:J9"/>
    <mergeCell ref="K8:K9"/>
    <mergeCell ref="L8:L9"/>
    <mergeCell ref="M8:M9"/>
    <mergeCell ref="N8:N9"/>
    <mergeCell ref="O8:O9"/>
    <mergeCell ref="N10:N11"/>
    <mergeCell ref="J10:J11"/>
    <mergeCell ref="K10:K11"/>
    <mergeCell ref="A8:A9"/>
    <mergeCell ref="B5:D5"/>
    <mergeCell ref="E5:G5"/>
    <mergeCell ref="M5:O5"/>
    <mergeCell ref="B1:M1"/>
    <mergeCell ref="N1:O4"/>
    <mergeCell ref="B2:M2"/>
    <mergeCell ref="B3:D3"/>
    <mergeCell ref="F3:L3"/>
    <mergeCell ref="B4:D4"/>
    <mergeCell ref="F4:L4"/>
  </mergeCells>
  <conditionalFormatting sqref="M8">
    <cfRule type="cellIs" dxfId="8" priority="40" stopIfTrue="1" operator="equal">
      <formula>"ALTO"</formula>
    </cfRule>
    <cfRule type="cellIs" dxfId="7" priority="41" stopIfTrue="1" operator="equal">
      <formula>"MEDIO"</formula>
    </cfRule>
    <cfRule type="cellIs" dxfId="6" priority="42" stopIfTrue="1" operator="equal">
      <formula>"BAJO"</formula>
    </cfRule>
  </conditionalFormatting>
  <conditionalFormatting sqref="M10">
    <cfRule type="cellIs" dxfId="5" priority="1" stopIfTrue="1" operator="equal">
      <formula>"ALTO"</formula>
    </cfRule>
    <cfRule type="cellIs" dxfId="4" priority="2" stopIfTrue="1" operator="equal">
      <formula>"MEDIO"</formula>
    </cfRule>
    <cfRule type="cellIs" dxfId="3" priority="3" stopIfTrue="1" operator="equal">
      <formula>"BAJO"</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Y13"/>
  <sheetViews>
    <sheetView zoomScale="70" zoomScaleNormal="70" workbookViewId="0">
      <selection activeCell="B5" sqref="B5:D5"/>
    </sheetView>
  </sheetViews>
  <sheetFormatPr baseColWidth="10" defaultColWidth="11.42578125" defaultRowHeight="14.25" x14ac:dyDescent="0.2"/>
  <cols>
    <col min="1" max="1" width="5.85546875" style="8" customWidth="1"/>
    <col min="2" max="3" width="30.85546875" style="8" customWidth="1"/>
    <col min="4" max="4" width="66.28515625" style="8" customWidth="1"/>
    <col min="5" max="5" width="41" style="8" customWidth="1"/>
    <col min="6" max="6" width="36.42578125" style="22" customWidth="1"/>
    <col min="7" max="7" width="36.42578125" style="8" customWidth="1"/>
    <col min="8" max="9" width="71" style="8" customWidth="1"/>
    <col min="10" max="11" width="18.85546875" style="23"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7" t="s">
        <v>6</v>
      </c>
      <c r="C1" s="68"/>
      <c r="D1" s="68"/>
      <c r="E1" s="68"/>
      <c r="F1" s="68"/>
      <c r="G1" s="68"/>
      <c r="H1" s="68"/>
      <c r="I1" s="68"/>
      <c r="J1" s="68"/>
      <c r="K1" s="68"/>
      <c r="L1" s="68"/>
      <c r="M1" s="69"/>
      <c r="N1" s="70"/>
      <c r="O1" s="71"/>
    </row>
    <row r="2" spans="1:77" ht="26.25" customHeight="1" thickTop="1" x14ac:dyDescent="0.2">
      <c r="B2" s="76" t="s">
        <v>7</v>
      </c>
      <c r="C2" s="77"/>
      <c r="D2" s="77"/>
      <c r="E2" s="77"/>
      <c r="F2" s="77"/>
      <c r="G2" s="77"/>
      <c r="H2" s="77"/>
      <c r="I2" s="77"/>
      <c r="J2" s="77"/>
      <c r="K2" s="77"/>
      <c r="L2" s="77"/>
      <c r="M2" s="78"/>
      <c r="N2" s="72"/>
      <c r="O2" s="73"/>
    </row>
    <row r="3" spans="1:77" ht="15" x14ac:dyDescent="0.2">
      <c r="B3" s="79" t="s">
        <v>8</v>
      </c>
      <c r="C3" s="80"/>
      <c r="D3" s="81"/>
      <c r="E3" s="33"/>
      <c r="F3" s="82" t="s">
        <v>0</v>
      </c>
      <c r="G3" s="80"/>
      <c r="H3" s="80"/>
      <c r="I3" s="80"/>
      <c r="J3" s="80"/>
      <c r="K3" s="80"/>
      <c r="L3" s="81"/>
      <c r="M3" s="34" t="s">
        <v>9</v>
      </c>
      <c r="N3" s="72"/>
      <c r="O3" s="73"/>
    </row>
    <row r="4" spans="1:77" ht="15" customHeight="1" thickBot="1" x14ac:dyDescent="0.25">
      <c r="B4" s="104"/>
      <c r="C4" s="105"/>
      <c r="D4" s="106"/>
      <c r="E4" s="25"/>
      <c r="F4" s="86"/>
      <c r="G4" s="84"/>
      <c r="H4" s="105"/>
      <c r="I4" s="84"/>
      <c r="J4" s="84"/>
      <c r="K4" s="84"/>
      <c r="L4" s="85"/>
      <c r="M4" s="26" t="s">
        <v>10</v>
      </c>
      <c r="N4" s="74"/>
      <c r="O4" s="75"/>
    </row>
    <row r="5" spans="1:77" ht="120" customHeight="1" thickTop="1" x14ac:dyDescent="0.2">
      <c r="B5" s="107" t="s">
        <v>232</v>
      </c>
      <c r="C5" s="107"/>
      <c r="D5" s="107"/>
      <c r="E5" s="88" t="s">
        <v>206</v>
      </c>
      <c r="F5" s="88"/>
      <c r="G5" s="88"/>
      <c r="H5" s="51" t="s">
        <v>233</v>
      </c>
      <c r="I5" s="57" t="s">
        <v>207</v>
      </c>
      <c r="J5" s="62" t="s">
        <v>13</v>
      </c>
      <c r="K5" s="62"/>
      <c r="L5" s="63"/>
      <c r="M5" s="64" t="s">
        <v>208</v>
      </c>
      <c r="N5" s="65"/>
      <c r="O5" s="66"/>
      <c r="Q5" s="51" t="s">
        <v>15</v>
      </c>
      <c r="R5" s="112">
        <v>44904</v>
      </c>
      <c r="S5" s="107"/>
    </row>
    <row r="6" spans="1:77" ht="6" customHeight="1" x14ac:dyDescent="0.2">
      <c r="B6" s="52"/>
      <c r="C6" s="53"/>
      <c r="D6" s="54"/>
      <c r="E6" s="43"/>
      <c r="F6" s="45"/>
      <c r="G6" s="46"/>
      <c r="H6" s="52"/>
      <c r="I6" s="42"/>
      <c r="J6" s="47"/>
      <c r="K6" s="47"/>
      <c r="L6" s="48"/>
      <c r="M6" s="49"/>
      <c r="N6" s="49"/>
      <c r="O6" s="49"/>
      <c r="Q6" s="55"/>
      <c r="R6" s="55"/>
      <c r="S6" s="55"/>
    </row>
    <row r="7" spans="1:77" ht="90.75" customHeight="1" x14ac:dyDescent="0.2">
      <c r="B7" s="51" t="s">
        <v>16</v>
      </c>
      <c r="C7" s="51" t="s">
        <v>17</v>
      </c>
      <c r="D7" s="51" t="s">
        <v>18</v>
      </c>
      <c r="E7" s="51" t="s">
        <v>19</v>
      </c>
      <c r="F7" s="51" t="s">
        <v>20</v>
      </c>
      <c r="G7" s="51" t="s">
        <v>21</v>
      </c>
      <c r="H7" s="51" t="s">
        <v>22</v>
      </c>
      <c r="I7" s="51" t="s">
        <v>234</v>
      </c>
      <c r="J7" s="51" t="s">
        <v>23</v>
      </c>
      <c r="K7" s="51" t="s">
        <v>24</v>
      </c>
      <c r="L7" s="51" t="s">
        <v>25</v>
      </c>
      <c r="M7" s="51" t="s">
        <v>26</v>
      </c>
      <c r="N7" s="51" t="s">
        <v>27</v>
      </c>
      <c r="O7" s="51" t="s">
        <v>28</v>
      </c>
      <c r="Q7" s="51" t="s">
        <v>29</v>
      </c>
      <c r="R7" s="51" t="s">
        <v>30</v>
      </c>
      <c r="S7" s="51" t="s">
        <v>31</v>
      </c>
    </row>
    <row r="8" spans="1:77" ht="71.25" x14ac:dyDescent="0.2">
      <c r="A8" s="16">
        <v>1</v>
      </c>
      <c r="B8" s="37" t="s">
        <v>209</v>
      </c>
      <c r="C8" s="39" t="s">
        <v>210</v>
      </c>
      <c r="D8" s="39" t="s">
        <v>211</v>
      </c>
      <c r="E8" s="50" t="s">
        <v>212</v>
      </c>
      <c r="F8" s="50" t="s">
        <v>213</v>
      </c>
      <c r="G8" s="39" t="s">
        <v>116</v>
      </c>
      <c r="H8" s="40" t="s">
        <v>214</v>
      </c>
      <c r="I8" s="40" t="s">
        <v>276</v>
      </c>
      <c r="J8" s="38">
        <v>3</v>
      </c>
      <c r="K8" s="38">
        <v>5</v>
      </c>
      <c r="L8" s="38">
        <f>K8*J8</f>
        <v>15</v>
      </c>
      <c r="M8" s="38" t="str">
        <f>IF(L8&lt;12,"BAJO",IF(L8&gt;19,"ALTO","MEDIO"))</f>
        <v>MEDIO</v>
      </c>
      <c r="N8" s="39"/>
      <c r="O8" s="56">
        <f>IF(M8="BAJO",0.1,IF(M8="MEDIO",3,5))</f>
        <v>3</v>
      </c>
      <c r="Q8" s="18" t="s">
        <v>258</v>
      </c>
      <c r="R8" s="18" t="s">
        <v>259</v>
      </c>
      <c r="S8" s="19"/>
      <c r="BX8" s="8">
        <v>1</v>
      </c>
      <c r="BY8" s="8">
        <v>1</v>
      </c>
    </row>
    <row r="9" spans="1:77" ht="57" customHeight="1" x14ac:dyDescent="0.2">
      <c r="A9" s="60">
        <v>2</v>
      </c>
      <c r="B9" s="90" t="s">
        <v>209</v>
      </c>
      <c r="C9" s="92" t="s">
        <v>215</v>
      </c>
      <c r="D9" s="17" t="s">
        <v>216</v>
      </c>
      <c r="E9" s="20" t="s">
        <v>213</v>
      </c>
      <c r="F9" s="20" t="s">
        <v>217</v>
      </c>
      <c r="G9" s="92" t="s">
        <v>116</v>
      </c>
      <c r="H9" s="92" t="s">
        <v>218</v>
      </c>
      <c r="I9" s="121" t="s">
        <v>276</v>
      </c>
      <c r="J9" s="96">
        <v>3</v>
      </c>
      <c r="K9" s="96">
        <v>5</v>
      </c>
      <c r="L9" s="96">
        <f t="shared" ref="L9:L11" si="0">K9*J9</f>
        <v>15</v>
      </c>
      <c r="M9" s="96" t="str">
        <f t="shared" ref="M9:M11" si="1">IF(L9&lt;12,"BAJO",IF(L9&gt;19,"ALTO","MEDIO"))</f>
        <v>MEDIO</v>
      </c>
      <c r="N9" s="92" t="s">
        <v>257</v>
      </c>
      <c r="O9" s="96">
        <f>IF(M9="BAJO",0.1,IF(M9="MEDIO",3,5))</f>
        <v>3</v>
      </c>
      <c r="Q9" s="98" t="s">
        <v>258</v>
      </c>
      <c r="R9" s="100" t="s">
        <v>259</v>
      </c>
      <c r="S9" s="119"/>
    </row>
    <row r="10" spans="1:77" ht="57" x14ac:dyDescent="0.2">
      <c r="A10" s="60"/>
      <c r="B10" s="91"/>
      <c r="C10" s="93"/>
      <c r="D10" s="17" t="s">
        <v>219</v>
      </c>
      <c r="E10" s="20" t="s">
        <v>217</v>
      </c>
      <c r="F10" s="20" t="s">
        <v>213</v>
      </c>
      <c r="G10" s="93" t="s">
        <v>116</v>
      </c>
      <c r="H10" s="93" t="s">
        <v>218</v>
      </c>
      <c r="I10" s="122"/>
      <c r="J10" s="97"/>
      <c r="K10" s="97"/>
      <c r="L10" s="97"/>
      <c r="M10" s="97"/>
      <c r="N10" s="93"/>
      <c r="O10" s="125"/>
      <c r="Q10" s="99"/>
      <c r="R10" s="101"/>
      <c r="S10" s="120"/>
      <c r="BX10" s="8">
        <v>2</v>
      </c>
      <c r="BY10" s="8">
        <v>2</v>
      </c>
    </row>
    <row r="11" spans="1:77" ht="85.5" x14ac:dyDescent="0.2">
      <c r="A11" s="60">
        <v>3</v>
      </c>
      <c r="B11" s="90" t="s">
        <v>209</v>
      </c>
      <c r="C11" s="92" t="s">
        <v>220</v>
      </c>
      <c r="D11" s="17" t="s">
        <v>280</v>
      </c>
      <c r="E11" s="20" t="s">
        <v>221</v>
      </c>
      <c r="F11" s="20" t="s">
        <v>222</v>
      </c>
      <c r="G11" s="92" t="s">
        <v>223</v>
      </c>
      <c r="H11" s="92" t="s">
        <v>224</v>
      </c>
      <c r="I11" s="123" t="s">
        <v>276</v>
      </c>
      <c r="J11" s="96">
        <v>3</v>
      </c>
      <c r="K11" s="96">
        <v>5</v>
      </c>
      <c r="L11" s="96">
        <f t="shared" si="0"/>
        <v>15</v>
      </c>
      <c r="M11" s="96" t="str">
        <f t="shared" si="1"/>
        <v>MEDIO</v>
      </c>
      <c r="N11" s="92" t="s">
        <v>257</v>
      </c>
      <c r="O11" s="96">
        <f>IF(M11="BAJO",0.1,IF(M11="MEDIO",3,5))</f>
        <v>3</v>
      </c>
      <c r="Q11" s="98" t="s">
        <v>258</v>
      </c>
      <c r="R11" s="100" t="s">
        <v>259</v>
      </c>
      <c r="S11" s="119"/>
    </row>
    <row r="12" spans="1:77" ht="85.5" x14ac:dyDescent="0.2">
      <c r="A12" s="60"/>
      <c r="B12" s="91" t="s">
        <v>209</v>
      </c>
      <c r="C12" s="93" t="s">
        <v>220</v>
      </c>
      <c r="D12" s="17" t="s">
        <v>281</v>
      </c>
      <c r="E12" s="20" t="s">
        <v>222</v>
      </c>
      <c r="F12" s="20" t="s">
        <v>222</v>
      </c>
      <c r="G12" s="93" t="s">
        <v>223</v>
      </c>
      <c r="H12" s="93" t="s">
        <v>224</v>
      </c>
      <c r="I12" s="124"/>
      <c r="J12" s="97"/>
      <c r="K12" s="97"/>
      <c r="L12" s="97"/>
      <c r="M12" s="97"/>
      <c r="N12" s="93"/>
      <c r="O12" s="125"/>
      <c r="Q12" s="99"/>
      <c r="R12" s="101"/>
      <c r="S12" s="120"/>
      <c r="BX12" s="8">
        <v>2</v>
      </c>
      <c r="BY12" s="8">
        <v>2</v>
      </c>
    </row>
    <row r="13" spans="1:77" ht="15" x14ac:dyDescent="0.25">
      <c r="O13" s="59">
        <f>SUM(O8:O12)</f>
        <v>9</v>
      </c>
      <c r="P13" s="8">
        <f>COUNT(O8,O9,O11)</f>
        <v>3</v>
      </c>
    </row>
  </sheetData>
  <mergeCells count="42">
    <mergeCell ref="R5:S5"/>
    <mergeCell ref="J5:L5"/>
    <mergeCell ref="M9:M10"/>
    <mergeCell ref="N9:N10"/>
    <mergeCell ref="M11:M12"/>
    <mergeCell ref="N11:N12"/>
    <mergeCell ref="Q9:Q10"/>
    <mergeCell ref="R9:R10"/>
    <mergeCell ref="S9:S10"/>
    <mergeCell ref="O9:O10"/>
    <mergeCell ref="O11:O12"/>
    <mergeCell ref="K11:K12"/>
    <mergeCell ref="L11:L12"/>
    <mergeCell ref="Q11:Q12"/>
    <mergeCell ref="R11:R12"/>
    <mergeCell ref="S11:S12"/>
    <mergeCell ref="A9:A10"/>
    <mergeCell ref="A11:A12"/>
    <mergeCell ref="B5:D5"/>
    <mergeCell ref="E5:G5"/>
    <mergeCell ref="B9:B10"/>
    <mergeCell ref="C9:C10"/>
    <mergeCell ref="B11:B12"/>
    <mergeCell ref="C11:C12"/>
    <mergeCell ref="G9:G10"/>
    <mergeCell ref="G11:G12"/>
    <mergeCell ref="H11:H12"/>
    <mergeCell ref="J11:J12"/>
    <mergeCell ref="H9:H10"/>
    <mergeCell ref="M5:O5"/>
    <mergeCell ref="B1:M1"/>
    <mergeCell ref="N1:O4"/>
    <mergeCell ref="B2:M2"/>
    <mergeCell ref="B3:D3"/>
    <mergeCell ref="F3:L3"/>
    <mergeCell ref="B4:D4"/>
    <mergeCell ref="F4:L4"/>
    <mergeCell ref="I9:I10"/>
    <mergeCell ref="I11:I12"/>
    <mergeCell ref="J9:J10"/>
    <mergeCell ref="K9:K10"/>
    <mergeCell ref="L9:L10"/>
  </mergeCells>
  <conditionalFormatting sqref="M8:M9 M11">
    <cfRule type="cellIs" dxfId="2" priority="37" stopIfTrue="1" operator="equal">
      <formula>"ALTO"</formula>
    </cfRule>
    <cfRule type="cellIs" dxfId="1" priority="38" stopIfTrue="1" operator="equal">
      <formula>"MEDIO"</formula>
    </cfRule>
    <cfRule type="cellIs" dxfId="0" priority="39" stopIfTrue="1" operator="equal">
      <formula>"BAJO"</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Valoración_Procesos</vt:lpstr>
      <vt:lpstr>ADMISIONES_Y_REGISTRO</vt:lpstr>
      <vt:lpstr>BIENESTAR_UNIVERSITARIO</vt:lpstr>
      <vt:lpstr>CIENCIA_TECNOLOGÍA_INNOVACI (2</vt:lpstr>
      <vt:lpstr>DIALOGANDO_CON_EL_MUNDO_FOR_APR</vt:lpstr>
      <vt:lpstr>GRADUADOS</vt:lpstr>
      <vt:lpstr>INTERACCIÓN_SOCIAL_UN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RUBEN DARIO  GOMEZ MAHECHA</cp:lastModifiedBy>
  <cp:revision/>
  <dcterms:created xsi:type="dcterms:W3CDTF">2022-01-11T16:39:20Z</dcterms:created>
  <dcterms:modified xsi:type="dcterms:W3CDTF">2023-01-09T22:21:44Z</dcterms:modified>
  <cp:category/>
  <cp:contentStatus/>
</cp:coreProperties>
</file>