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OneDrive - UNIVERSIDAD DE CUNDINAMARCA\INVITACIONES PÚBLICAS ZIPA\1. INVITACIONES PÚBLICAS ZIPA\Z-CD-027 LAVADO DE TANQUES\ANEXOS PUBLICACIÓN\"/>
    </mc:Choice>
  </mc:AlternateContent>
  <xr:revisionPtr revIDLastSave="0" documentId="13_ncr:1_{5EF6D5E4-418F-4679-844C-D1167A4C5198}"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7" l="1"/>
  <c r="J24" i="7"/>
  <c r="H24" i="7"/>
  <c r="K24" i="7" s="1"/>
  <c r="L23" i="7"/>
  <c r="J23" i="7"/>
  <c r="H23" i="7"/>
  <c r="K23" i="7" s="1"/>
  <c r="L22" i="7"/>
  <c r="J22" i="7"/>
  <c r="H22" i="7"/>
  <c r="K22" i="7" s="1"/>
  <c r="L21" i="7"/>
  <c r="N21" i="7" s="1"/>
  <c r="J21" i="7"/>
  <c r="H21" i="7"/>
  <c r="K21" i="7" s="1"/>
  <c r="L20" i="7"/>
  <c r="J20" i="7"/>
  <c r="H20" i="7"/>
  <c r="K20" i="7" s="1"/>
  <c r="L19" i="7"/>
  <c r="N19" i="7" s="1"/>
  <c r="J19" i="7"/>
  <c r="H19" i="7"/>
  <c r="K19" i="7" s="1"/>
  <c r="L18" i="7"/>
  <c r="J18" i="7"/>
  <c r="H18" i="7"/>
  <c r="K18" i="7" s="1"/>
  <c r="L17" i="7"/>
  <c r="N17" i="7" s="1"/>
  <c r="J17" i="7"/>
  <c r="H17" i="7"/>
  <c r="L16" i="7"/>
  <c r="N16" i="7" s="1"/>
  <c r="J16" i="7"/>
  <c r="H16" i="7"/>
  <c r="K16" i="7" s="1"/>
  <c r="L15" i="7"/>
  <c r="J15" i="7"/>
  <c r="H15" i="7"/>
  <c r="K15" i="7" s="1"/>
  <c r="O30" i="7"/>
  <c r="O29" i="7"/>
  <c r="M23" i="7" l="1"/>
  <c r="N23" i="7"/>
  <c r="O23" i="7" s="1"/>
  <c r="M24" i="7"/>
  <c r="M22" i="7"/>
  <c r="N22" i="7"/>
  <c r="O22" i="7" s="1"/>
  <c r="K17" i="7"/>
  <c r="N24" i="7"/>
  <c r="O24" i="7" s="1"/>
  <c r="M18" i="7"/>
  <c r="N18" i="7"/>
  <c r="O18" i="7" s="1"/>
  <c r="M19" i="7"/>
  <c r="O19" i="7"/>
  <c r="M20" i="7"/>
  <c r="N20" i="7"/>
  <c r="O20" i="7" s="1"/>
  <c r="M21" i="7"/>
  <c r="O21" i="7" s="1"/>
  <c r="M16" i="7"/>
  <c r="O16" i="7" s="1"/>
  <c r="M17" i="7"/>
  <c r="O17" i="7" s="1"/>
  <c r="M15" i="7"/>
  <c r="N15" i="7"/>
  <c r="O15" i="7" s="1"/>
  <c r="O27" i="7"/>
  <c r="O26" i="7"/>
  <c r="L14" i="7"/>
  <c r="M14" i="7" s="1"/>
  <c r="J14" i="7"/>
  <c r="H14" i="7"/>
  <c r="O25" i="7" l="1"/>
  <c r="O28" i="7" s="1"/>
  <c r="K14" i="7"/>
  <c r="O31" i="7"/>
  <c r="O32" i="7"/>
  <c r="O33" i="7" s="1"/>
  <c r="N14" i="7"/>
  <c r="O14" i="7" s="1"/>
  <c r="O34" i="7" l="1"/>
</calcChain>
</file>

<file path=xl/sharedStrings.xml><?xml version="1.0" encoding="utf-8"?>
<sst xmlns="http://schemas.openxmlformats.org/spreadsheetml/2006/main" count="118" uniqueCount="93">
  <si>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</si>
  <si>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</si>
  <si>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</si>
  <si>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</si>
  <si>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</si>
  <si>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</si>
  <si>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</si>
  <si>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</si>
  <si>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</si>
  <si>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</si>
  <si>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</si>
  <si>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</si>
  <si>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</si>
  <si>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</si>
  <si>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</si>
  <si>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</si>
  <si>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</si>
  <si>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</si>
  <si>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</si>
  <si>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</si>
  <si>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</si>
  <si>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</si>
  <si>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</si>
  <si>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</si>
  <si>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</si>
  <si>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</si>
  <si>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</si>
  <si>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</si>
  <si>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</si>
  <si>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</si>
  <si>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</si>
  <si>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</si>
  <si>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</si>
  <si>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</si>
  <si>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</si>
  <si>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</si>
  <si>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</si>
  <si>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</si>
  <si>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</si>
  <si>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</si>
  <si>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</si>
  <si>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</si>
  <si>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</si>
  <si>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</si>
  <si>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</si>
  <si>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</si>
  <si>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</si>
  <si>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</si>
  <si>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</si>
  <si>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</si>
  <si>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</si>
  <si>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</si>
  <si>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</si>
  <si>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</si>
  <si>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</si>
  <si>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</si>
  <si>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</si>
  <si>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</si>
  <si>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</si>
  <si>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</si>
  <si>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</si>
  <si>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</si>
  <si>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</si>
  <si>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</si>
  <si>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</si>
  <si>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</si>
  <si>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</si>
  <si>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</si>
  <si>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</si>
  <si>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</si>
  <si>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</si>
  <si>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</si>
  <si>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</si>
  <si>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</si>
  <si>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</si>
  <si>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</si>
  <si>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</si>
  <si>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</si>
  <si>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</si>
  <si>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</si>
  <si>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</si>
  <si>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</si>
  <si>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Lavado y desinfección de tanque de agua potable de 67 m3-subterraneo (espacio confinado).</t>
  </si>
  <si>
    <t>Servicio de  Lavado general del tanque de aguas lluvias de 8m3-subterraneo (espacio confinado).</t>
  </si>
  <si>
    <t>Servicio de Lavado general de tanque de aguas sistema 23m3- subterráneo (espacio confinado).</t>
  </si>
  <si>
    <t>Servicio de fumigación contra insectos rastreros y voladores por medio de aspersión, (incluye mano de obra, insumos y equipos),  para un total de 3110  mts,  en la infraestructura física de la extensión Zipaquirá</t>
  </si>
  <si>
    <t>Servicio de aplicación localizada de gel insecticida y cucarachicida), para un total de 3110  mts, en la infraestructura física de la extensión Zipaquirá</t>
  </si>
  <si>
    <t>Servicio de Limpieza y mantenimiento de veinte (20) estaciones cebaderas para el control de roedores incluye cambio y/o aplicación de cebo en las instalaciones de la extensión Zipaquirá</t>
  </si>
  <si>
    <t>Instalación de 16 cebaderas para ratones en las instalaciones de la extensión Zipaquirá</t>
  </si>
  <si>
    <t>Servicio de desinfección y desodorización de baños de las instalaciones de la extensión Zipaquirá para un área total de 118 mts2.</t>
  </si>
  <si>
    <t>Servicio de análisis físico, químico y microbiológico de agua básico donde se evalúan los siguientes aspectos: recuento de aerobios mesófilos, recuento coliformes totales, conductividad, color, pH, turbiedad, hierro, en aguas residuales, muestreo puntual caja de inspección, con base en la resolución 0631 del 2015, articulo 8. Para la extensión Zipaquirá</t>
  </si>
  <si>
    <t>Servicio de caracterización de agua en los tanques de aguas lluvias que posee la universidad de Cundinamarca extensión Zipaquirá, muestreo puntual con base en la resolución 0699 del 2021 artículo 4- parámetros establecidos en la tabla 1.</t>
  </si>
  <si>
    <t>Servicio de aplicación del gel ahuyentador para aves voladoras (palomas) en la infraestructura física terrazas y estructura metálica del techo 150 mts lineales de las instalaciones de la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</si>
</sst>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0" fillId="2" borderId="0" xfId="0" applyFill="1" applyAlignment="1" applyProtection="1">
      <alignmen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4" customHeight="1" x14ac:dyDescent="0.25">
      <c r="A14" s="25">
        <v>1</v>
      </c>
      <c r="B14" s="27" t="s">
        <v>82</v>
      </c>
      <c r="C14" s="12"/>
      <c r="D14" s="126">
        <v>2</v>
      </c>
      <c r="E14" s="126"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61.5" customHeight="1" x14ac:dyDescent="0.25">
      <c r="A15" s="25">
        <v>2</v>
      </c>
      <c r="B15" s="27" t="s">
        <v>83</v>
      </c>
      <c r="C15" s="12"/>
      <c r="D15" s="126">
        <v>2</v>
      </c>
      <c r="E15" s="126" t="s">
        <v>81</v>
      </c>
      <c r="F15" s="57"/>
      <c r="G15" s="11"/>
      <c r="H15" s="1">
        <f>+ROUND(F15*G15,0)</f>
        <v>0</v>
      </c>
      <c r="I15" s="11"/>
      <c r="J15" s="1">
        <f t="shared" ref="J15:J16" si="6">ROUND(F15*I15,0)</f>
        <v>0</v>
      </c>
      <c r="K15" s="1">
        <f t="shared" ref="K15:K16" si="7">ROUND(F15+H15+J15,0)</f>
        <v>0</v>
      </c>
      <c r="L15" s="1">
        <f t="shared" ref="L15:L16" si="8">ROUND(F15*D15,0)</f>
        <v>0</v>
      </c>
      <c r="M15" s="1">
        <f t="shared" ref="M15:M16" si="9">ROUND(L15*G15,0)</f>
        <v>0</v>
      </c>
      <c r="N15" s="1">
        <f t="shared" ref="N15:N16" si="10">ROUND(L15*I15,0)</f>
        <v>0</v>
      </c>
      <c r="O15" s="26">
        <f t="shared" ref="O15:O16" si="11">ROUND(L15+N15+M15,0)</f>
        <v>0</v>
      </c>
    </row>
    <row r="16" spans="1:15" s="9" customFormat="1" ht="60.75" customHeight="1" x14ac:dyDescent="0.25">
      <c r="A16" s="25">
        <v>3</v>
      </c>
      <c r="B16" s="27" t="s">
        <v>84</v>
      </c>
      <c r="C16" s="12"/>
      <c r="D16" s="126">
        <v>2</v>
      </c>
      <c r="E16" s="126" t="s">
        <v>81</v>
      </c>
      <c r="F16" s="57"/>
      <c r="G16" s="11"/>
      <c r="H16" s="1">
        <f>+ROUND(F16*G16,0)</f>
        <v>0</v>
      </c>
      <c r="I16" s="11"/>
      <c r="J16" s="1">
        <f t="shared" si="6"/>
        <v>0</v>
      </c>
      <c r="K16" s="1">
        <f t="shared" si="7"/>
        <v>0</v>
      </c>
      <c r="L16" s="1">
        <f t="shared" si="8"/>
        <v>0</v>
      </c>
      <c r="M16" s="1">
        <f t="shared" si="9"/>
        <v>0</v>
      </c>
      <c r="N16" s="1">
        <f t="shared" si="10"/>
        <v>0</v>
      </c>
      <c r="O16" s="26">
        <f t="shared" si="11"/>
        <v>0</v>
      </c>
    </row>
    <row r="17" spans="1:15" s="9" customFormat="1" ht="76.5" customHeight="1" x14ac:dyDescent="0.25">
      <c r="A17" s="25">
        <v>4</v>
      </c>
      <c r="B17" s="27" t="s">
        <v>85</v>
      </c>
      <c r="C17" s="12"/>
      <c r="D17" s="126">
        <v>2</v>
      </c>
      <c r="E17" s="126" t="s">
        <v>81</v>
      </c>
      <c r="F17" s="57"/>
      <c r="G17" s="11"/>
      <c r="H17" s="1">
        <f>+ROUND(F17*G17,0)</f>
        <v>0</v>
      </c>
      <c r="I17" s="11"/>
      <c r="J17" s="1">
        <f t="shared" ref="J17:J20" si="12">ROUND(F17*I17,0)</f>
        <v>0</v>
      </c>
      <c r="K17" s="1">
        <f t="shared" ref="K17:K20" si="13">ROUND(F17+H17+J17,0)</f>
        <v>0</v>
      </c>
      <c r="L17" s="1">
        <f t="shared" ref="L17:L20" si="14">ROUND(F17*D17,0)</f>
        <v>0</v>
      </c>
      <c r="M17" s="1">
        <f t="shared" ref="M17:M20" si="15">ROUND(L17*G17,0)</f>
        <v>0</v>
      </c>
      <c r="N17" s="1">
        <f t="shared" ref="N17:N20" si="16">ROUND(L17*I17,0)</f>
        <v>0</v>
      </c>
      <c r="O17" s="26">
        <f t="shared" ref="O17:O20" si="17">ROUND(L17+N17+M17,0)</f>
        <v>0</v>
      </c>
    </row>
    <row r="18" spans="1:15" s="9" customFormat="1" ht="72" customHeight="1" x14ac:dyDescent="0.25">
      <c r="A18" s="25">
        <v>5</v>
      </c>
      <c r="B18" s="27" t="s">
        <v>86</v>
      </c>
      <c r="C18" s="12"/>
      <c r="D18" s="126">
        <v>2</v>
      </c>
      <c r="E18" s="126" t="s">
        <v>81</v>
      </c>
      <c r="F18" s="57"/>
      <c r="G18" s="11"/>
      <c r="H18" s="1">
        <f>+ROUND(F18*G18,0)</f>
        <v>0</v>
      </c>
      <c r="I18" s="11"/>
      <c r="J18" s="1">
        <f t="shared" si="12"/>
        <v>0</v>
      </c>
      <c r="K18" s="1">
        <f t="shared" si="13"/>
        <v>0</v>
      </c>
      <c r="L18" s="1">
        <f t="shared" si="14"/>
        <v>0</v>
      </c>
      <c r="M18" s="1">
        <f t="shared" si="15"/>
        <v>0</v>
      </c>
      <c r="N18" s="1">
        <f t="shared" si="16"/>
        <v>0</v>
      </c>
      <c r="O18" s="26">
        <f t="shared" si="17"/>
        <v>0</v>
      </c>
    </row>
    <row r="19" spans="1:15" s="9" customFormat="1" ht="64.5" customHeight="1" x14ac:dyDescent="0.25">
      <c r="A19" s="25">
        <v>6</v>
      </c>
      <c r="B19" s="27" t="s">
        <v>87</v>
      </c>
      <c r="C19" s="12"/>
      <c r="D19" s="126">
        <v>2</v>
      </c>
      <c r="E19" s="126" t="s">
        <v>81</v>
      </c>
      <c r="F19" s="57"/>
      <c r="G19" s="11"/>
      <c r="H19" s="1">
        <f>+ROUND(F19*G19,0)</f>
        <v>0</v>
      </c>
      <c r="I19" s="11"/>
      <c r="J19" s="1">
        <f t="shared" si="12"/>
        <v>0</v>
      </c>
      <c r="K19" s="1">
        <f t="shared" si="13"/>
        <v>0</v>
      </c>
      <c r="L19" s="1">
        <f t="shared" si="14"/>
        <v>0</v>
      </c>
      <c r="M19" s="1">
        <f t="shared" si="15"/>
        <v>0</v>
      </c>
      <c r="N19" s="1">
        <f t="shared" si="16"/>
        <v>0</v>
      </c>
      <c r="O19" s="26">
        <f t="shared" si="17"/>
        <v>0</v>
      </c>
    </row>
    <row r="20" spans="1:15" s="9" customFormat="1" ht="64.5" customHeight="1" x14ac:dyDescent="0.25">
      <c r="A20" s="25">
        <v>7</v>
      </c>
      <c r="B20" s="27" t="s">
        <v>88</v>
      </c>
      <c r="C20" s="12"/>
      <c r="D20" s="126">
        <v>16</v>
      </c>
      <c r="E20" s="126" t="s">
        <v>81</v>
      </c>
      <c r="F20" s="57"/>
      <c r="G20" s="11"/>
      <c r="H20" s="1">
        <f>+ROUND(F20*G20,0)</f>
        <v>0</v>
      </c>
      <c r="I20" s="11"/>
      <c r="J20" s="1">
        <f t="shared" si="12"/>
        <v>0</v>
      </c>
      <c r="K20" s="1">
        <f t="shared" si="13"/>
        <v>0</v>
      </c>
      <c r="L20" s="1">
        <f t="shared" si="14"/>
        <v>0</v>
      </c>
      <c r="M20" s="1">
        <f t="shared" si="15"/>
        <v>0</v>
      </c>
      <c r="N20" s="1">
        <f t="shared" si="16"/>
        <v>0</v>
      </c>
      <c r="O20" s="26">
        <f t="shared" si="17"/>
        <v>0</v>
      </c>
    </row>
    <row r="21" spans="1:15" s="9" customFormat="1" ht="69.75" customHeight="1" x14ac:dyDescent="0.25">
      <c r="A21" s="25">
        <v>8</v>
      </c>
      <c r="B21" s="127" t="s">
        <v>89</v>
      </c>
      <c r="C21" s="12"/>
      <c r="D21" s="126">
        <v>2</v>
      </c>
      <c r="E21" s="126" t="s">
        <v>81</v>
      </c>
      <c r="F21" s="57"/>
      <c r="G21" s="11"/>
      <c r="H21" s="1">
        <f>+ROUND(F21*G21,0)</f>
        <v>0</v>
      </c>
      <c r="I21" s="11"/>
      <c r="J21" s="1">
        <f t="shared" ref="J21:J24" si="18">ROUND(F21*I21,0)</f>
        <v>0</v>
      </c>
      <c r="K21" s="1">
        <f t="shared" ref="K21:K24" si="19">ROUND(F21+H21+J21,0)</f>
        <v>0</v>
      </c>
      <c r="L21" s="1">
        <f t="shared" ref="L21:L24" si="20">ROUND(F21*D21,0)</f>
        <v>0</v>
      </c>
      <c r="M21" s="1">
        <f t="shared" ref="M21:M24" si="21">ROUND(L21*G21,0)</f>
        <v>0</v>
      </c>
      <c r="N21" s="1">
        <f t="shared" ref="N21:N24" si="22">ROUND(L21*I21,0)</f>
        <v>0</v>
      </c>
      <c r="O21" s="26">
        <f t="shared" ref="O21:O24" si="23">ROUND(L21+N21+M21,0)</f>
        <v>0</v>
      </c>
    </row>
    <row r="22" spans="1:15" s="9" customFormat="1" ht="87" customHeight="1" x14ac:dyDescent="0.25">
      <c r="A22" s="25">
        <v>9</v>
      </c>
      <c r="B22" s="27" t="s">
        <v>90</v>
      </c>
      <c r="C22" s="12"/>
      <c r="D22" s="126">
        <v>2</v>
      </c>
      <c r="E22" s="126" t="s">
        <v>81</v>
      </c>
      <c r="F22" s="57"/>
      <c r="G22" s="11"/>
      <c r="H22" s="1">
        <f>+ROUND(F22*G22,0)</f>
        <v>0</v>
      </c>
      <c r="I22" s="11"/>
      <c r="J22" s="1">
        <f t="shared" si="18"/>
        <v>0</v>
      </c>
      <c r="K22" s="1">
        <f t="shared" si="19"/>
        <v>0</v>
      </c>
      <c r="L22" s="1">
        <f t="shared" si="20"/>
        <v>0</v>
      </c>
      <c r="M22" s="1">
        <f t="shared" si="21"/>
        <v>0</v>
      </c>
      <c r="N22" s="1">
        <f t="shared" si="22"/>
        <v>0</v>
      </c>
      <c r="O22" s="26">
        <f t="shared" si="23"/>
        <v>0</v>
      </c>
    </row>
    <row r="23" spans="1:15" s="9" customFormat="1" ht="87" customHeight="1" x14ac:dyDescent="0.25">
      <c r="A23" s="25">
        <v>10</v>
      </c>
      <c r="B23" s="27" t="s">
        <v>91</v>
      </c>
      <c r="C23" s="12"/>
      <c r="D23" s="126">
        <v>2</v>
      </c>
      <c r="E23" s="126" t="s">
        <v>81</v>
      </c>
      <c r="F23" s="57"/>
      <c r="G23" s="11"/>
      <c r="H23" s="1">
        <f>+ROUND(F23*G23,0)</f>
        <v>0</v>
      </c>
      <c r="I23" s="11"/>
      <c r="J23" s="1">
        <f t="shared" si="18"/>
        <v>0</v>
      </c>
      <c r="K23" s="1">
        <f t="shared" si="19"/>
        <v>0</v>
      </c>
      <c r="L23" s="1">
        <f t="shared" si="20"/>
        <v>0</v>
      </c>
      <c r="M23" s="1">
        <f t="shared" si="21"/>
        <v>0</v>
      </c>
      <c r="N23" s="1">
        <f t="shared" si="22"/>
        <v>0</v>
      </c>
      <c r="O23" s="26">
        <f t="shared" si="23"/>
        <v>0</v>
      </c>
    </row>
    <row r="24" spans="1:15" s="9" customFormat="1" ht="87" customHeight="1" thickBot="1" x14ac:dyDescent="0.3">
      <c r="A24" s="25">
        <v>11</v>
      </c>
      <c r="B24" s="27" t="s">
        <v>92</v>
      </c>
      <c r="C24" s="12"/>
      <c r="D24" s="126">
        <v>1</v>
      </c>
      <c r="E24" s="126" t="s">
        <v>81</v>
      </c>
      <c r="F24" s="57"/>
      <c r="G24" s="11"/>
      <c r="H24" s="1">
        <f>+ROUND(F24*G24,0)</f>
        <v>0</v>
      </c>
      <c r="I24" s="11"/>
      <c r="J24" s="1">
        <f t="shared" si="18"/>
        <v>0</v>
      </c>
      <c r="K24" s="1">
        <f t="shared" si="19"/>
        <v>0</v>
      </c>
      <c r="L24" s="1">
        <f t="shared" si="20"/>
        <v>0</v>
      </c>
      <c r="M24" s="1">
        <f t="shared" si="21"/>
        <v>0</v>
      </c>
      <c r="N24" s="1">
        <f t="shared" si="22"/>
        <v>0</v>
      </c>
      <c r="O24" s="26">
        <f t="shared" si="23"/>
        <v>0</v>
      </c>
    </row>
    <row r="25" spans="1:15" s="9" customFormat="1" ht="42" customHeight="1" thickBot="1" x14ac:dyDescent="0.3">
      <c r="A25" s="91" t="s">
        <v>26</v>
      </c>
      <c r="B25" s="92"/>
      <c r="C25" s="92"/>
      <c r="D25" s="92"/>
      <c r="E25" s="92"/>
      <c r="F25" s="92"/>
      <c r="G25" s="92"/>
      <c r="H25" s="92"/>
      <c r="I25" s="92"/>
      <c r="J25" s="92"/>
      <c r="K25" s="92"/>
      <c r="L25" s="64" t="s">
        <v>27</v>
      </c>
      <c r="M25" s="65"/>
      <c r="N25" s="65"/>
      <c r="O25" s="35">
        <f>SUMIF(G:G,0%,L:L)+SUMIF(G:G,"",L:L)</f>
        <v>0</v>
      </c>
    </row>
    <row r="26" spans="1:15" s="9" customFormat="1" ht="39" customHeight="1" x14ac:dyDescent="0.25">
      <c r="A26" s="70" t="s">
        <v>78</v>
      </c>
      <c r="B26" s="71"/>
      <c r="C26" s="71"/>
      <c r="D26" s="71"/>
      <c r="E26" s="71"/>
      <c r="F26" s="71"/>
      <c r="G26" s="71"/>
      <c r="H26" s="71"/>
      <c r="I26" s="71"/>
      <c r="J26" s="71"/>
      <c r="K26" s="72"/>
      <c r="L26" s="62" t="s">
        <v>28</v>
      </c>
      <c r="M26" s="63"/>
      <c r="N26" s="63"/>
      <c r="O26" s="36">
        <f>SUMIF(G:G,5%,L:L)</f>
        <v>0</v>
      </c>
    </row>
    <row r="27" spans="1:15" s="9" customFormat="1" ht="30" customHeight="1" x14ac:dyDescent="0.25">
      <c r="A27" s="73"/>
      <c r="B27" s="74"/>
      <c r="C27" s="74"/>
      <c r="D27" s="74"/>
      <c r="E27" s="74"/>
      <c r="F27" s="74"/>
      <c r="G27" s="74"/>
      <c r="H27" s="74"/>
      <c r="I27" s="74"/>
      <c r="J27" s="74"/>
      <c r="K27" s="75"/>
      <c r="L27" s="62" t="s">
        <v>29</v>
      </c>
      <c r="M27" s="63"/>
      <c r="N27" s="63"/>
      <c r="O27" s="36">
        <f>SUMIF(G:G,19%,L:L)</f>
        <v>0</v>
      </c>
    </row>
    <row r="28" spans="1:15" s="9" customFormat="1" ht="30" customHeight="1" x14ac:dyDescent="0.25">
      <c r="A28" s="73"/>
      <c r="B28" s="74"/>
      <c r="C28" s="74"/>
      <c r="D28" s="74"/>
      <c r="E28" s="74"/>
      <c r="F28" s="74"/>
      <c r="G28" s="74"/>
      <c r="H28" s="74"/>
      <c r="I28" s="74"/>
      <c r="J28" s="74"/>
      <c r="K28" s="75"/>
      <c r="L28" s="60" t="s">
        <v>22</v>
      </c>
      <c r="M28" s="61"/>
      <c r="N28" s="61"/>
      <c r="O28" s="37">
        <f>SUM(O25:O27)</f>
        <v>0</v>
      </c>
    </row>
    <row r="29" spans="1:15" s="9" customFormat="1" ht="30" customHeight="1" x14ac:dyDescent="0.25">
      <c r="A29" s="73"/>
      <c r="B29" s="74"/>
      <c r="C29" s="74"/>
      <c r="D29" s="74"/>
      <c r="E29" s="74"/>
      <c r="F29" s="74"/>
      <c r="G29" s="74"/>
      <c r="H29" s="74"/>
      <c r="I29" s="74"/>
      <c r="J29" s="74"/>
      <c r="K29" s="75"/>
      <c r="L29" s="58" t="s">
        <v>30</v>
      </c>
      <c r="M29" s="59"/>
      <c r="N29" s="59"/>
      <c r="O29" s="38">
        <f>SUMIF(G:G,5%,M:M)</f>
        <v>0</v>
      </c>
    </row>
    <row r="30" spans="1:15" s="9" customFormat="1" ht="30" customHeight="1" x14ac:dyDescent="0.25">
      <c r="A30" s="73"/>
      <c r="B30" s="74"/>
      <c r="C30" s="74"/>
      <c r="D30" s="74"/>
      <c r="E30" s="74"/>
      <c r="F30" s="74"/>
      <c r="G30" s="74"/>
      <c r="H30" s="74"/>
      <c r="I30" s="74"/>
      <c r="J30" s="74"/>
      <c r="K30" s="75"/>
      <c r="L30" s="58" t="s">
        <v>31</v>
      </c>
      <c r="M30" s="59"/>
      <c r="N30" s="59"/>
      <c r="O30" s="38">
        <f>SUMIF(G:G,19%,M:M)</f>
        <v>0</v>
      </c>
    </row>
    <row r="31" spans="1:15" s="9" customFormat="1" ht="30" customHeight="1" x14ac:dyDescent="0.25">
      <c r="A31" s="73"/>
      <c r="B31" s="74"/>
      <c r="C31" s="74"/>
      <c r="D31" s="74"/>
      <c r="E31" s="74"/>
      <c r="F31" s="74"/>
      <c r="G31" s="74"/>
      <c r="H31" s="74"/>
      <c r="I31" s="74"/>
      <c r="J31" s="74"/>
      <c r="K31" s="75"/>
      <c r="L31" s="60" t="s">
        <v>32</v>
      </c>
      <c r="M31" s="61"/>
      <c r="N31" s="61"/>
      <c r="O31" s="37">
        <f>SUM(O29:O30)</f>
        <v>0</v>
      </c>
    </row>
    <row r="32" spans="1:15" s="9" customFormat="1" ht="30" customHeight="1" x14ac:dyDescent="0.25">
      <c r="A32" s="73"/>
      <c r="B32" s="74"/>
      <c r="C32" s="74"/>
      <c r="D32" s="74"/>
      <c r="E32" s="74"/>
      <c r="F32" s="74"/>
      <c r="G32" s="74"/>
      <c r="H32" s="74"/>
      <c r="I32" s="74"/>
      <c r="J32" s="74"/>
      <c r="K32" s="75"/>
      <c r="L32" s="62" t="s">
        <v>33</v>
      </c>
      <c r="M32" s="63"/>
      <c r="N32" s="63"/>
      <c r="O32" s="36">
        <f>SUMIF(I:I,8%,N:N)</f>
        <v>0</v>
      </c>
    </row>
    <row r="33" spans="1:17" s="9" customFormat="1" ht="37.5" customHeight="1" x14ac:dyDescent="0.25">
      <c r="A33" s="73"/>
      <c r="B33" s="74"/>
      <c r="C33" s="74"/>
      <c r="D33" s="74"/>
      <c r="E33" s="74"/>
      <c r="F33" s="74"/>
      <c r="G33" s="74"/>
      <c r="H33" s="74"/>
      <c r="I33" s="74"/>
      <c r="J33" s="74"/>
      <c r="K33" s="75"/>
      <c r="L33" s="68" t="s">
        <v>34</v>
      </c>
      <c r="M33" s="69"/>
      <c r="N33" s="69"/>
      <c r="O33" s="37">
        <f>SUM(O32)</f>
        <v>0</v>
      </c>
    </row>
    <row r="34" spans="1:17" s="9" customFormat="1" ht="32.25" customHeight="1" thickBot="1" x14ac:dyDescent="0.3">
      <c r="A34" s="76"/>
      <c r="B34" s="77"/>
      <c r="C34" s="77"/>
      <c r="D34" s="77"/>
      <c r="E34" s="77"/>
      <c r="F34" s="77"/>
      <c r="G34" s="77"/>
      <c r="H34" s="77"/>
      <c r="I34" s="77"/>
      <c r="J34" s="77"/>
      <c r="K34" s="78"/>
      <c r="L34" s="66" t="s">
        <v>35</v>
      </c>
      <c r="M34" s="67"/>
      <c r="N34" s="67"/>
      <c r="O34" s="39">
        <f>+O28+O31+O33</f>
        <v>0</v>
      </c>
    </row>
    <row r="36" spans="1:17" ht="50.1" customHeight="1" thickBot="1" x14ac:dyDescent="0.3">
      <c r="B36" s="82"/>
      <c r="C36" s="82"/>
    </row>
    <row r="37" spans="1:17" x14ac:dyDescent="0.25">
      <c r="B37" s="103" t="s">
        <v>36</v>
      </c>
      <c r="C37" s="103"/>
    </row>
    <row r="38" spans="1:17" ht="15" customHeight="1" x14ac:dyDescent="0.25">
      <c r="M38" s="41"/>
      <c r="N38" s="42"/>
      <c r="O38" s="43"/>
    </row>
    <row r="39" spans="1:17" ht="15.75" customHeight="1" x14ac:dyDescent="0.25">
      <c r="M39" s="41"/>
      <c r="N39" s="42"/>
      <c r="O39" s="43"/>
    </row>
    <row r="40" spans="1:17" ht="15" customHeight="1" x14ac:dyDescent="0.25">
      <c r="A40" s="10" t="s">
        <v>37</v>
      </c>
      <c r="M40" s="41"/>
      <c r="N40" s="42"/>
      <c r="O40" s="43"/>
    </row>
    <row r="41" spans="1:17" x14ac:dyDescent="0.25">
      <c r="A41" s="102" t="s">
        <v>38</v>
      </c>
      <c r="B41" s="102"/>
      <c r="C41" s="102"/>
      <c r="D41" s="102"/>
      <c r="E41" s="102"/>
      <c r="F41" s="102"/>
      <c r="G41" s="102"/>
      <c r="H41" s="102"/>
      <c r="I41" s="102"/>
      <c r="J41" s="102"/>
      <c r="K41" s="102"/>
      <c r="L41" s="102"/>
      <c r="M41" s="102"/>
      <c r="N41" s="102"/>
      <c r="O41" s="102"/>
      <c r="P41" s="2"/>
      <c r="Q41" s="2"/>
    </row>
    <row r="42" spans="1:17" ht="15" customHeight="1" x14ac:dyDescent="0.25">
      <c r="A42" s="101" t="s">
        <v>39</v>
      </c>
      <c r="B42" s="101"/>
      <c r="C42" s="101"/>
      <c r="D42" s="101"/>
      <c r="E42" s="101"/>
      <c r="F42" s="101"/>
      <c r="G42" s="101"/>
      <c r="H42" s="101"/>
      <c r="I42" s="101"/>
      <c r="J42" s="101"/>
      <c r="K42" s="101"/>
      <c r="L42" s="101"/>
      <c r="M42" s="101"/>
      <c r="N42" s="101"/>
      <c r="O42" s="101"/>
      <c r="P42" s="40"/>
      <c r="Q42" s="40"/>
    </row>
    <row r="43" spans="1:17" x14ac:dyDescent="0.25">
      <c r="A43" s="100" t="s">
        <v>40</v>
      </c>
      <c r="B43" s="100"/>
      <c r="C43" s="100"/>
      <c r="D43" s="100"/>
      <c r="E43" s="100"/>
      <c r="F43" s="100"/>
      <c r="G43" s="100"/>
      <c r="H43" s="100"/>
      <c r="I43" s="100"/>
      <c r="J43" s="100"/>
      <c r="K43" s="100"/>
      <c r="L43" s="100"/>
      <c r="M43" s="100"/>
      <c r="N43" s="100"/>
      <c r="O43" s="100"/>
      <c r="P43" s="5"/>
      <c r="Q43" s="5"/>
    </row>
    <row r="44" spans="1:17" x14ac:dyDescent="0.25">
      <c r="A44" s="100" t="s">
        <v>41</v>
      </c>
      <c r="B44" s="100"/>
      <c r="C44" s="100"/>
      <c r="D44" s="100"/>
      <c r="E44" s="100"/>
      <c r="F44" s="100"/>
      <c r="G44" s="100"/>
      <c r="H44" s="100"/>
      <c r="I44" s="100"/>
      <c r="J44" s="100"/>
      <c r="K44" s="100"/>
      <c r="L44" s="100"/>
      <c r="M44" s="100"/>
      <c r="N44" s="100"/>
      <c r="O44" s="100"/>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3OBgWAJnv/0sh+5c6OrrnE4RIHCcmHdWf0WYygMFascpx9v+iLUevmoqKqENGmjnVpNlzXSgnskR1MEvVFJhpQ==" saltValue="ENW7jufRAy4iecGBINRtBw==" spinCount="100000" sheet="1" selectLockedCells="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2025-06-10T16:52:09Z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