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28 APOYO LOG BIENESTAR/2. DOCUMENTOS PUBLICACIÓN/"/>
    </mc:Choice>
  </mc:AlternateContent>
  <xr:revisionPtr revIDLastSave="131" documentId="13_ncr:1_{F325527D-AE3E-4150-8C66-BA9D114568FD}" xr6:coauthVersionLast="47" xr6:coauthVersionMax="47" xr10:uidLastSave="{9A6FD687-A14D-4C09-8041-54358477D03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K15" i="7"/>
  <c r="L15" i="7"/>
  <c r="M15" i="7"/>
  <c r="N15" i="7"/>
  <c r="O15" i="7"/>
  <c r="H16" i="7"/>
  <c r="J16" i="7"/>
  <c r="K16" i="7"/>
  <c r="L16" i="7"/>
  <c r="N16" i="7" s="1"/>
  <c r="M16" i="7"/>
  <c r="H17" i="7"/>
  <c r="K17" i="7" s="1"/>
  <c r="J17" i="7"/>
  <c r="L17" i="7"/>
  <c r="M17" i="7"/>
  <c r="N17" i="7"/>
  <c r="O17" i="7"/>
  <c r="O23" i="7"/>
  <c r="O22" i="7"/>
  <c r="O16" i="7" l="1"/>
  <c r="O20" i="7"/>
  <c r="O19" i="7"/>
  <c r="L14" i="7"/>
  <c r="M14" i="7" s="1"/>
  <c r="J14" i="7"/>
  <c r="H14" i="7"/>
  <c r="O18" i="7" l="1"/>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<sst xmlns="http://schemas.openxmlformats.org/spreadsheetml/2006/main" count="104" uniqueCount="86">
  <si>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</si>
  <si>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</si>
  <si>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</si>
  <si>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</si>
  <si>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</si>
  <si>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</si>
  <si>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</si>
  <si>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</si>
  <si>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</si>
  <si>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</si>
  <si>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</si>
  <si>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</si>
  <si>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</si>
  <si>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</si>
  <si>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</si>
  <si>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</si>
  <si>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</si>
  <si>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</si>
  <si>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</si>
  <si>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</si>
  <si>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</si>
  <si>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</si>
  <si>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</si>
  <si>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</si>
  <si>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</si>
  <si>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</si>
  <si>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</si>
  <si>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</si>
  <si>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</si>
  <si>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</si>
  <si>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</si>
  <si>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</si>
  <si>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</si>
  <si>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</si>
  <si>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</si>
  <si>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</si>
  <si>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</si>
  <si>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</si>
  <si>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</si>
  <si>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</si>
  <si>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</si>
  <si>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</si>
  <si>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</si>
  <si>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</si>
  <si>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</si>
  <si>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</si>
  <si>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</si>
  <si>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</si>
  <si>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</si>
  <si>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</si>
  <si>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</si>
  <si>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</si>
  <si>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</si>
  <si>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</si>
  <si>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</si>
  <si>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</si>
  <si>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</si>
  <si>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</si>
  <si>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</si>
  <si>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</si>
  <si>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</si>
  <si>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</si>
  <si>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</si>
  <si>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</si>
  <si>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</si>
  <si>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</si>
  <si>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</si>
  <si>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</si>
  <si>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</si>
  <si>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</si>
  <si>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</si>
  <si>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</si>
  <si>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</si>
  <si>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</si>
  <si>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</si>
  <si>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</si>
  <si>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</si>
  <si>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</si>
  <si>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</si>
  <si>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</si>
  <si>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</si>
  <si>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REFRIGERIO CON LAS SIGUIENTES
ESPECIFICACIONES:
REFRIGERIO BÁSICO: solido 100 gr y liquido 200 ml más fruta.
puede ser entre las siguientes opciones: SOLIDO: Pastel
Horneado de 100gr Hawaiano, o Pastel Horneado de 100gr pollo
con champiñones o Sándwich de Jamón y Queso en pan Tajado
o Palito de Queso Horneado de 100gr.LIQUIDO: Jugo en Caja
200ml o Tea en Caja de 200ml o Gaseosa 250ml o Avena en
Caja 200ml.FRUTA: Fruta Cosecha (Que puede ser mandarina,
durazno o manzana).
Nota: Especificación técnica que apoyara el desarrollo de las
olimpiadas deportivas, intercedes administrativos y estudiantes,
torneo tiduc, torneo de la amistad, 2º carrera atlética de la mujer:
empoderamiento femenino, semana de la cultura y el deporte:
exposición y actividades artísticas.</t>
  </si>
  <si>
    <t>SERVICIO DE REFRIGERIO CON LAS SIGUIENTES
ESPECIFICACIONES:
REFRIGERIO ESPECIAL: Refrigerio calidad Superior mejor
calidad de contenido solido 200 gr y liquido 200 ml, puede ser
entre las siguientes opciones: SOLIDO: Sándwich Especial de
Pollo Apanado con Queso, Lechuga y Tomate Pan Especial o
Sándwich Cubano en Pan Especial, 3 Tipos de Jamones, Queso
Lechuga y Tomate, o Wraps de Pollo Apanado con Sour Cream,
Lechuga, Tomate y Queso, o Hamburguesa de Res de 100Gr
Pan especial, Queso, Tomate y Lechuga salsas individuales o
Parfait de Yogur Griego, Granola y Dulce de Moras ideal para
Acompañar las Frutas. LIQUIDO: Jugo Tipo Néctar de 200ml o
Gaseosa 250ml o Avena en Caja 200ml o Tea en Caja de 200ml
FRUTA: Fruta Especial (Que puede ser Manzana, Pera,
Granadilla o Durazno).
Nota: Especificación técnica que apoyara el desarrollo del día
dulce, día de la familia, Desafío Alfa, II festival de identidad
cultural, torneo: futbol 7: transformando el siglo 21, actividades
de impacto regional, ensamble cultural, tardes de aprendizaje
recreativo, coro navideño.</t>
  </si>
  <si>
    <t>UNIDAD</t>
  </si>
  <si>
    <t>SERVICIO DE ALMUERZO ESPECIAL CON LAS SIGUIENTES
ESPECIFICACIONES:
•Almuerzo con servicio a la mesa. • Se debe garantizar que,
dentro de las raciones del Almuerzo se incluya: Proteico de
mínimo 200 gr, Cereal 100 gr, Energético 70gr, Ensalada 60gr,
Postre 30gr, Jugo natural 300 ml. • Disposición del lugar
(restaurante o salón) el cual deberá ser amplio con buena
ventilación teniendo en cuenta la cantidad de personas,
debidamente organizado para el servicio (silletería con vestido
en caso de requerirse, mesas con manteles en caso de
requerirse, menajes, meseros), servicio de sonido y video en
caso de requerirse, evento que se realizará en el lugar que el
operador acuerde con el supervisor. • El contratista debe
garantizar que dentro de las raciones se incluyan todos los
grupos de alimentos de la pirámide nutricional que permitan un
patrón de consumo adecuado, de energía, nutrientes e
hidratación.
Nota: Especificación técnica que apoyara el desarrollo de la
conmemoración del día del gestor del conocimiento y el
aprendizaje, el encuentro cultural y deportivo generación siglo
21.</t>
  </si>
  <si>
    <t>SERVICIO DE HIDRATACIÓN:
Botella de agua de 300 ml.
Nota: Especificación técnica que apoyara el desarrollo del día
dulce, día de la familia, Desafío Alfa, II festival de identidad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</si>
</sst>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19.75" customHeight="1" x14ac:dyDescent="0.25">
      <c r="A14" s="27">
        <v>1</v>
      </c>
      <c r="B14" s="29" t="s">
        <v>81</v>
      </c>
      <c r="C14" s="13"/>
      <c r="D14" s="10">
        <v>680</v>
      </c>
      <c r="E14" s="14" t="s">
        <v>83</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286.5" customHeight="1" x14ac:dyDescent="0.25">
      <c r="A15" s="27">
        <v>2</v>
      </c>
      <c r="B15" s="29" t="s">
        <v>82</v>
      </c>
      <c r="C15" s="13"/>
      <c r="D15" s="10">
        <v>650</v>
      </c>
      <c r="E15" s="14" t="s">
        <v>83</v>
      </c>
      <c r="F15" s="59"/>
      <c r="G15" s="12"/>
      <c r="H15" s="1">
        <f t="shared" ref="H15:H17" si="6">+ROUND(F15*G15,0)</f>
        <v>0</v>
      </c>
      <c r="I15" s="12"/>
      <c r="J15" s="1">
        <f t="shared" ref="J15:J17" si="7">ROUND(F15*I15,0)</f>
        <v>0</v>
      </c>
      <c r="K15" s="1">
        <f t="shared" ref="K15:K17" si="8">ROUND(F15+H15+J15,0)</f>
        <v>0</v>
      </c>
      <c r="L15" s="1">
        <f t="shared" ref="L15:L17" si="9">ROUND(F15*D15,0)</f>
        <v>0</v>
      </c>
      <c r="M15" s="1">
        <f t="shared" ref="M15:M17" si="10">ROUND(L15*G15,0)</f>
        <v>0</v>
      </c>
      <c r="N15" s="1">
        <f t="shared" ref="N15:N17" si="11">ROUND(L15*I15,0)</f>
        <v>0</v>
      </c>
      <c r="O15" s="28">
        <f t="shared" ref="O15:O17" si="12">ROUND(L15+N15+M15,0)</f>
        <v>0</v>
      </c>
    </row>
    <row r="16" spans="1:15" s="9" customFormat="1" ht="317.25" customHeight="1" x14ac:dyDescent="0.25">
      <c r="A16" s="27">
        <v>3</v>
      </c>
      <c r="B16" s="29" t="s">
        <v>84</v>
      </c>
      <c r="C16" s="13"/>
      <c r="D16" s="10">
        <v>185</v>
      </c>
      <c r="E16" s="14" t="s">
        <v>83</v>
      </c>
      <c r="F16" s="59"/>
      <c r="G16" s="12"/>
      <c r="H16" s="1">
        <f t="shared" si="6"/>
        <v>0</v>
      </c>
      <c r="I16" s="12"/>
      <c r="J16" s="1">
        <f t="shared" si="7"/>
        <v>0</v>
      </c>
      <c r="K16" s="1">
        <f t="shared" si="8"/>
        <v>0</v>
      </c>
      <c r="L16" s="1">
        <f t="shared" si="9"/>
        <v>0</v>
      </c>
      <c r="M16" s="1">
        <f t="shared" si="10"/>
        <v>0</v>
      </c>
      <c r="N16" s="1">
        <f t="shared" si="11"/>
        <v>0</v>
      </c>
      <c r="O16" s="28">
        <f t="shared" si="12"/>
        <v>0</v>
      </c>
    </row>
    <row r="17" spans="1:15" s="9" customFormat="1" ht="88.5" customHeight="1" thickBot="1" x14ac:dyDescent="0.3">
      <c r="A17" s="27">
        <v>4</v>
      </c>
      <c r="B17" s="29" t="s">
        <v>85</v>
      </c>
      <c r="C17" s="13"/>
      <c r="D17" s="10">
        <v>740</v>
      </c>
      <c r="E17" s="14" t="s">
        <v>83</v>
      </c>
      <c r="F17" s="59"/>
      <c r="G17" s="12"/>
      <c r="H17" s="1">
        <f t="shared" si="6"/>
        <v>0</v>
      </c>
      <c r="I17" s="12"/>
      <c r="J17" s="1">
        <f t="shared" si="7"/>
        <v>0</v>
      </c>
      <c r="K17" s="1">
        <f t="shared" si="8"/>
        <v>0</v>
      </c>
      <c r="L17" s="1">
        <f t="shared" si="9"/>
        <v>0</v>
      </c>
      <c r="M17" s="1">
        <f t="shared" si="10"/>
        <v>0</v>
      </c>
      <c r="N17" s="1">
        <f t="shared" si="11"/>
        <v>0</v>
      </c>
      <c r="O17" s="28">
        <f t="shared" si="12"/>
        <v>0</v>
      </c>
    </row>
    <row r="18" spans="1:15" s="9" customFormat="1" ht="42" customHeight="1" thickBot="1" x14ac:dyDescent="0.3">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8">
        <f>SUMIF(G:G,5%,L:L)</f>
        <v>0</v>
      </c>
    </row>
    <row r="20" spans="1:15" s="9" customFormat="1" ht="30" customHeight="1" x14ac:dyDescent="0.25">
      <c r="A20" s="79"/>
      <c r="B20" s="80"/>
      <c r="C20" s="80"/>
      <c r="D20" s="80"/>
      <c r="E20" s="80"/>
      <c r="F20" s="80"/>
      <c r="G20" s="80"/>
      <c r="H20" s="80"/>
      <c r="I20" s="80"/>
      <c r="J20" s="80"/>
      <c r="K20" s="81"/>
      <c r="L20" s="98" t="s">
        <v>29</v>
      </c>
      <c r="M20" s="99"/>
      <c r="N20" s="99"/>
      <c r="O20" s="38">
        <f>SUMIF(G:G,19%,L:L)</f>
        <v>0</v>
      </c>
    </row>
    <row r="21" spans="1:15" s="9" customFormat="1" ht="30" customHeight="1" x14ac:dyDescent="0.25">
      <c r="A21" s="79"/>
      <c r="B21" s="80"/>
      <c r="C21" s="80"/>
      <c r="D21" s="80"/>
      <c r="E21" s="80"/>
      <c r="F21" s="80"/>
      <c r="G21" s="80"/>
      <c r="H21" s="80"/>
      <c r="I21" s="80"/>
      <c r="J21" s="80"/>
      <c r="K21" s="81"/>
      <c r="L21" s="100" t="s">
        <v>22</v>
      </c>
      <c r="M21" s="101"/>
      <c r="N21" s="101"/>
      <c r="O21" s="39">
        <f>SUM(O18:O20)</f>
        <v>0</v>
      </c>
    </row>
    <row r="22" spans="1:15" s="9" customFormat="1" ht="30" customHeight="1" x14ac:dyDescent="0.25">
      <c r="A22" s="79"/>
      <c r="B22" s="80"/>
      <c r="C22" s="80"/>
      <c r="D22" s="80"/>
      <c r="E22" s="80"/>
      <c r="F22" s="80"/>
      <c r="G22" s="80"/>
      <c r="H22" s="80"/>
      <c r="I22" s="80"/>
      <c r="J22" s="80"/>
      <c r="K22" s="81"/>
      <c r="L22" s="102" t="s">
        <v>30</v>
      </c>
      <c r="M22" s="103"/>
      <c r="N22" s="103"/>
      <c r="O22" s="40">
        <f>SUMIF(G:G,5%,M:M)</f>
        <v>0</v>
      </c>
    </row>
    <row r="23" spans="1:15" s="9" customFormat="1" ht="30" customHeight="1" x14ac:dyDescent="0.25">
      <c r="A23" s="79"/>
      <c r="B23" s="80"/>
      <c r="C23" s="80"/>
      <c r="D23" s="80"/>
      <c r="E23" s="80"/>
      <c r="F23" s="80"/>
      <c r="G23" s="80"/>
      <c r="H23" s="80"/>
      <c r="I23" s="80"/>
      <c r="J23" s="80"/>
      <c r="K23" s="81"/>
      <c r="L23" s="102" t="s">
        <v>31</v>
      </c>
      <c r="M23" s="103"/>
      <c r="N23" s="103"/>
      <c r="O23" s="40">
        <f>SUMIF(G:G,19%,M:M)</f>
        <v>0</v>
      </c>
    </row>
    <row r="24" spans="1:15" s="9" customFormat="1" ht="30" customHeight="1" x14ac:dyDescent="0.25">
      <c r="A24" s="79"/>
      <c r="B24" s="80"/>
      <c r="C24" s="80"/>
      <c r="D24" s="80"/>
      <c r="E24" s="80"/>
      <c r="F24" s="80"/>
      <c r="G24" s="80"/>
      <c r="H24" s="80"/>
      <c r="I24" s="80"/>
      <c r="J24" s="80"/>
      <c r="K24" s="81"/>
      <c r="L24" s="100" t="s">
        <v>32</v>
      </c>
      <c r="M24" s="101"/>
      <c r="N24" s="101"/>
      <c r="O24" s="39">
        <f>SUM(O22:O23)</f>
        <v>0</v>
      </c>
    </row>
    <row r="25" spans="1:15" s="9" customFormat="1" ht="30" customHeight="1" x14ac:dyDescent="0.25">
      <c r="A25" s="79"/>
      <c r="B25" s="80"/>
      <c r="C25" s="80"/>
      <c r="D25" s="80"/>
      <c r="E25" s="80"/>
      <c r="F25" s="80"/>
      <c r="G25" s="80"/>
      <c r="H25" s="80"/>
      <c r="I25" s="80"/>
      <c r="J25" s="80"/>
      <c r="K25" s="81"/>
      <c r="L25" s="98" t="s">
        <v>33</v>
      </c>
      <c r="M25" s="99"/>
      <c r="N25" s="99"/>
      <c r="O25" s="38">
        <f>SUMIF(I:I,8%,N:N)</f>
        <v>0</v>
      </c>
    </row>
    <row r="26" spans="1:15" s="9" customFormat="1" ht="37.5" customHeight="1" x14ac:dyDescent="0.25">
      <c r="A26" s="79"/>
      <c r="B26" s="80"/>
      <c r="C26" s="80"/>
      <c r="D26" s="80"/>
      <c r="E26" s="80"/>
      <c r="F26" s="80"/>
      <c r="G26" s="80"/>
      <c r="H26" s="80"/>
      <c r="I26" s="80"/>
      <c r="J26" s="80"/>
      <c r="K26" s="81"/>
      <c r="L26" s="96" t="s">
        <v>34</v>
      </c>
      <c r="M26" s="97"/>
      <c r="N26" s="97"/>
      <c r="O26" s="39">
        <f>SUM(O25)</f>
        <v>0</v>
      </c>
    </row>
    <row r="27" spans="1:15" s="9" customFormat="1" ht="32.25" customHeight="1" thickBot="1" x14ac:dyDescent="0.3">
      <c r="A27" s="82"/>
      <c r="B27" s="83"/>
      <c r="C27" s="83"/>
      <c r="D27" s="83"/>
      <c r="E27" s="83"/>
      <c r="F27" s="83"/>
      <c r="G27" s="83"/>
      <c r="H27" s="83"/>
      <c r="I27" s="83"/>
      <c r="J27" s="83"/>
      <c r="K27" s="84"/>
      <c r="L27" s="94" t="s">
        <v>35</v>
      </c>
      <c r="M27" s="95"/>
      <c r="N27" s="95"/>
      <c r="O27" s="41">
        <f>+O21+O24+O26</f>
        <v>0</v>
      </c>
    </row>
    <row r="29" spans="1:15" ht="50.1" customHeight="1" thickBot="1" x14ac:dyDescent="0.3">
      <c r="B29" s="85"/>
      <c r="C29" s="85"/>
    </row>
    <row r="30" spans="1:15" x14ac:dyDescent="0.25">
      <c r="B30" s="63" t="s">
        <v>36</v>
      </c>
      <c r="C30" s="63"/>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2"/>
      <c r="Q35" s="42"/>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5pxuMfRmMf5/zG932jF+UCKvOTNWQG7aDEXCztehVHejCJ3zWlv0TLOjsF0mJ3EYZ158tsmSOenAVNcLE0wpQg==" saltValue="dD4AvG+A68oG6H/N/amWBw=="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2025-03-27T16:17:45Z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