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9 EPP/2. DOCUMENTOS PUBLICACIÓN/"/>
    </mc:Choice>
  </mc:AlternateContent>
  <xr:revisionPtr revIDLastSave="326" documentId="13_ncr:1_{F325527D-AE3E-4150-8C66-BA9D114568FD}" xr6:coauthVersionLast="47" xr6:coauthVersionMax="47" xr10:uidLastSave="{AA11C088-18F8-4513-A75D-EE320AE1065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7" l="1"/>
  <c r="O56"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15" i="7"/>
  <c r="J15" i="7"/>
  <c r="L15" i="7"/>
  <c r="M15" i="7" s="1"/>
  <c r="O54" i="7"/>
  <c r="O53" i="7"/>
  <c r="L14" i="7"/>
  <c r="M14" i="7" s="1"/>
  <c r="J14" i="7"/>
  <c r="H14" i="7"/>
  <c r="M21" i="7" l="1"/>
  <c r="M22" i="7"/>
  <c r="O22" i="7" s="1"/>
  <c r="K30" i="7"/>
  <c r="K21" i="7"/>
  <c r="K47" i="7"/>
  <c r="K36" i="7"/>
  <c r="K50" i="7"/>
  <c r="K19" i="7"/>
  <c r="M45" i="7"/>
  <c r="O45" i="7" s="1"/>
  <c r="N18" i="7"/>
  <c r="O18" i="7" s="1"/>
  <c r="K49" i="7"/>
  <c r="K45" i="7"/>
  <c r="K37" i="7"/>
  <c r="K24" i="7"/>
  <c r="K27" i="7"/>
  <c r="K35" i="7"/>
  <c r="N50" i="7"/>
  <c r="O50" i="7" s="1"/>
  <c r="K48" i="7"/>
  <c r="M37" i="7"/>
  <c r="O37" i="7" s="1"/>
  <c r="M34" i="7"/>
  <c r="K31" i="7"/>
  <c r="N27" i="7"/>
  <c r="O27" i="7" s="1"/>
  <c r="O34" i="7"/>
  <c r="N17" i="7"/>
  <c r="O17" i="7" s="1"/>
  <c r="K25" i="7"/>
  <c r="N49" i="7"/>
  <c r="O49" i="7" s="1"/>
  <c r="M29" i="7"/>
  <c r="O29" i="7" s="1"/>
  <c r="N26" i="7"/>
  <c r="O26" i="7" s="1"/>
  <c r="K20" i="7"/>
  <c r="N46" i="7"/>
  <c r="O46" i="7" s="1"/>
  <c r="N39" i="7"/>
  <c r="O39" i="7" s="1"/>
  <c r="K23"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2" i="7"/>
  <c r="O55" i="7" s="1"/>
  <c r="K14" i="7"/>
  <c r="O58" i="7"/>
  <c r="O59" i="7"/>
  <c r="O60" i="7" s="1"/>
  <c r="N14" i="7"/>
  <c r="O14" i="7" s="1"/>
  <c r="O61" i="7" l="1"/>
</calcChain>
</file>

<file path=xl/sharedStrings.xml><?xml version="1.0" encoding="utf-8"?>
<sst xmlns="http://schemas.openxmlformats.org/spreadsheetml/2006/main" count="172" uniqueCount="120">
  <si>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</si>
  <si>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</si>
  <si>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</si>
  <si>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</si>
  <si>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</si>
  <si>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</si>
  <si>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</si>
  <si>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</si>
  <si>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</si>
  <si>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</si>
  <si>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</si>
  <si>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</si>
  <si>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</si>
  <si>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</si>
  <si>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</si>
  <si>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</si>
  <si>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</si>
  <si>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</si>
  <si>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</si>
  <si>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</si>
  <si>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</si>
  <si>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</si>
  <si>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</si>
  <si>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</si>
  <si>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</si>
  <si>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</si>
  <si>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</si>
  <si>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</si>
  <si>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</si>
  <si>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</si>
  <si>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</si>
  <si>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</si>
  <si>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</si>
  <si>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</si>
  <si>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</si>
  <si>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</si>
  <si>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</si>
  <si>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</si>
  <si>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</si>
  <si>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</si>
  <si>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</si>
  <si>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</si>
  <si>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</si>
  <si>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</si>
  <si>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</si>
  <si>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</si>
  <si>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</si>
  <si>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</si>
  <si>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</si>
  <si>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</si>
  <si>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</si>
  <si>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</si>
  <si>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</si>
  <si>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</si>
  <si>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</si>
  <si>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</si>
  <si>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</si>
  <si>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</si>
  <si>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</si>
  <si>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</si>
  <si>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</si>
  <si>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</si>
  <si>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</si>
  <si>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</si>
  <si>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</si>
  <si>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</si>
  <si>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</si>
  <si>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</si>
  <si>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</si>
  <si>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</si>
  <si>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</si>
  <si>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</si>
  <si>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</si>
  <si>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</si>
  <si>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</si>
  <si>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</si>
  <si>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</si>
  <si>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</si>
  <si>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</si>
  <si>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</si>
  <si>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</si>
  <si>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BLOQUEADOR SOLAR: Diseñado especialmente para brindar la
protección necesaria en actividades expuestas a la radiación
solar,otorga protección contra rayos ultravioleta del tipo A y
B(UVA/ UVB), Ofrece protección hasta 80 minutos en sumersión
en agua NO CONTIENE PARABENOS NI OXIBENZONA SPFde
70 PROBADO hasta 8 horas de protección. CAJA X12SOBRES
Normatividad resolución 3132 de 1998 Entregar ficha técnica.</t>
  </si>
  <si>
    <t>CAJA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</si>
  <si>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Caja x 5 unidades.
Normatividad: ISO 9001 Entregar ficha técnica.</t>
  </si>
  <si>
    <t>GASAS ESTERILES: 100% Hilos de algodón Alta capacidad de
absorción. Dimensiones: (50 – 200) mm y (8 – 12)mm Gasa
estéril: esterilizada con óxido de etileno, vida util de cinco años.
Caja x 25 unidades /5 und x sobre Normatividad: ISO 9001,
13485 y FDA Entregar ficha tecnica.</t>
  </si>
  <si>
    <t>VENDA ELASTICA 2X5 YARDAS: Fabricada con caucho en
filamentos y poliéster crudo sin compactar, con una elongación
de 220%, suave al tacto. Normatividad: resolucion 705 de 2007
Entregar ficha tecnica.</t>
  </si>
  <si>
    <t>UNIDAD</t>
  </si>
  <si>
    <t>VENDA ELASTICA 5X 5 YARDAS: Fabricada con caucho en
filamentos y poliéster crudo sin compactar, con una elongación
de 220%, suave al tacto. Normatividad: resolucion 705 de 2007
Entregar ficha tecnica.</t>
  </si>
  <si>
    <t>VENDA ALGODÓN LAMINADO 3X5 YARDAS: Fabricado en
algodón 100% puro, no tejido, unido a través de una resina
denominada ACRILATO. De specto: Tela liviana, libre de
impurezas y partículas extrañas, suave al tacto.Normatividad:
NTC 2140 Entregar ficha tecnica.</t>
  </si>
  <si>
    <t>VENDA ALGODÓN LAMINADO 5X5 YARDAS: Fabricado
enalgodón 100% puro, no tejido, unido a través de una resina
denominada ACRILATO. De aspecto: Tela liviana, libre de
impurezas y partículas extrañas, suave al tacto.Normatividad:
NTC 2140 Entregar ficha tecnica.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</si>
  <si>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incolora.Hipoalergénica, atoxica,
aséptica y libre de látex. Normatividad: ISO 9001/EN 46001; ISO
9002IEN 46002; ISO13488 Entregar ficha tecnica.</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</si>
  <si>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100ml.
Normatividad: Resolucion 705 de 2007 Entregar ficha tecnica.</t>
  </si>
  <si>
    <t>INMOVILIZADOR SAM SPLINT: Inmovilizador maleable para
extremidades superior e inferior, tipo flexible y moldeable.Uso
adulto - pediátrico. Dimensiones: 100cm x 10cm.
Carácter:Equipo Uso:Evitar los movimientos de las extremidades
Tipo:Sam Splint Color: Varios Anchura:10 centímetros Longitud:1
metro .
Presentación:Unidad
Propiedades:Flexible y moldeable Trabajos:Adulto - pediátrico
Marca:Health Solutions .
Entregar ficha tecnica.</t>
  </si>
  <si>
    <t>GUANTES DE NITRILO AZUL: Fabricados en látex sintético,
ambidiestro, de acabado uniforme, libres de polvo, decoloración,
áreas delgadas, pegajosidad y otras imperfecciones que puedan
afectar su utilidad, Llibre de poros perforaciones.
Corresponde anatómicamente al contorno natural de la mano
dentro de la amplitud requerida para su utilización.</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</si>
  <si>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mantenimiento.Normatividad: ANSI/ASA S3.19 -1974 ANSI/ASA
S12.6-2016UNE-EN 352-2:2003 NTC 2272.
Entegar ficha tecnica.</t>
  </si>
  <si>
    <t>DETECTORES DE HUMO: Con sensor foto eléctrico para una
detención fiable y segura del humo; cuando detecta una cierta
densidad de humo, este hace sonar una alarma indicando que
hay humo. Su sensibilidad de humo es de 0.5- 4% / pieVolumen
de alarma 95 DBA a 1 m de distanciaAltura de instalación 2.20 m
(recomendada) Tensión / Frecuencia 127 V / 60 Hz Corriente 9
VTemperatura de trabajo -20 °C a -40 °C Consumo &lt;25 mA
Grado IP 20 Dimensiones (diámetro x ancho) 13 x 5 cm
Empaque individual Caja Pallet 720 Inner 2Master 24.</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</si>
  <si>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Deben venir en
pares diestro y zurdo.</t>
  </si>
  <si>
    <t>GUANTES MULTIFLEX POLYESTER NITRILO: Fibra de
polyester de alto desempeño. Recubrimiento de nitrilo ideal para
trabajos en contacto con aceites. Puño elastizado reforzado.
Polyester ideal para la transpiración de la piel.Composición: 55%
polyester - 45% nitrilo. Normatividad: Articulo 10, 11, 23 del
decreto 4741 del 2005.
Entregar ficha tecnica. Deben venir en par distro y Zurdo.</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</si>
  <si>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resistencia a la tensión húmedo por
libras de fuerza 16.0 Min, y capacidad de resistencia liquida %
300 min. Y 2 telas no tejidas 30gr que no son irritantes ni
alergénicas, para soportar la protección del tapabocas. Avalado
y certificado por INVIMA,
Ficha tecnica.
Presentacion caja x 50 unidades</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</si>
  <si>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
0024708 Referencia GMD-RD-101 Rango [32.0 - 42.9] ºC / [90.0
- 109.9] ºF Exactitud ± 0.1ºC / 0.2 ºFen el rango normal Por
debajo de 35.5 ºC (95.9 ºF) y por encima de 42 ºC (107.6 ºF):
±0.2 ºC / 0.4 ºF Dimensión 12,4 cm x 1,8 cm x 0,9 cm Baterías1.5 V (LR41, SR41, UCC 392) .
Tipo de Termómetro Digital
Normatividad: Resolucion 705 de 2007.
Entregar ficha tecnica</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</si>
  <si>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 EN ISO
/20345:2011 NUM5.8.3 de abrasión al suelo, UNE-EN ISO
20345:2011 NUM 5.8.4 Flexión de la suela , UNE– EN ISO
/20345:2011 NUM 5.3.1.2 Adherencia total en la suela, UNE- EN
ISO 22568-2- IMPACTO Num.5.3COMPRESIÓN NUM 5.4
Resistencia mecánica de la puntera. TALLA 36:2 ,37: 2,TALLA
38: 2 ,TALLA 40:2,TALLA41:2, TALLA 42:</t>
  </si>
  <si>
    <t>Línea de vida temporal horizontal es ajustable de 2 a 20 m y
mantiene al usuario asegurado durante sus desplazamientos.
Puede ser amarrada a un punto de anclaje o a una estructura sin
la necesidad de un tie off. El ratchet se utiliza para darle tensión
a la línea después de ajustar la distancia requerida, 1 Reata en
poliamida.(2) Adaptadores de anclaje.(1) Tensor de reata.(4)
Anillo circular.(2) mosquetones de cierre automático.(1) bolsa de
almacenamiento.</t>
  </si>
  <si>
    <t>Camilla de emergencias Incluye: correajes, inmovilizador de
cuello, aviso de señalización,soporte de pared (Cintas para
levantamiento horizontal (Par) Cinta para arrastre, Cinta para
levantamiento vertical.). Material: Higiénica, traslucida, material
polietileno de alta densidad.Técnica de Fabricación: Inyección de
una sola pieza Tamaño: 184 cm. x 45 cm x6.5cm Peso: 7 Kg,
Soporta carga: de 130 a 142 Kg. Inmovilizador: 8 correas de
nylon de 2” con velcro y cintas reflectiva. Almohadilla para
sostener y proteger cabeza. Colores: Anaranjado o
amarillo.Propiedades: 100% traslúcida a los rayos X.</t>
  </si>
  <si>
    <t>Banda fundida antideslizante con o sin franja central foto
luminiscente / la instalación corresponde según la resolución
2400 de 1979 artículo137. ministerio de trabajo y seguridad
social. Nuestra Banda Fundida Antideslizante es la indicada para
cualquier tipo de superficie, Pisos de Madera, Cerámica, Mármol,
Granito lavado, Lámina de Alfajor, Láminas Metálicas,
Alfombras, etc. Instalaciones en Escaleras, Rampas, Cocinas,
Baños, Plantas Industriales, Piscinas, Hall´s y cualquier zona
donde haya riesgo de accidentes por resbalones y/o superficies
húmedas.Puede incluir una franja central foto luminiscente de
pintura epóxica o cinta auto- adhesiva, gracias a su facilidad
para la instalación se acopla de manera óptima a las superficies
donde al durar años ante inclemencias del tiempo y tráfico
pesado, genera economía a diferencia de la cinta antideslizante,
la cual tiende a levantarse a los 6 meses de instalada, a
contrario de la banda fundida, la cual reemplaza eficazmente a la
cinta durante años, evitando así sobrecostos para usted o su
empresa.</t>
  </si>
  <si>
    <t>CARETA CON ACRILICO GUADAÑADORA: Fabricado
enpolipropileno de alta densidad con sistema de densidad con
rachet que permite intercambiar visores en policarbonato de alta
resistencia con y sin ribete metalico, al igual que visores en malla
metalica para labores forestales. Peso de casquete 280 gramos,
peso visor 1360 gramos. Normatividad: Articulo 10, 11, 23 del
decreto 4741 del 2005.
Entregar ficha tecnica.</t>
  </si>
  <si>
    <t>Alcohol en botella 300 ml, para botiquines de primeros auxilios.</t>
  </si>
  <si>
    <t>Botas de caucho o PVC para Calzado de Seguridad están
diseñadas para proteger el pie del impacto de golpes o
aplastamientos y diferentes abrasivos de los productos químicos.
Además, son impermeables a los líquidos y pueden encontrarse
en su versión con punta de acero.</t>
  </si>
  <si>
    <t>GUANTE DE SOLDADURA:Fabricado en carnaza de primera
calidad con refuerzo en la palma, dedo pulgar y nudillos. • Color
naranja y negro. • Forro interno tejido en algodón para aislar el
calor. • Curtido al cromo para su duración. • Guante de 16” de
largo. • Costuras en Kevlar ignifugas (tecnología Dupont) •
Sistema mata chispa, debe venir en par diestro y zurdo.</t>
  </si>
  <si>
    <t>Guante Látex Examen Plus Caja X 100 PROTEXION GUANTES
LATEX EXAMTEX Guantes AQL 1.5Elaborado en látex natural.
Ambidextros, cómodos y de fácil postura. Pre- entalcados con
almidón. Alta resistencia a la elongación.Tallas XS, S, M,
Manufacturas de acuerdo con el sistema de calidad ISO
9002.Registro INVIMA</t>
  </si>
  <si>
    <t>BOTIQUIN DE PRIMEROS AUXILIOS TIPO MORRAL: Morral en
lona con reflectivo, dos bolsillos, recubrimiento termico interno,
medidas 30 x 26x14 cm.</t>
  </si>
  <si>
    <t>MASCARILLAS 38511 - N95 Autofiltrantes desechables, del
grupo FFP. Debe cumplir con el certificado de calidad
internacional ISO 9001. Tasa de filtración ≥95%. 42 Material: 50
gsm pp no tejido + 30 g/m2 fundido soplado. Protección PM2.5
(partículas de neblina y bacterias). Eficaz contra el polvo y humo.
Pruebas según UNE 0064-1:2020.Número: IGC10905.</t>
  </si>
  <si>
    <t>LAMPARAS LED DE EMERGENCIa:materiales plastico ABS,
tipos de lus LED, potencia, 5.4w 432 lumenes, capacidad de
focos 2,25 4w autonomia 3 horas luz blanca 6500 k , vida util
30000 horas, tiempo de carga,24 horas, Dimensiones
26x10x6cm, garantia, 12 meses en defecto de fabrica.</t>
  </si>
  <si>
    <t>ASEPTIDINA, Jabón Quirúrgico en concentración de 4%,
agentes emolientes y excipientes. Detalles del producto Está
indicado para el lavado pre quirúrgico de manos y antebrazos de
personal médico y paramédico, para la antisepsia de la piel del
paciente antes y después de procedimientos invasivos y para la
profilaxis de la piel.</t>
  </si>
  <si>
    <t>IMPERMEABLE 2 PIEZAS AMARILLO: Fabricado enmaterial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</si>
  <si>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Collar cervical ajustable para uso en adultos, elaborado en
Polietileno hipo alergénico, Cuenta con espacios libres,
anteriores, posteriores y laterales que facilita maniobras de
entubación, control de pulso carotideo, palpación de la zona
cervical y el drenaje de líquidos corporales. Radio lúcido a los
Rayos X, la Tomografía Axial Computarizada (TAC) y la
Resonancia Magnética Nuclear RMN).Almacenamiento en forma
plana.Dimensiones: 56 x 18 x 1.5 cm Color: blanco o piel
Certificación de equipo: Las establecidas por el Ministerio de
Salud y Protección Social y Normas Internacionales, Nacionales
y del INVIMA.</t>
  </si>
  <si>
    <t>Apósitos: Aspecto Tela liviana, suave y libre de partículas
extrañas, color blanco , inoloro, compsiciion de hilaza de algodón
100%.</t>
  </si>
  <si>
    <t>Equipo Tensiómetro aneroide y fonendoscopio para realizar
toma de presión arterial y auscultaciones en general, Brazalete
fabricado en nailon con ajuste en velcro.Fonendoscopio tipo
rappaport con set de accesorios. Recámara fabricada en PVC.
Pera fabricada en látex con válvula de metal que evita el paso
del polvo.Válvula de liberación de aire.Práctica maleta de
transporte fabricada en nailon. Manómetro de fácil lectura.</t>
  </si>
  <si>
    <t>FILTROS PARA MASCARAS 3 M 6001 PARA EL AREA DE
MANTENIMIENTO.
Cartucho cambiado con carbón activado, aprobado por NIOSH,
que ofrece protección contra contaminantes como vapores
orgánicos.</t>
  </si>
  <si>
    <t>Mascarilla para RCP tipo Pocket, diseñada para brindar un
tratamiento de reanimación cardiopulmonar excepcional,
Fabricado en PVC de grado médico.
• Libre de látex.
• Mascarilla acolchada.
• Cuenta con puerto para oxigeno.
• Filtro unidireccional desechable</t>
  </si>
  <si>
    <t>OVEROL EN DRIL:Camisa y pantalón, fabricado en dril tipo A ,
confeccionado en máquina cerradora tres costuras, camisa con dos bolsillos tipo parche en la parte superior, uno de ellos con
tapa y botón, cierre de camisa con botones expuestos en
pechera; camisa manga larga, con portañuela y puño para
sujetar con botón; pantalón bota y pretina recta, con cuatro (4)
bolsillos dos en la parte de atrás tipo parche y dos en los
costados; 5 pasadores en pantalón, cierre con botones, bota sin
dobladillo con fileteado, para adaptarlo según estatura de la
persona que lo va a utilizar. Cinta reflectiva en piernas, brazos,
espalda o pecho.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</si>
</sst>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7"/>
  <sheetViews>
    <sheetView showGridLines="0" tabSelected="1" view="pageBreakPreview" topLeftCell="A49" zoomScale="56" zoomScaleNormal="70" zoomScaleSheetLayoutView="71" zoomScalePageLayoutView="55" workbookViewId="0">
      <selection activeCell="B63" sqref="B63:C6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16.25" customHeight="1" x14ac:dyDescent="0.25">
      <c r="A14" s="27">
        <v>1</v>
      </c>
      <c r="B14" s="29" t="s">
        <v>81</v>
      </c>
      <c r="C14" s="13"/>
      <c r="D14" s="10">
        <v>10</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3" customHeight="1" x14ac:dyDescent="0.25">
      <c r="A15" s="27">
        <v>2</v>
      </c>
      <c r="B15" s="29" t="s">
        <v>83</v>
      </c>
      <c r="C15" s="13"/>
      <c r="D15" s="10">
        <v>11</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93" customHeight="1" x14ac:dyDescent="0.25">
      <c r="A16" s="27">
        <v>3</v>
      </c>
      <c r="B16" s="29" t="s">
        <v>84</v>
      </c>
      <c r="C16" s="13"/>
      <c r="D16" s="10">
        <v>56</v>
      </c>
      <c r="E16" s="14" t="s">
        <v>82</v>
      </c>
      <c r="F16" s="59"/>
      <c r="G16" s="12"/>
      <c r="H16" s="1">
        <f t="shared" ref="H16:H51" si="13">+ROUND(F16*G16,0)</f>
        <v>0</v>
      </c>
      <c r="I16" s="12"/>
      <c r="J16" s="1">
        <f t="shared" ref="J16:J51" si="14">ROUND(F16*I16,0)</f>
        <v>0</v>
      </c>
      <c r="K16" s="1">
        <f t="shared" ref="K16:K51" si="15">ROUND(F16+H16+J16,0)</f>
        <v>0</v>
      </c>
      <c r="L16" s="1">
        <f t="shared" ref="L16:L51" si="16">ROUND(F16*D16,0)</f>
        <v>0</v>
      </c>
      <c r="M16" s="1">
        <f t="shared" ref="M16:M51" si="17">ROUND(L16*G16,0)</f>
        <v>0</v>
      </c>
      <c r="N16" s="1">
        <f t="shared" ref="N16:N51" si="18">ROUND(L16*I16,0)</f>
        <v>0</v>
      </c>
      <c r="O16" s="28">
        <f t="shared" ref="O16:O51" si="19">ROUND(L16+N16+M16,0)</f>
        <v>0</v>
      </c>
    </row>
    <row r="17" spans="1:15" s="9" customFormat="1" ht="60.75" customHeight="1" x14ac:dyDescent="0.25">
      <c r="A17" s="27">
        <v>4</v>
      </c>
      <c r="B17" s="29" t="s">
        <v>85</v>
      </c>
      <c r="C17" s="13"/>
      <c r="D17" s="10">
        <v>65</v>
      </c>
      <c r="E17" s="14" t="s">
        <v>86</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3" customHeight="1" x14ac:dyDescent="0.25">
      <c r="A18" s="27">
        <v>5</v>
      </c>
      <c r="B18" s="29" t="s">
        <v>85</v>
      </c>
      <c r="C18" s="13"/>
      <c r="D18" s="10">
        <v>55</v>
      </c>
      <c r="E18" s="14" t="s">
        <v>86</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6" customHeight="1" x14ac:dyDescent="0.25">
      <c r="A19" s="27">
        <v>6</v>
      </c>
      <c r="B19" s="29" t="s">
        <v>87</v>
      </c>
      <c r="C19" s="13"/>
      <c r="D19" s="10">
        <v>45</v>
      </c>
      <c r="E19" s="14" t="s">
        <v>86</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73.5" customHeight="1" x14ac:dyDescent="0.25">
      <c r="A20" s="27">
        <v>7</v>
      </c>
      <c r="B20" s="29" t="s">
        <v>88</v>
      </c>
      <c r="C20" s="13"/>
      <c r="D20" s="10">
        <v>45</v>
      </c>
      <c r="E20" s="14" t="s">
        <v>86</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75.75" customHeight="1" x14ac:dyDescent="0.25">
      <c r="A21" s="27">
        <v>8</v>
      </c>
      <c r="B21" s="29" t="s">
        <v>89</v>
      </c>
      <c r="C21" s="13"/>
      <c r="D21" s="10">
        <v>60</v>
      </c>
      <c r="E21" s="14" t="s">
        <v>86</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108.75" customHeight="1" x14ac:dyDescent="0.25">
      <c r="A22" s="27">
        <v>9</v>
      </c>
      <c r="B22" s="29" t="s">
        <v>90</v>
      </c>
      <c r="C22" s="13"/>
      <c r="D22" s="10">
        <v>35</v>
      </c>
      <c r="E22" s="14" t="s">
        <v>86</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99.75" customHeight="1" x14ac:dyDescent="0.25">
      <c r="A23" s="27">
        <v>10</v>
      </c>
      <c r="B23" s="29" t="s">
        <v>91</v>
      </c>
      <c r="C23" s="13"/>
      <c r="D23" s="10">
        <v>60</v>
      </c>
      <c r="E23" s="14" t="s">
        <v>86</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144.75" customHeight="1" x14ac:dyDescent="0.25">
      <c r="A24" s="27">
        <v>11</v>
      </c>
      <c r="B24" s="29" t="s">
        <v>92</v>
      </c>
      <c r="C24" s="13"/>
      <c r="D24" s="10">
        <v>10</v>
      </c>
      <c r="E24" s="14" t="s">
        <v>86</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123" customHeight="1" x14ac:dyDescent="0.25">
      <c r="A25" s="27">
        <v>12</v>
      </c>
      <c r="B25" s="29" t="s">
        <v>93</v>
      </c>
      <c r="C25" s="13"/>
      <c r="D25" s="10">
        <v>60</v>
      </c>
      <c r="E25" s="14" t="s">
        <v>82</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152.25" customHeight="1" x14ac:dyDescent="0.25">
      <c r="A26" s="27">
        <v>13</v>
      </c>
      <c r="B26" s="29" t="s">
        <v>94</v>
      </c>
      <c r="C26" s="13"/>
      <c r="D26" s="10">
        <v>100</v>
      </c>
      <c r="E26" s="14" t="s">
        <v>86</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36.5" customHeight="1" x14ac:dyDescent="0.25">
      <c r="A27" s="27">
        <v>14</v>
      </c>
      <c r="B27" s="29" t="s">
        <v>95</v>
      </c>
      <c r="C27" s="13"/>
      <c r="D27" s="10">
        <v>4</v>
      </c>
      <c r="E27" s="14" t="s">
        <v>86</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87.75" customHeight="1" x14ac:dyDescent="0.25">
      <c r="A28" s="27">
        <v>15</v>
      </c>
      <c r="B28" s="29" t="s">
        <v>96</v>
      </c>
      <c r="C28" s="13"/>
      <c r="D28" s="10">
        <v>10</v>
      </c>
      <c r="E28" s="14" t="s">
        <v>86</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120" customHeight="1" x14ac:dyDescent="0.25">
      <c r="A29" s="27">
        <v>16</v>
      </c>
      <c r="B29" s="29" t="s">
        <v>97</v>
      </c>
      <c r="C29" s="13"/>
      <c r="D29" s="10">
        <v>200</v>
      </c>
      <c r="E29" s="14" t="s">
        <v>86</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183" customHeight="1" x14ac:dyDescent="0.25">
      <c r="A30" s="27">
        <v>17</v>
      </c>
      <c r="B30" s="29" t="s">
        <v>98</v>
      </c>
      <c r="C30" s="13"/>
      <c r="D30" s="10">
        <v>50</v>
      </c>
      <c r="E30" s="14" t="s">
        <v>82</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252.75" customHeight="1" x14ac:dyDescent="0.25">
      <c r="A31" s="27">
        <v>18</v>
      </c>
      <c r="B31" s="29" t="s">
        <v>99</v>
      </c>
      <c r="C31" s="13"/>
      <c r="D31" s="10">
        <v>10</v>
      </c>
      <c r="E31" s="14" t="s">
        <v>86</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154.5" customHeight="1" x14ac:dyDescent="0.25">
      <c r="A32" s="27">
        <v>19</v>
      </c>
      <c r="B32" s="29" t="s">
        <v>100</v>
      </c>
      <c r="C32" s="13"/>
      <c r="D32" s="10">
        <v>30</v>
      </c>
      <c r="E32" s="14" t="s">
        <v>86</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133.5" customHeight="1" x14ac:dyDescent="0.25">
      <c r="A33" s="27">
        <v>20</v>
      </c>
      <c r="B33" s="29" t="s">
        <v>101</v>
      </c>
      <c r="C33" s="13"/>
      <c r="D33" s="10">
        <v>1</v>
      </c>
      <c r="E33" s="14" t="s">
        <v>86</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158.25" customHeight="1" x14ac:dyDescent="0.25">
      <c r="A34" s="27">
        <v>21</v>
      </c>
      <c r="B34" s="29" t="s">
        <v>102</v>
      </c>
      <c r="C34" s="13"/>
      <c r="D34" s="10">
        <v>3</v>
      </c>
      <c r="E34" s="14" t="s">
        <v>86</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251.25" customHeight="1" x14ac:dyDescent="0.25">
      <c r="A35" s="27">
        <v>22</v>
      </c>
      <c r="B35" s="29" t="s">
        <v>103</v>
      </c>
      <c r="C35" s="13"/>
      <c r="D35" s="10">
        <v>95</v>
      </c>
      <c r="E35" s="14" t="s">
        <v>86</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123" customHeight="1" x14ac:dyDescent="0.25">
      <c r="A36" s="27">
        <v>23</v>
      </c>
      <c r="B36" s="29" t="s">
        <v>104</v>
      </c>
      <c r="C36" s="13"/>
      <c r="D36" s="10">
        <v>10</v>
      </c>
      <c r="E36" s="14" t="s">
        <v>86</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29" t="s">
        <v>105</v>
      </c>
      <c r="C37" s="13"/>
      <c r="D37" s="10">
        <v>20</v>
      </c>
      <c r="E37" s="14" t="s">
        <v>86</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82.5" customHeight="1" x14ac:dyDescent="0.25">
      <c r="A38" s="27">
        <v>25</v>
      </c>
      <c r="B38" s="29" t="s">
        <v>106</v>
      </c>
      <c r="C38" s="13"/>
      <c r="D38" s="10">
        <v>10</v>
      </c>
      <c r="E38" s="14" t="s">
        <v>86</v>
      </c>
      <c r="F38" s="59"/>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100.5" customHeight="1" x14ac:dyDescent="0.25">
      <c r="A39" s="27">
        <v>26</v>
      </c>
      <c r="B39" s="29" t="s">
        <v>107</v>
      </c>
      <c r="C39" s="13"/>
      <c r="D39" s="10">
        <v>4</v>
      </c>
      <c r="E39" s="14" t="s">
        <v>86</v>
      </c>
      <c r="F39" s="59"/>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100.5" customHeight="1" x14ac:dyDescent="0.25">
      <c r="A40" s="27">
        <v>27</v>
      </c>
      <c r="B40" s="29" t="s">
        <v>108</v>
      </c>
      <c r="C40" s="13"/>
      <c r="D40" s="10">
        <v>20</v>
      </c>
      <c r="E40" s="14" t="s">
        <v>82</v>
      </c>
      <c r="F40" s="59"/>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29" t="s">
        <v>109</v>
      </c>
      <c r="C41" s="13"/>
      <c r="D41" s="10">
        <v>7</v>
      </c>
      <c r="E41" s="14" t="s">
        <v>86</v>
      </c>
      <c r="F41" s="59"/>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110.25" customHeight="1" x14ac:dyDescent="0.25">
      <c r="A42" s="27">
        <v>29</v>
      </c>
      <c r="B42" s="29" t="s">
        <v>110</v>
      </c>
      <c r="C42" s="13"/>
      <c r="D42" s="10">
        <v>150</v>
      </c>
      <c r="E42" s="14" t="s">
        <v>86</v>
      </c>
      <c r="F42" s="59"/>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93.75" customHeight="1" x14ac:dyDescent="0.25">
      <c r="A43" s="27">
        <v>30</v>
      </c>
      <c r="B43" s="29" t="s">
        <v>111</v>
      </c>
      <c r="C43" s="13"/>
      <c r="D43" s="10">
        <v>8</v>
      </c>
      <c r="E43" s="14" t="s">
        <v>86</v>
      </c>
      <c r="F43" s="59"/>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100.5" customHeight="1" x14ac:dyDescent="0.25">
      <c r="A44" s="27">
        <v>31</v>
      </c>
      <c r="B44" s="29" t="s">
        <v>112</v>
      </c>
      <c r="C44" s="13"/>
      <c r="D44" s="10">
        <v>15</v>
      </c>
      <c r="E44" s="14" t="s">
        <v>86</v>
      </c>
      <c r="F44" s="59"/>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122.25" customHeight="1" x14ac:dyDescent="0.25">
      <c r="A45" s="27">
        <v>32</v>
      </c>
      <c r="B45" s="29" t="s">
        <v>113</v>
      </c>
      <c r="C45" s="13"/>
      <c r="D45" s="10">
        <v>10</v>
      </c>
      <c r="E45" s="14" t="s">
        <v>86</v>
      </c>
      <c r="F45" s="59"/>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159.75" customHeight="1" x14ac:dyDescent="0.25">
      <c r="A46" s="27">
        <v>33</v>
      </c>
      <c r="B46" s="29" t="s">
        <v>114</v>
      </c>
      <c r="C46" s="13"/>
      <c r="D46" s="10">
        <v>6</v>
      </c>
      <c r="E46" s="14" t="s">
        <v>86</v>
      </c>
      <c r="F46" s="59"/>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25">
      <c r="A47" s="27">
        <v>34</v>
      </c>
      <c r="B47" s="29" t="s">
        <v>115</v>
      </c>
      <c r="C47" s="13"/>
      <c r="D47" s="10">
        <v>50</v>
      </c>
      <c r="E47" s="14" t="s">
        <v>86</v>
      </c>
      <c r="F47" s="59"/>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119.25" customHeight="1" x14ac:dyDescent="0.25">
      <c r="A48" s="27">
        <v>35</v>
      </c>
      <c r="B48" s="29" t="s">
        <v>116</v>
      </c>
      <c r="C48" s="13"/>
      <c r="D48" s="10">
        <v>1</v>
      </c>
      <c r="E48" s="14" t="s">
        <v>86</v>
      </c>
      <c r="F48" s="59"/>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81.75" customHeight="1" x14ac:dyDescent="0.25">
      <c r="A49" s="27">
        <v>36</v>
      </c>
      <c r="B49" s="29" t="s">
        <v>117</v>
      </c>
      <c r="C49" s="13"/>
      <c r="D49" s="10">
        <v>52</v>
      </c>
      <c r="E49" s="14" t="s">
        <v>86</v>
      </c>
      <c r="F49" s="59"/>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115.5" customHeight="1" x14ac:dyDescent="0.25">
      <c r="A50" s="27">
        <v>37</v>
      </c>
      <c r="B50" s="29" t="s">
        <v>118</v>
      </c>
      <c r="C50" s="13"/>
      <c r="D50" s="10">
        <v>10</v>
      </c>
      <c r="E50" s="14" t="s">
        <v>86</v>
      </c>
      <c r="F50" s="59"/>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175.5" customHeight="1" thickBot="1" x14ac:dyDescent="0.3">
      <c r="A51" s="27">
        <v>38</v>
      </c>
      <c r="B51" s="29" t="s">
        <v>119</v>
      </c>
      <c r="C51" s="13"/>
      <c r="D51" s="10">
        <v>6</v>
      </c>
      <c r="E51" s="14" t="s">
        <v>86</v>
      </c>
      <c r="F51" s="59"/>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42" customHeight="1" thickBot="1" x14ac:dyDescent="0.3">
      <c r="A52" s="93" t="s">
        <v>26</v>
      </c>
      <c r="B52" s="94"/>
      <c r="C52" s="94"/>
      <c r="D52" s="94"/>
      <c r="E52" s="94"/>
      <c r="F52" s="94"/>
      <c r="G52" s="94"/>
      <c r="H52" s="94"/>
      <c r="I52" s="94"/>
      <c r="J52" s="94"/>
      <c r="K52" s="94"/>
      <c r="L52" s="66" t="s">
        <v>27</v>
      </c>
      <c r="M52" s="67"/>
      <c r="N52" s="67"/>
      <c r="O52" s="37">
        <f>SUMIF(G:G,0%,L:L)+SUMIF(G:G,"",L:L)</f>
        <v>0</v>
      </c>
    </row>
    <row r="53" spans="1:15" s="9" customFormat="1" ht="39" customHeight="1" x14ac:dyDescent="0.25">
      <c r="A53" s="72" t="s">
        <v>78</v>
      </c>
      <c r="B53" s="73"/>
      <c r="C53" s="73"/>
      <c r="D53" s="73"/>
      <c r="E53" s="73"/>
      <c r="F53" s="73"/>
      <c r="G53" s="73"/>
      <c r="H53" s="73"/>
      <c r="I53" s="73"/>
      <c r="J53" s="73"/>
      <c r="K53" s="74"/>
      <c r="L53" s="64" t="s">
        <v>28</v>
      </c>
      <c r="M53" s="65"/>
      <c r="N53" s="65"/>
      <c r="O53" s="38">
        <f>SUMIF(G:G,5%,L:L)</f>
        <v>0</v>
      </c>
    </row>
    <row r="54" spans="1:15" s="9" customFormat="1" ht="30" customHeight="1" x14ac:dyDescent="0.25">
      <c r="A54" s="75"/>
      <c r="B54" s="76"/>
      <c r="C54" s="76"/>
      <c r="D54" s="76"/>
      <c r="E54" s="76"/>
      <c r="F54" s="76"/>
      <c r="G54" s="76"/>
      <c r="H54" s="76"/>
      <c r="I54" s="76"/>
      <c r="J54" s="76"/>
      <c r="K54" s="77"/>
      <c r="L54" s="64" t="s">
        <v>29</v>
      </c>
      <c r="M54" s="65"/>
      <c r="N54" s="65"/>
      <c r="O54" s="38">
        <f>SUMIF(G:G,19%,L:L)</f>
        <v>0</v>
      </c>
    </row>
    <row r="55" spans="1:15" s="9" customFormat="1" ht="30" customHeight="1" x14ac:dyDescent="0.25">
      <c r="A55" s="75"/>
      <c r="B55" s="76"/>
      <c r="C55" s="76"/>
      <c r="D55" s="76"/>
      <c r="E55" s="76"/>
      <c r="F55" s="76"/>
      <c r="G55" s="76"/>
      <c r="H55" s="76"/>
      <c r="I55" s="76"/>
      <c r="J55" s="76"/>
      <c r="K55" s="77"/>
      <c r="L55" s="62" t="s">
        <v>22</v>
      </c>
      <c r="M55" s="63"/>
      <c r="N55" s="63"/>
      <c r="O55" s="39">
        <f>SUM(O52:O54)</f>
        <v>0</v>
      </c>
    </row>
    <row r="56" spans="1:15" s="9" customFormat="1" ht="30" customHeight="1" x14ac:dyDescent="0.25">
      <c r="A56" s="75"/>
      <c r="B56" s="76"/>
      <c r="C56" s="76"/>
      <c r="D56" s="76"/>
      <c r="E56" s="76"/>
      <c r="F56" s="76"/>
      <c r="G56" s="76"/>
      <c r="H56" s="76"/>
      <c r="I56" s="76"/>
      <c r="J56" s="76"/>
      <c r="K56" s="77"/>
      <c r="L56" s="60" t="s">
        <v>30</v>
      </c>
      <c r="M56" s="61"/>
      <c r="N56" s="61"/>
      <c r="O56" s="40">
        <f>SUMIF(G:G,5%,M:M)</f>
        <v>0</v>
      </c>
    </row>
    <row r="57" spans="1:15" s="9" customFormat="1" ht="30" customHeight="1" x14ac:dyDescent="0.25">
      <c r="A57" s="75"/>
      <c r="B57" s="76"/>
      <c r="C57" s="76"/>
      <c r="D57" s="76"/>
      <c r="E57" s="76"/>
      <c r="F57" s="76"/>
      <c r="G57" s="76"/>
      <c r="H57" s="76"/>
      <c r="I57" s="76"/>
      <c r="J57" s="76"/>
      <c r="K57" s="77"/>
      <c r="L57" s="60" t="s">
        <v>31</v>
      </c>
      <c r="M57" s="61"/>
      <c r="N57" s="61"/>
      <c r="O57" s="40">
        <f>SUMIF(G:G,19%,M:M)</f>
        <v>0</v>
      </c>
    </row>
    <row r="58" spans="1:15" s="9" customFormat="1" ht="30" customHeight="1" x14ac:dyDescent="0.25">
      <c r="A58" s="75"/>
      <c r="B58" s="76"/>
      <c r="C58" s="76"/>
      <c r="D58" s="76"/>
      <c r="E58" s="76"/>
      <c r="F58" s="76"/>
      <c r="G58" s="76"/>
      <c r="H58" s="76"/>
      <c r="I58" s="76"/>
      <c r="J58" s="76"/>
      <c r="K58" s="77"/>
      <c r="L58" s="62" t="s">
        <v>32</v>
      </c>
      <c r="M58" s="63"/>
      <c r="N58" s="63"/>
      <c r="O58" s="39">
        <f>SUM(O56:O57)</f>
        <v>0</v>
      </c>
    </row>
    <row r="59" spans="1:15" s="9" customFormat="1" ht="30" customHeight="1" x14ac:dyDescent="0.25">
      <c r="A59" s="75"/>
      <c r="B59" s="76"/>
      <c r="C59" s="76"/>
      <c r="D59" s="76"/>
      <c r="E59" s="76"/>
      <c r="F59" s="76"/>
      <c r="G59" s="76"/>
      <c r="H59" s="76"/>
      <c r="I59" s="76"/>
      <c r="J59" s="76"/>
      <c r="K59" s="77"/>
      <c r="L59" s="64" t="s">
        <v>33</v>
      </c>
      <c r="M59" s="65"/>
      <c r="N59" s="65"/>
      <c r="O59" s="38">
        <f>SUMIF(I:I,8%,N:N)</f>
        <v>0</v>
      </c>
    </row>
    <row r="60" spans="1:15" s="9" customFormat="1" ht="37.5" customHeight="1" x14ac:dyDescent="0.25">
      <c r="A60" s="75"/>
      <c r="B60" s="76"/>
      <c r="C60" s="76"/>
      <c r="D60" s="76"/>
      <c r="E60" s="76"/>
      <c r="F60" s="76"/>
      <c r="G60" s="76"/>
      <c r="H60" s="76"/>
      <c r="I60" s="76"/>
      <c r="J60" s="76"/>
      <c r="K60" s="77"/>
      <c r="L60" s="70" t="s">
        <v>34</v>
      </c>
      <c r="M60" s="71"/>
      <c r="N60" s="71"/>
      <c r="O60" s="39">
        <f>SUM(O59)</f>
        <v>0</v>
      </c>
    </row>
    <row r="61" spans="1:15" s="9" customFormat="1" ht="32.25" customHeight="1" thickBot="1" x14ac:dyDescent="0.3">
      <c r="A61" s="78"/>
      <c r="B61" s="79"/>
      <c r="C61" s="79"/>
      <c r="D61" s="79"/>
      <c r="E61" s="79"/>
      <c r="F61" s="79"/>
      <c r="G61" s="79"/>
      <c r="H61" s="79"/>
      <c r="I61" s="79"/>
      <c r="J61" s="79"/>
      <c r="K61" s="80"/>
      <c r="L61" s="68" t="s">
        <v>35</v>
      </c>
      <c r="M61" s="69"/>
      <c r="N61" s="69"/>
      <c r="O61" s="41">
        <f>+O55+O58+O60</f>
        <v>0</v>
      </c>
    </row>
    <row r="63" spans="1:15" ht="50.1" customHeight="1" thickBot="1" x14ac:dyDescent="0.3">
      <c r="B63" s="84"/>
      <c r="C63" s="84"/>
    </row>
    <row r="64" spans="1:15" x14ac:dyDescent="0.25">
      <c r="B64" s="105" t="s">
        <v>36</v>
      </c>
      <c r="C64" s="105"/>
    </row>
    <row r="65" spans="1:17" ht="15" customHeight="1" x14ac:dyDescent="0.25">
      <c r="M65" s="43"/>
      <c r="N65" s="44"/>
      <c r="O65" s="45"/>
    </row>
    <row r="66" spans="1:17" ht="15.75" customHeight="1" x14ac:dyDescent="0.25">
      <c r="M66" s="43"/>
      <c r="N66" s="44"/>
      <c r="O66" s="45"/>
    </row>
    <row r="67" spans="1:17" ht="15" customHeight="1" x14ac:dyDescent="0.25">
      <c r="A67" s="11" t="s">
        <v>37</v>
      </c>
      <c r="M67" s="43"/>
      <c r="N67" s="44"/>
      <c r="O67" s="45"/>
    </row>
    <row r="68" spans="1:17" x14ac:dyDescent="0.25">
      <c r="A68" s="104" t="s">
        <v>38</v>
      </c>
      <c r="B68" s="104"/>
      <c r="C68" s="104"/>
      <c r="D68" s="104"/>
      <c r="E68" s="104"/>
      <c r="F68" s="104"/>
      <c r="G68" s="104"/>
      <c r="H68" s="104"/>
      <c r="I68" s="104"/>
      <c r="J68" s="104"/>
      <c r="K68" s="104"/>
      <c r="L68" s="104"/>
      <c r="M68" s="104"/>
      <c r="N68" s="104"/>
      <c r="O68" s="104"/>
      <c r="P68" s="2"/>
      <c r="Q68" s="2"/>
    </row>
    <row r="69" spans="1:17" ht="15" customHeight="1" x14ac:dyDescent="0.25">
      <c r="A69" s="103" t="s">
        <v>39</v>
      </c>
      <c r="B69" s="103"/>
      <c r="C69" s="103"/>
      <c r="D69" s="103"/>
      <c r="E69" s="103"/>
      <c r="F69" s="103"/>
      <c r="G69" s="103"/>
      <c r="H69" s="103"/>
      <c r="I69" s="103"/>
      <c r="J69" s="103"/>
      <c r="K69" s="103"/>
      <c r="L69" s="103"/>
      <c r="M69" s="103"/>
      <c r="N69" s="103"/>
      <c r="O69" s="103"/>
      <c r="P69" s="42"/>
      <c r="Q69" s="42"/>
    </row>
    <row r="70" spans="1:17" x14ac:dyDescent="0.25">
      <c r="A70" s="102" t="s">
        <v>40</v>
      </c>
      <c r="B70" s="102"/>
      <c r="C70" s="102"/>
      <c r="D70" s="102"/>
      <c r="E70" s="102"/>
      <c r="F70" s="102"/>
      <c r="G70" s="102"/>
      <c r="H70" s="102"/>
      <c r="I70" s="102"/>
      <c r="J70" s="102"/>
      <c r="K70" s="102"/>
      <c r="L70" s="102"/>
      <c r="M70" s="102"/>
      <c r="N70" s="102"/>
      <c r="O70" s="102"/>
      <c r="P70" s="5"/>
      <c r="Q70" s="5"/>
    </row>
    <row r="71" spans="1:17" x14ac:dyDescent="0.25">
      <c r="A71" s="102" t="s">
        <v>41</v>
      </c>
      <c r="B71" s="102"/>
      <c r="C71" s="102"/>
      <c r="D71" s="102"/>
      <c r="E71" s="102"/>
      <c r="F71" s="102"/>
      <c r="G71" s="102"/>
      <c r="H71" s="102"/>
      <c r="I71" s="102"/>
      <c r="J71" s="102"/>
      <c r="K71" s="102"/>
      <c r="L71" s="102"/>
      <c r="M71" s="102"/>
      <c r="N71" s="102"/>
      <c r="O71" s="102"/>
      <c r="P71" s="5"/>
      <c r="Q71" s="5"/>
    </row>
    <row r="72" spans="1:17" x14ac:dyDescent="0.25">
      <c r="K72" s="2"/>
      <c r="L72" s="2"/>
      <c r="M72" s="2"/>
      <c r="N72" s="2"/>
    </row>
    <row r="114" spans="11:15" s="2" customFormat="1" x14ac:dyDescent="0.25">
      <c r="K114" s="4"/>
      <c r="L114" s="4"/>
      <c r="M114" s="4"/>
      <c r="N114" s="4"/>
      <c r="O114" s="4"/>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sheetData>
  <sheetProtection algorithmName="SHA-512" hashValue="AdEIaO/nxoGsW0vRfRAKOtfFJRcJUty8tzJcTnXNe6M4B5mJG791EOmEN42pEcgSNkl/vYZi0YSL3Rit7nFLIA==" saltValue="vMahR9tIzyZX4YChFItJAg==" spinCount="100000" sheet="1" selectLockedCells="1"/>
  <mergeCells count="35">
    <mergeCell ref="A71:O71"/>
    <mergeCell ref="A70:O70"/>
    <mergeCell ref="A69:O69"/>
    <mergeCell ref="A68:O68"/>
    <mergeCell ref="B64:C64"/>
    <mergeCell ref="A2:A5"/>
    <mergeCell ref="B2:M2"/>
    <mergeCell ref="N2:O2"/>
    <mergeCell ref="B3:M3"/>
    <mergeCell ref="N3:O3"/>
    <mergeCell ref="B4:M5"/>
    <mergeCell ref="N4:O4"/>
    <mergeCell ref="N5:O5"/>
    <mergeCell ref="M11:N11"/>
    <mergeCell ref="M9:N9"/>
    <mergeCell ref="K9:L9"/>
    <mergeCell ref="K11:L11"/>
    <mergeCell ref="F11:I11"/>
    <mergeCell ref="A53:K61"/>
    <mergeCell ref="F9:I9"/>
    <mergeCell ref="B63:C63"/>
    <mergeCell ref="A9:B11"/>
    <mergeCell ref="D9:E9"/>
    <mergeCell ref="D11:E11"/>
    <mergeCell ref="A52:K52"/>
    <mergeCell ref="L61:N61"/>
    <mergeCell ref="L60:N60"/>
    <mergeCell ref="L59:N59"/>
    <mergeCell ref="L58:N58"/>
    <mergeCell ref="L57:N57"/>
    <mergeCell ref="L56:N56"/>
    <mergeCell ref="L55:N55"/>
    <mergeCell ref="L54:N54"/>
    <mergeCell ref="L53:N53"/>
    <mergeCell ref="L52:N5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G14:G51</xm:sqref>
        </x14:dataValidation>
        <x14:dataValidation type="list" allowBlank="1" showInputMessage="1" showErrorMessage="1" xr:uid="{00000000-0002-0000-0000-000008000000}">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2025-03-14T21:58:35Z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