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wriveram.UCUNDINAMARCA.000\COMPRAS 2025\FUNCIONAMIENTO\APOYO LOGISTICO DIANA\PUBLICAR\"/>
    </mc:Choice>
  </mc:AlternateContent>
  <xr:revisionPtr revIDLastSave="0" documentId="8_{7E2E9290-CC0C-46A3-8F98-90C0991602A2}"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15" i="7"/>
  <c r="J15" i="7"/>
  <c r="L15" i="7"/>
  <c r="M15" i="7" s="1"/>
  <c r="O25" i="7"/>
  <c r="O28" i="7" s="1"/>
  <c r="O24" i="7"/>
  <c r="O27" i="7" s="1"/>
  <c r="L14" i="7"/>
  <c r="M14" i="7" s="1"/>
  <c r="J14" i="7"/>
  <c r="H14" i="7"/>
  <c r="M21" i="7" l="1"/>
  <c r="M22" i="7"/>
  <c r="O22" i="7" s="1"/>
  <c r="K21" i="7"/>
  <c r="K19" i="7"/>
  <c r="N18" i="7"/>
  <c r="O18" i="7" s="1"/>
  <c r="N17" i="7"/>
  <c r="O17" i="7" s="1"/>
  <c r="K20" i="7"/>
  <c r="O21" i="7"/>
  <c r="K18" i="7"/>
  <c r="K17" i="7"/>
  <c r="K15" i="7"/>
  <c r="K22" i="7"/>
  <c r="K16" i="7"/>
  <c r="N20" i="7"/>
  <c r="O20" i="7" s="1"/>
  <c r="N16" i="7"/>
  <c r="O16" i="7" s="1"/>
  <c r="N19" i="7"/>
  <c r="O19" i="7" s="1"/>
  <c r="N15" i="7"/>
  <c r="O15" i="7" s="1"/>
  <c r="O23" i="7"/>
  <c r="O26" i="7" s="1"/>
  <c r="K14" i="7"/>
  <c r="O29" i="7"/>
  <c r="O30" i="7"/>
  <c r="O31" i="7" s="1"/>
  <c r="N14" i="7"/>
  <c r="O14" i="7" s="1"/>
  <c r="O32" i="7" l="1"/>
</calcChain>
</file>

<file path=xl/sharedStrings.xml><?xml version="1.0" encoding="utf-8"?>
<sst xmlns="http://schemas.openxmlformats.org/spreadsheetml/2006/main" count="68" uniqueCount="58">
  <si>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</si>
  <si>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</si>
  <si>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</si>
  <si>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</si>
  <si>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</si>
  <si>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</si>
  <si>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</si>
  <si>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</si>
  <si>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</si>
  <si>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</si>
  <si>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</si>
  <si>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</si>
  <si>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</si>
  <si>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</si>
  <si>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</si>
  <si>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</si>
  <si>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</si>
  <si>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</si>
  <si>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</si>
  <si>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</si>
  <si>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</si>
  <si>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</si>
  <si>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</si>
  <si>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</si>
  <si>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</si>
  <si>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</si>
  <si>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</si>
  <si>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</si>
  <si>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</si>
  <si>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</si>
  <si>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</si>
  <si>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</si>
  <si>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</si>
  <si>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</si>
  <si>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</si>
  <si>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</si>
  <si>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</si>
  <si>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</si>
  <si>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</si>
  <si>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</si>
  <si>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</si>
  <si>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</si>
  <si>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</si>
  <si>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</si>
  <si>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</si>
  <si>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</si>
  <si>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</si>
  <si>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</si>
  <si>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Suministro de refrigerios para las actividades académica y
administrativas (actividad para el mejoramiento de la calidad de
vida del servidor, actividad navidad, campo de aprendizaje de
inteligencia emocional, experiencias vivenciales nacionales y
dinámicas curriculares del programa de admon de empresas, ing software e ing ambiental) que tengan lugar en la universidad de Cundinamarca seccional Girardot durante la vigencia 2025 Refrigerio Pastel de Pollo Hojaldrado de 180 gr, bebida jugo en caja de 237 ml.</t>
  </si>
  <si>
    <t>Suministro de refrigerios para las actividades académica y
administrativas (actividad para el mejoramiento de la calidad de
vida del servidor, actividad navidad, campo de aprendizaje de
inteligencia emocional, experiencias vivenciales nacionales y
dinámicas curriculares del programa de admon de empresas, ing software e ing ambiental) que tengan lugar en la universidad de Cundinamarca seccional Girardot durante la vigencia 2025 Refrigerio Sandwich de Pollo Con Champiñones incluye Jugo en caja de 237 ml.</t>
  </si>
  <si>
    <t>Suministro de refrigerios para las actividades académica y
administrativas (actividad para el mejoramiento de la calidad de
vida del servidor, actividad navidad, campo de aprendizaje de
inteligencia emocional, experiencias vivenciales nacionales y
dinámicas curriculares del programa de admon de empresas, ing software e ing ambiental) que tengan lugar en la universidad de Cundinamarca seccional Girardot durante la vigencia 2025 Refrigerio Sandwich de Jamon y Queso al horno incluye Jugo en caja de 237 ml.</t>
  </si>
  <si>
    <t>Suministro de refrigerios para las actividades académica y
administrativas (actividad para el mejoramiento de la calidad de
vida del servidor, actividad navidad, campo de aprendizaje de
inteligencia emocional, experiencias vivenciales nacionales y
dinámicas curriculares del programa de admon de empresas, ing software e ing ambiental) que tengan lugar en la universidad de Cundinamarca seccional Girardot durante la vigencia 2025 Refrigerio Empanada de Carne con Guacamole y Aji Incluye jugo en caja de 237 ml.</t>
  </si>
  <si>
    <t>Suministro de refrigerios para las actividades académica y
administrativas (actividad para el mejoramiento de la calidad de
vida del servidor, actividad navidad, campo de aprendizaje de
inteligencia emocional, experiencias vivenciales nacionales y
dinámicas curriculares del programa de admon de empresas, ing software e ing ambiental) que tengan lugar en la universidad de Cundinamarca seccional Girardot durante la vigencia 2025  Refrigerio Mini Empanadas cocteleras de 50 Gr Cantidad (4) incluye jugo de 237 ml.</t>
  </si>
  <si>
    <t>Suministro de Almuerzos para las actividades académica y
administrativas (actividad para el mejoramiento de la calidad de
vida del servidor, actividad navidad, campo de aprendizaje de
inteligencia emocional, experiencias vivenciales nacionales y
dinámicas curriculares del programa de admon de empresas, ing software e ing ambiental) que tengan lugar en la universidad de Cundinamarca seccional Girardot durante la vigencia 2025 Almuerzo Corriente con Sopa del Dia, 125 Gramos de Proteina (Pollo, Carne, Cerdo), Acompañamiento (Papa,Platano o Yuca) incluye Jugo o Limonada</t>
  </si>
  <si>
    <t>Suministro de Almuerzos para las actividades académica y
administrativas (actividad para el mejoramiento de la calidad de
vida del servidor, actividad navidad, campo de aprendizaje de
inteligencia emocional, experiencias vivenciales nacionales y
dinámicas curriculares del programa de admon de empresas, ing software e ing ambiental) que tengan lugar en la universidad de Cundinamarca seccional Girardot durante la vigencia 2025 Almuerzo Semi Ejecutivo Con Sopa Del Dia, 140 Gramos de Proteina (Pollo, Carne, Cerdo), Acompañamiento (Papa,Platano o Yuca) incluye Jugo o Limonada</t>
  </si>
  <si>
    <t>Servicio de presentación artística musical que consta de 7
personas (2 cantantes, 1 pianista, 1 saxofon, 1 trombon, 1
trompeta, 1 bateria) con sonido de 1000W adecuado para una
orquesta de 7 integrantes.</t>
  </si>
  <si>
    <t>UNIDAD</t>
  </si>
  <si>
    <t>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</si>
</sst>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topLeftCell="A7" zoomScale="85" zoomScaleNormal="70" zoomScaleSheetLayoutView="85" zoomScalePageLayoutView="55" workbookViewId="0">
      <selection activeCell="G15" sqref="G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7" customFormat="1" ht="111" customHeight="1" x14ac:dyDescent="0.25">
      <c r="A14" s="46">
        <v>1</v>
      </c>
      <c r="B14" s="45" t="s">
        <v>48</v>
      </c>
      <c r="C14" s="11"/>
      <c r="D14" s="41">
        <v>360</v>
      </c>
      <c r="E14" s="42" t="s">
        <v>56</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7" customFormat="1" ht="115.5" customHeight="1" x14ac:dyDescent="0.25">
      <c r="A15" s="46">
        <v>2</v>
      </c>
      <c r="B15" s="45" t="s">
        <v>49</v>
      </c>
      <c r="C15" s="11"/>
      <c r="D15" s="41">
        <v>350</v>
      </c>
      <c r="E15" s="42" t="s">
        <v>56</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47" customFormat="1" ht="115.5" customHeight="1" x14ac:dyDescent="0.25">
      <c r="A16" s="46">
        <v>3</v>
      </c>
      <c r="B16" s="45" t="s">
        <v>50</v>
      </c>
      <c r="C16" s="11"/>
      <c r="D16" s="41">
        <v>300</v>
      </c>
      <c r="E16" s="42" t="s">
        <v>56</v>
      </c>
      <c r="F16" s="12"/>
      <c r="G16" s="10"/>
      <c r="H16" s="43">
        <f t="shared" ref="H16:H22" si="13">+ROUND(F16*G16,0)</f>
        <v>0</v>
      </c>
      <c r="I16" s="10"/>
      <c r="J16" s="43">
        <f t="shared" ref="J16:J22" si="14">ROUND(F16*I16,0)</f>
        <v>0</v>
      </c>
      <c r="K16" s="43">
        <f t="shared" ref="K16:K22" si="15">ROUND(F16+H16+J16,0)</f>
        <v>0</v>
      </c>
      <c r="L16" s="43">
        <f t="shared" ref="L16:L22" si="16">ROUND(F16*D16,0)</f>
        <v>0</v>
      </c>
      <c r="M16" s="43">
        <f t="shared" ref="M16:M22" si="17">ROUND(L16*G16,0)</f>
        <v>0</v>
      </c>
      <c r="N16" s="43">
        <f t="shared" ref="N16:N22" si="18">ROUND(L16*I16,0)</f>
        <v>0</v>
      </c>
      <c r="O16" s="44">
        <f t="shared" ref="O16:O22" si="19">ROUND(L16+N16+M16,0)</f>
        <v>0</v>
      </c>
    </row>
    <row r="17" spans="1:15" s="47" customFormat="1" ht="114.75" customHeight="1" x14ac:dyDescent="0.25">
      <c r="A17" s="46">
        <v>4</v>
      </c>
      <c r="B17" s="45" t="s">
        <v>51</v>
      </c>
      <c r="C17" s="11"/>
      <c r="D17" s="41">
        <v>1300</v>
      </c>
      <c r="E17" s="42" t="s">
        <v>56</v>
      </c>
      <c r="F17" s="12"/>
      <c r="G17" s="10"/>
      <c r="H17" s="43">
        <f t="shared" si="13"/>
        <v>0</v>
      </c>
      <c r="I17" s="10"/>
      <c r="J17" s="43">
        <f t="shared" si="14"/>
        <v>0</v>
      </c>
      <c r="K17" s="43">
        <f t="shared" si="15"/>
        <v>0</v>
      </c>
      <c r="L17" s="43">
        <f t="shared" si="16"/>
        <v>0</v>
      </c>
      <c r="M17" s="43">
        <f t="shared" si="17"/>
        <v>0</v>
      </c>
      <c r="N17" s="43">
        <f t="shared" si="18"/>
        <v>0</v>
      </c>
      <c r="O17" s="44">
        <f t="shared" si="19"/>
        <v>0</v>
      </c>
    </row>
    <row r="18" spans="1:15" s="47" customFormat="1" ht="126" customHeight="1" x14ac:dyDescent="0.25">
      <c r="A18" s="46">
        <v>5</v>
      </c>
      <c r="B18" s="45" t="s">
        <v>52</v>
      </c>
      <c r="C18" s="11"/>
      <c r="D18" s="41">
        <v>100</v>
      </c>
      <c r="E18" s="42" t="s">
        <v>56</v>
      </c>
      <c r="F18" s="12"/>
      <c r="G18" s="10"/>
      <c r="H18" s="43">
        <f t="shared" si="13"/>
        <v>0</v>
      </c>
      <c r="I18" s="10"/>
      <c r="J18" s="43">
        <f t="shared" si="14"/>
        <v>0</v>
      </c>
      <c r="K18" s="43">
        <f t="shared" si="15"/>
        <v>0</v>
      </c>
      <c r="L18" s="43">
        <f t="shared" si="16"/>
        <v>0</v>
      </c>
      <c r="M18" s="43">
        <f t="shared" si="17"/>
        <v>0</v>
      </c>
      <c r="N18" s="43">
        <f t="shared" si="18"/>
        <v>0</v>
      </c>
      <c r="O18" s="44">
        <f t="shared" si="19"/>
        <v>0</v>
      </c>
    </row>
    <row r="19" spans="1:15" s="47" customFormat="1" ht="131.25" customHeight="1" x14ac:dyDescent="0.25">
      <c r="A19" s="46">
        <v>6</v>
      </c>
      <c r="B19" s="45" t="s">
        <v>53</v>
      </c>
      <c r="C19" s="11"/>
      <c r="D19" s="41">
        <v>380</v>
      </c>
      <c r="E19" s="42" t="s">
        <v>56</v>
      </c>
      <c r="F19" s="12"/>
      <c r="G19" s="10"/>
      <c r="H19" s="43">
        <f t="shared" si="13"/>
        <v>0</v>
      </c>
      <c r="I19" s="10"/>
      <c r="J19" s="43">
        <f t="shared" si="14"/>
        <v>0</v>
      </c>
      <c r="K19" s="43">
        <f t="shared" si="15"/>
        <v>0</v>
      </c>
      <c r="L19" s="43">
        <f t="shared" si="16"/>
        <v>0</v>
      </c>
      <c r="M19" s="43">
        <f t="shared" si="17"/>
        <v>0</v>
      </c>
      <c r="N19" s="43">
        <f t="shared" si="18"/>
        <v>0</v>
      </c>
      <c r="O19" s="44">
        <f t="shared" si="19"/>
        <v>0</v>
      </c>
    </row>
    <row r="20" spans="1:15" s="47" customFormat="1" ht="130.5" customHeight="1" x14ac:dyDescent="0.25">
      <c r="A20" s="46">
        <v>7</v>
      </c>
      <c r="B20" s="45" t="s">
        <v>54</v>
      </c>
      <c r="C20" s="11"/>
      <c r="D20" s="41">
        <v>150</v>
      </c>
      <c r="E20" s="42" t="s">
        <v>56</v>
      </c>
      <c r="F20" s="12"/>
      <c r="G20" s="10"/>
      <c r="H20" s="43">
        <f t="shared" si="13"/>
        <v>0</v>
      </c>
      <c r="I20" s="10"/>
      <c r="J20" s="43">
        <f t="shared" si="14"/>
        <v>0</v>
      </c>
      <c r="K20" s="43">
        <f t="shared" si="15"/>
        <v>0</v>
      </c>
      <c r="L20" s="43">
        <f t="shared" si="16"/>
        <v>0</v>
      </c>
      <c r="M20" s="43">
        <f t="shared" si="17"/>
        <v>0</v>
      </c>
      <c r="N20" s="43">
        <f t="shared" si="18"/>
        <v>0</v>
      </c>
      <c r="O20" s="44">
        <f t="shared" si="19"/>
        <v>0</v>
      </c>
    </row>
    <row r="21" spans="1:15" s="47" customFormat="1" ht="63.75" customHeight="1" x14ac:dyDescent="0.25">
      <c r="A21" s="46">
        <v>8</v>
      </c>
      <c r="B21" s="45" t="s">
        <v>55</v>
      </c>
      <c r="C21" s="11"/>
      <c r="D21" s="41">
        <v>1</v>
      </c>
      <c r="E21" s="42" t="s">
        <v>57</v>
      </c>
      <c r="F21" s="12"/>
      <c r="G21" s="10"/>
      <c r="H21" s="43">
        <f t="shared" si="13"/>
        <v>0</v>
      </c>
      <c r="I21" s="10"/>
      <c r="J21" s="43">
        <f t="shared" si="14"/>
        <v>0</v>
      </c>
      <c r="K21" s="43">
        <f t="shared" si="15"/>
        <v>0</v>
      </c>
      <c r="L21" s="43">
        <f t="shared" si="16"/>
        <v>0</v>
      </c>
      <c r="M21" s="43">
        <f t="shared" si="17"/>
        <v>0</v>
      </c>
      <c r="N21" s="43">
        <f t="shared" si="18"/>
        <v>0</v>
      </c>
      <c r="O21" s="44">
        <f t="shared" si="19"/>
        <v>0</v>
      </c>
    </row>
    <row r="22" spans="1:15" s="47" customFormat="1" ht="60.75" customHeight="1" thickBot="1" x14ac:dyDescent="0.3">
      <c r="A22" s="46">
        <v>9</v>
      </c>
      <c r="B22" s="45" t="s">
        <v>55</v>
      </c>
      <c r="C22" s="11"/>
      <c r="D22" s="41">
        <v>1</v>
      </c>
      <c r="E22" s="42" t="s">
        <v>57</v>
      </c>
      <c r="F22" s="12"/>
      <c r="G22" s="10"/>
      <c r="H22" s="43">
        <f t="shared" si="13"/>
        <v>0</v>
      </c>
      <c r="I22" s="10"/>
      <c r="J22" s="43">
        <f t="shared" si="14"/>
        <v>0</v>
      </c>
      <c r="K22" s="43">
        <f t="shared" si="15"/>
        <v>0</v>
      </c>
      <c r="L22" s="43">
        <f t="shared" si="16"/>
        <v>0</v>
      </c>
      <c r="M22" s="43">
        <f t="shared" si="17"/>
        <v>0</v>
      </c>
      <c r="N22" s="43">
        <f t="shared" si="18"/>
        <v>0</v>
      </c>
      <c r="O22" s="44">
        <f t="shared" si="19"/>
        <v>0</v>
      </c>
    </row>
    <row r="23" spans="1:15" s="8" customFormat="1" ht="42" customHeight="1" thickBot="1" x14ac:dyDescent="0.3">
      <c r="A23" s="83" t="s">
        <v>24</v>
      </c>
      <c r="B23" s="84"/>
      <c r="C23" s="84"/>
      <c r="D23" s="84"/>
      <c r="E23" s="84"/>
      <c r="F23" s="84"/>
      <c r="G23" s="84"/>
      <c r="H23" s="84"/>
      <c r="I23" s="84"/>
      <c r="J23" s="84"/>
      <c r="K23" s="84"/>
      <c r="L23" s="95" t="s">
        <v>25</v>
      </c>
      <c r="M23" s="96"/>
      <c r="N23" s="96"/>
      <c r="O23" s="32">
        <f>SUMIF(G:G,0%,L:L)+SUMIF(G:G,"",L:L)</f>
        <v>0</v>
      </c>
    </row>
    <row r="24" spans="1:15" s="8" customFormat="1" ht="39" customHeight="1" x14ac:dyDescent="0.25">
      <c r="A24" s="67" t="s">
        <v>43</v>
      </c>
      <c r="B24" s="68"/>
      <c r="C24" s="68"/>
      <c r="D24" s="68"/>
      <c r="E24" s="68"/>
      <c r="F24" s="68"/>
      <c r="G24" s="68"/>
      <c r="H24" s="68"/>
      <c r="I24" s="68"/>
      <c r="J24" s="68"/>
      <c r="K24" s="69"/>
      <c r="L24" s="89" t="s">
        <v>26</v>
      </c>
      <c r="M24" s="90"/>
      <c r="N24" s="90"/>
      <c r="O24" s="33">
        <f>SUMIF(G:G,5%,L:L)</f>
        <v>0</v>
      </c>
    </row>
    <row r="25" spans="1:15" s="8" customFormat="1" ht="30" customHeight="1" x14ac:dyDescent="0.25">
      <c r="A25" s="70"/>
      <c r="B25" s="71"/>
      <c r="C25" s="71"/>
      <c r="D25" s="71"/>
      <c r="E25" s="71"/>
      <c r="F25" s="71"/>
      <c r="G25" s="71"/>
      <c r="H25" s="71"/>
      <c r="I25" s="71"/>
      <c r="J25" s="71"/>
      <c r="K25" s="72"/>
      <c r="L25" s="89" t="s">
        <v>27</v>
      </c>
      <c r="M25" s="90"/>
      <c r="N25" s="90"/>
      <c r="O25" s="33">
        <f>SUMIF(G:G,19%,L:L)</f>
        <v>0</v>
      </c>
    </row>
    <row r="26" spans="1:15" s="8" customFormat="1" ht="30" customHeight="1" x14ac:dyDescent="0.25">
      <c r="A26" s="70"/>
      <c r="B26" s="71"/>
      <c r="C26" s="71"/>
      <c r="D26" s="71"/>
      <c r="E26" s="71"/>
      <c r="F26" s="71"/>
      <c r="G26" s="71"/>
      <c r="H26" s="71"/>
      <c r="I26" s="71"/>
      <c r="J26" s="71"/>
      <c r="K26" s="72"/>
      <c r="L26" s="91" t="s">
        <v>20</v>
      </c>
      <c r="M26" s="92"/>
      <c r="N26" s="92"/>
      <c r="O26" s="34">
        <f>SUM(O23:O25)</f>
        <v>0</v>
      </c>
    </row>
    <row r="27" spans="1:15" s="8" customFormat="1" ht="30" customHeight="1" x14ac:dyDescent="0.25">
      <c r="A27" s="70"/>
      <c r="B27" s="71"/>
      <c r="C27" s="71"/>
      <c r="D27" s="71"/>
      <c r="E27" s="71"/>
      <c r="F27" s="71"/>
      <c r="G27" s="71"/>
      <c r="H27" s="71"/>
      <c r="I27" s="71"/>
      <c r="J27" s="71"/>
      <c r="K27" s="72"/>
      <c r="L27" s="93" t="s">
        <v>28</v>
      </c>
      <c r="M27" s="94"/>
      <c r="N27" s="94"/>
      <c r="O27" s="35">
        <f>ROUND(O24*5%,0)</f>
        <v>0</v>
      </c>
    </row>
    <row r="28" spans="1:15" s="8" customFormat="1" ht="30" customHeight="1" x14ac:dyDescent="0.25">
      <c r="A28" s="70"/>
      <c r="B28" s="71"/>
      <c r="C28" s="71"/>
      <c r="D28" s="71"/>
      <c r="E28" s="71"/>
      <c r="F28" s="71"/>
      <c r="G28" s="71"/>
      <c r="H28" s="71"/>
      <c r="I28" s="71"/>
      <c r="J28" s="71"/>
      <c r="K28" s="72"/>
      <c r="L28" s="93" t="s">
        <v>29</v>
      </c>
      <c r="M28" s="94"/>
      <c r="N28" s="94"/>
      <c r="O28" s="33">
        <f>ROUND(O25*19%,0)</f>
        <v>0</v>
      </c>
    </row>
    <row r="29" spans="1:15" s="8" customFormat="1" ht="30" customHeight="1" x14ac:dyDescent="0.25">
      <c r="A29" s="70"/>
      <c r="B29" s="71"/>
      <c r="C29" s="71"/>
      <c r="D29" s="71"/>
      <c r="E29" s="71"/>
      <c r="F29" s="71"/>
      <c r="G29" s="71"/>
      <c r="H29" s="71"/>
      <c r="I29" s="71"/>
      <c r="J29" s="71"/>
      <c r="K29" s="72"/>
      <c r="L29" s="91" t="s">
        <v>30</v>
      </c>
      <c r="M29" s="92"/>
      <c r="N29" s="92"/>
      <c r="O29" s="34">
        <f>SUM(O27:O28)</f>
        <v>0</v>
      </c>
    </row>
    <row r="30" spans="1:15" s="8" customFormat="1" ht="30" customHeight="1" x14ac:dyDescent="0.25">
      <c r="A30" s="70"/>
      <c r="B30" s="71"/>
      <c r="C30" s="71"/>
      <c r="D30" s="71"/>
      <c r="E30" s="71"/>
      <c r="F30" s="71"/>
      <c r="G30" s="71"/>
      <c r="H30" s="71"/>
      <c r="I30" s="71"/>
      <c r="J30" s="71"/>
      <c r="K30" s="72"/>
      <c r="L30" s="89" t="s">
        <v>31</v>
      </c>
      <c r="M30" s="90"/>
      <c r="N30" s="90"/>
      <c r="O30" s="33">
        <f>SUMIF(I:I,8%,N:N)</f>
        <v>0</v>
      </c>
    </row>
    <row r="31" spans="1:15" s="8" customFormat="1" ht="37.5" customHeight="1" x14ac:dyDescent="0.25">
      <c r="A31" s="70"/>
      <c r="B31" s="71"/>
      <c r="C31" s="71"/>
      <c r="D31" s="71"/>
      <c r="E31" s="71"/>
      <c r="F31" s="71"/>
      <c r="G31" s="71"/>
      <c r="H31" s="71"/>
      <c r="I31" s="71"/>
      <c r="J31" s="71"/>
      <c r="K31" s="72"/>
      <c r="L31" s="87" t="s">
        <v>32</v>
      </c>
      <c r="M31" s="88"/>
      <c r="N31" s="88"/>
      <c r="O31" s="34">
        <f>SUM(O30)</f>
        <v>0</v>
      </c>
    </row>
    <row r="32" spans="1:15" s="8" customFormat="1" ht="32.25" customHeight="1" thickBot="1" x14ac:dyDescent="0.3">
      <c r="A32" s="73"/>
      <c r="B32" s="74"/>
      <c r="C32" s="74"/>
      <c r="D32" s="74"/>
      <c r="E32" s="74"/>
      <c r="F32" s="74"/>
      <c r="G32" s="74"/>
      <c r="H32" s="74"/>
      <c r="I32" s="74"/>
      <c r="J32" s="74"/>
      <c r="K32" s="75"/>
      <c r="L32" s="85" t="s">
        <v>33</v>
      </c>
      <c r="M32" s="86"/>
      <c r="N32" s="86"/>
      <c r="O32" s="36">
        <f>+O26+O29+O31</f>
        <v>0</v>
      </c>
    </row>
    <row r="34" spans="1:17" ht="50.1" customHeight="1" thickBot="1" x14ac:dyDescent="0.3">
      <c r="B34" s="76"/>
      <c r="C34" s="76"/>
    </row>
    <row r="35" spans="1:17" x14ac:dyDescent="0.25">
      <c r="B35" s="52" t="s">
        <v>34</v>
      </c>
      <c r="C35" s="52"/>
    </row>
    <row r="36" spans="1:17" ht="15" customHeight="1" x14ac:dyDescent="0.25">
      <c r="M36" s="38"/>
      <c r="N36" s="39"/>
      <c r="O36" s="40"/>
    </row>
    <row r="37" spans="1:17" ht="15.75" customHeight="1" x14ac:dyDescent="0.25">
      <c r="M37" s="38"/>
      <c r="N37" s="39"/>
      <c r="O37" s="40"/>
    </row>
    <row r="38" spans="1:17" ht="15" customHeight="1" x14ac:dyDescent="0.25">
      <c r="A38" s="9" t="s">
        <v>35</v>
      </c>
      <c r="M38" s="38"/>
      <c r="N38" s="39"/>
      <c r="O38" s="40"/>
    </row>
    <row r="39" spans="1:17" x14ac:dyDescent="0.25">
      <c r="A39" s="51"/>
      <c r="B39" s="51"/>
      <c r="C39" s="51"/>
      <c r="D39" s="51"/>
      <c r="E39" s="51"/>
      <c r="F39" s="51"/>
      <c r="G39" s="51"/>
      <c r="H39" s="51"/>
      <c r="I39" s="51"/>
      <c r="J39" s="51"/>
      <c r="K39" s="51"/>
      <c r="L39" s="51"/>
      <c r="M39" s="51"/>
      <c r="N39" s="51"/>
      <c r="O39" s="51"/>
      <c r="P39" s="1"/>
      <c r="Q39" s="1"/>
    </row>
    <row r="40" spans="1:17" ht="55.5" customHeight="1" x14ac:dyDescent="0.25">
      <c r="A40" s="50" t="s">
        <v>45</v>
      </c>
      <c r="B40" s="50"/>
      <c r="C40" s="50"/>
      <c r="D40" s="50"/>
      <c r="E40" s="50"/>
      <c r="F40" s="50"/>
      <c r="G40" s="50"/>
      <c r="H40" s="50"/>
      <c r="I40" s="50"/>
      <c r="J40" s="50"/>
      <c r="K40" s="50"/>
      <c r="L40" s="50"/>
      <c r="M40" s="50"/>
      <c r="N40" s="50"/>
      <c r="O40" s="50"/>
      <c r="P40" s="37"/>
      <c r="Q40" s="37"/>
    </row>
    <row r="41" spans="1:17" ht="5.25" customHeight="1" x14ac:dyDescent="0.25">
      <c r="A41" s="49"/>
      <c r="B41" s="49"/>
      <c r="C41" s="49"/>
      <c r="D41" s="49"/>
      <c r="E41" s="49"/>
      <c r="F41" s="49"/>
      <c r="G41" s="49"/>
      <c r="H41" s="49"/>
      <c r="I41" s="49"/>
      <c r="J41" s="49"/>
      <c r="K41" s="49"/>
      <c r="L41" s="49"/>
      <c r="M41" s="49"/>
      <c r="N41" s="49"/>
      <c r="O41" s="49"/>
      <c r="P41" s="4"/>
      <c r="Q41" s="4"/>
    </row>
    <row r="42" spans="1:17" ht="33" customHeight="1" x14ac:dyDescent="0.25">
      <c r="A42" s="48" t="s">
        <v>44</v>
      </c>
      <c r="B42" s="48"/>
      <c r="C42" s="48"/>
      <c r="D42" s="48"/>
      <c r="E42" s="48"/>
      <c r="F42" s="48"/>
      <c r="G42" s="48"/>
      <c r="H42" s="48"/>
      <c r="I42" s="48"/>
      <c r="J42" s="48"/>
      <c r="K42" s="48"/>
      <c r="L42" s="48"/>
      <c r="M42" s="48"/>
      <c r="N42" s="48"/>
      <c r="O42" s="48"/>
      <c r="P42" s="4"/>
      <c r="Q42" s="4"/>
    </row>
    <row r="43" spans="1:17" x14ac:dyDescent="0.25">
      <c r="K43" s="1"/>
      <c r="L43" s="1"/>
      <c r="M43" s="1"/>
      <c r="N43" s="1"/>
    </row>
    <row r="85" spans="11:15" s="1" customFormat="1" x14ac:dyDescent="0.25">
      <c r="K85" s="3"/>
      <c r="L85" s="3"/>
      <c r="M85" s="3"/>
      <c r="N85" s="3"/>
      <c r="O85" s="3"/>
    </row>
    <row r="86" spans="11:15" s="1" customFormat="1" x14ac:dyDescent="0.25">
      <c r="K86" s="3"/>
      <c r="L86" s="3"/>
      <c r="M86" s="3"/>
      <c r="N86" s="3"/>
      <c r="O86" s="3"/>
    </row>
    <row r="87" spans="11:15" s="1" customFormat="1" x14ac:dyDescent="0.25">
      <c r="K87" s="3"/>
      <c r="L87" s="3"/>
      <c r="M87" s="3"/>
      <c r="N87" s="3"/>
      <c r="O87" s="3"/>
    </row>
    <row r="88" spans="11:15" s="1" customFormat="1" x14ac:dyDescent="0.25">
      <c r="K88" s="3"/>
      <c r="L88" s="3"/>
      <c r="M88" s="3"/>
      <c r="N88" s="3"/>
      <c r="O88" s="3"/>
    </row>
  </sheetData>
  <sheetProtection password="E6F5" sheet="1" formatRows="0" insertRows="0" deleteRows="0" selectLockedCells="1"/>
  <mergeCells count="35">
    <mergeCell ref="L27:N27"/>
    <mergeCell ref="L26:N26"/>
    <mergeCell ref="L25:N25"/>
    <mergeCell ref="L24:N24"/>
    <mergeCell ref="L23:N23"/>
    <mergeCell ref="L32:N32"/>
    <mergeCell ref="L31:N31"/>
    <mergeCell ref="L30:N30"/>
    <mergeCell ref="L29:N29"/>
    <mergeCell ref="L28:N28"/>
    <mergeCell ref="A24:K32"/>
    <mergeCell ref="F9:I9"/>
    <mergeCell ref="B34:C34"/>
    <mergeCell ref="A9:B11"/>
    <mergeCell ref="D9:E9"/>
    <mergeCell ref="D11:E11"/>
    <mergeCell ref="A23:K23"/>
    <mergeCell ref="M11:N11"/>
    <mergeCell ref="M9:N9"/>
    <mergeCell ref="K9:L9"/>
    <mergeCell ref="K11:L11"/>
    <mergeCell ref="F11:I11"/>
    <mergeCell ref="A2:A5"/>
    <mergeCell ref="B2:M2"/>
    <mergeCell ref="N2:O2"/>
    <mergeCell ref="B3:M3"/>
    <mergeCell ref="N3:O3"/>
    <mergeCell ref="B4:M5"/>
    <mergeCell ref="N4:O4"/>
    <mergeCell ref="N5:O5"/>
    <mergeCell ref="A42:O42"/>
    <mergeCell ref="A41:O41"/>
    <mergeCell ref="A40:O40"/>
    <mergeCell ref="A39:O39"/>
    <mergeCell ref="B35:C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42"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39f7a895-868e-4739-ab10-589c64175fbd"/>
    <ds:schemaRef ds:uri="http://www.w3.org/XML/1998/namespace"/>
    <ds:schemaRef ds:uri="http://schemas.microsoft.com/office/2006/metadata/properties"/>
    <ds:schemaRef ds:uri="http://purl.org/dc/terms/"/>
    <ds:schemaRef ds:uri="632c1e4e-69c6-4d1f-81a1-009441d464e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de la Seccional Girardot</cp:lastModifiedBy>
  <cp:revision/>
  <cp:lastPrinted>2024-08-28T15:21:39Z</cp:lastPrinted>
  <dcterms:created xsi:type="dcterms:W3CDTF">2017-04-28T13:22:52Z</dcterms:created>
  <dcterms:modified xsi:type="dcterms:W3CDTF">2025-07-17T23:59:57Z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