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1. CONTRATACION DIRECTA 2025\34. F-CD-276 AP LOG LATIN AMERICAN\3. DOCUMENTOS DE PUBLICACIÓN CONTRATACIÓN DIRECTA\"/>
    </mc:Choice>
  </mc:AlternateContent>
  <xr:revisionPtr revIDLastSave="0" documentId="13_ncr:1_{9D1B3CFE-BF50-460B-9A3B-99D4F4888097}" xr6:coauthVersionLast="47" xr6:coauthVersionMax="47" xr10:uidLastSave="{00000000-0000-0000-0000-000000000000}"/>
  <workbookProtection workbookAlgorithmName="SHA-512" workbookHashValue="3E5BS6BkXX5iGcGkwmdaQ3I5NMnFhI3k4dD5YPydGd+d9SIV5DckzTU9yAfEYX/ih/Mw+e+m2MxDFecTp8Zp5Q==" workbookSaltValue="I4OnE1w/F2bG6IqOe6tf0A==" workbookSpinCount="100000" lockStructure="1"/>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Servicios'!$A$1:$O$40</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5" i="7"/>
  <c r="O24"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7" i="7"/>
  <c r="J17" i="7"/>
  <c r="L17" i="7"/>
  <c r="M17" i="7" s="1"/>
  <c r="H18" i="7"/>
  <c r="J18" i="7"/>
  <c r="L18" i="7"/>
  <c r="M18" i="7" s="1"/>
  <c r="H19" i="7"/>
  <c r="J19" i="7"/>
  <c r="L19" i="7"/>
  <c r="M19" i="7" s="1"/>
  <c r="H15" i="7"/>
  <c r="J15" i="7"/>
  <c r="L15" i="7"/>
  <c r="M15" i="7" s="1"/>
  <c r="F22" i="3"/>
  <c r="J22" i="3" s="1"/>
  <c r="F23" i="3"/>
  <c r="H23" i="3" s="1"/>
  <c r="O22" i="7"/>
  <c r="O21" i="7"/>
  <c r="L14" i="7"/>
  <c r="M14" i="7" s="1"/>
  <c r="J14" i="7"/>
  <c r="H14" i="7"/>
  <c r="K16" i="3" l="1"/>
  <c r="J20" i="3"/>
  <c r="J17" i="3"/>
  <c r="H20" i="3"/>
  <c r="H17" i="3"/>
  <c r="J18" i="3"/>
  <c r="O18" i="3" s="1"/>
  <c r="L19" i="3"/>
  <c r="O19" i="3" s="1"/>
  <c r="L16" i="3"/>
  <c r="O16" i="3" s="1"/>
  <c r="L15" i="3"/>
  <c r="H15" i="3"/>
  <c r="J21" i="3"/>
  <c r="H21" i="3"/>
  <c r="K19" i="7"/>
  <c r="N18" i="7"/>
  <c r="O18" i="7" s="1"/>
  <c r="N17" i="7"/>
  <c r="O17" i="7" s="1"/>
  <c r="K18" i="7"/>
  <c r="K17" i="7"/>
  <c r="K15" i="7"/>
  <c r="K16" i="7"/>
  <c r="N16" i="7"/>
  <c r="O16" i="7" s="1"/>
  <c r="N19" i="7"/>
  <c r="O19" i="7" s="1"/>
  <c r="N15" i="7"/>
  <c r="O15" i="7" s="1"/>
  <c r="H22" i="3"/>
  <c r="J23" i="3"/>
  <c r="L23" i="3"/>
  <c r="L22" i="3"/>
  <c r="O20" i="7"/>
  <c r="O23" i="7" s="1"/>
  <c r="K14" i="7"/>
  <c r="O26" i="7"/>
  <c r="O27" i="7"/>
  <c r="O28" i="7" s="1"/>
  <c r="N14" i="7"/>
  <c r="O14" i="7" s="1"/>
  <c r="O20" i="3" l="1"/>
  <c r="K20" i="3"/>
  <c r="O17" i="3"/>
  <c r="K18" i="3"/>
  <c r="K17" i="3"/>
  <c r="O21" i="3"/>
  <c r="K15" i="3"/>
  <c r="O15" i="3"/>
  <c r="K21" i="3"/>
  <c r="K22" i="3"/>
  <c r="O23" i="3"/>
  <c r="K23" i="3"/>
  <c r="O22" i="3"/>
  <c r="O29"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<sst xmlns="http://schemas.openxmlformats.org/spreadsheetml/2006/main" count="265" uniqueCount="118">
  <si>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</si>
  <si>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</si>
  <si>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</si>
  <si>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</si>
  <si>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</si>
  <si>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</si>
  <si>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</si>
  <si>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</si>
  <si>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</si>
  <si>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</si>
  <si>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</si>
  <si>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</si>
  <si>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</si>
  <si>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</si>
  <si>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</si>
  <si>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</si>
  <si>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</si>
  <si>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</si>
  <si>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</si>
  <si>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</si>
  <si>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</si>
  <si>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</si>
  <si>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</si>
  <si>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</si>
  <si>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</si>
  <si>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</si>
  <si>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</si>
  <si>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</si>
  <si>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</si>
  <si>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</si>
  <si>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</si>
  <si>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</si>
  <si>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</si>
  <si>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</si>
  <si>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</si>
  <si>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</si>
  <si>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</si>
  <si>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</si>
  <si>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</si>
  <si>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</si>
  <si>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</si>
  <si>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</si>
  <si>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</si>
  <si>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</si>
  <si>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</si>
  <si>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</si>
  <si>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</si>
  <si>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</si>
  <si>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</si>
  <si>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</si>
  <si>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</si>
  <si>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</si>
  <si>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</si>
  <si>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</si>
  <si>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</si>
  <si>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</si>
  <si>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</si>
  <si>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</si>
  <si>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</si>
  <si>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</si>
  <si>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</si>
  <si>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</si>
  <si>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</si>
  <si>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</si>
  <si>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</si>
  <si>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</si>
  <si>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</si>
  <si>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</si>
  <si>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</si>
  <si>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</si>
  <si>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</si>
  <si>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</si>
  <si>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</si>
  <si>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</si>
  <si>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</si>
  <si>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</si>
  <si>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</si>
  <si>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</si>
  <si>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</si>
  <si>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</si>
  <si>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</si>
  <si>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</si>
  <si>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</si>
  <si>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</si>
  <si>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</si>
  <si>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</si>
  <si>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</si>
  <si>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</si>
  <si>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</si>
  <si>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</si>
  <si>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</si>
  <si>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</si>
  <si>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</si>
  <si>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</si>
  <si>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</si>
  <si>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</si>
  <si>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</si>
  <si>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</si>
  <si>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</si>
  <si>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</si>
  <si>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</si>
  <si>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</si>
  <si>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</si>
  <si>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</si>
  <si>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</si>
  <si>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</si>
  <si>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</si>
  <si>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</si>
  <si>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</si>
  <si>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</si>
  <si>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</si>
  <si>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alimentación desayuno servido en el lugar incluyendo menaje, para el campamento latinamerican campsite, el cual debe garantizar que la comida se sirva caliente y que cumpla las siguientes condiciones: huevos al gusto 80 grs, tamal de 300 grs o caldo acompañado con café o chocolate de 12 onzas, jugo de 200 ml y pan o arepa.                                                                            • CENTRO AGROAMBIENTAL LA ESPERANZA. vereda Guavio bajo, Fusagasugá Cundinamarca: 200 UNIDADES • EXTENSIÓN SOACHA: Diagonal 9 No. 4B-85: 200 UNIDADES • SECCIONAL GIRARDOT: Carrera 19 Nº 24 - 209: 200 UNIDADES</t>
  </si>
  <si>
    <t>Servicio de alimentación almuerzo servido en el lugar incluyendo menaje, para el campamento latinamerican campsite, el cual debe garantizar que la comida se sirva caliente y que cumpla las siguientes condiciones: Sopa mediana, porción de proteína (pollocarne de res) por 150 grs, ensalada 150 grs, postre de 60 grs bebida de 12 onzas (jugo natural o limonada) o gaseosa de 400 ml.   • CENTRO AGROAMBIENTAL LA ESPERANZA. vereda Guavio bajo, Fusagasugá Cundinamarca: 200 UNIDADES • EXTENSIÓN SOACHA: Diagonal 9 No. 4B-85: 200 UNIDADES • SECCIONAL GIRARDOT: Carrera 19 Nº 24 - 209: 200 UNIDADES</t>
  </si>
  <si>
    <t>Servicio de alimentación cena servido en el lugar incluyendo menaje, para el campamento latinamerican campsite, el cual debe garantizar que la comida se sirva caliente y que cumpla las siguientes condiciones: Proteína (Carne de res, cerdo, pollo) de 150 grs, cereal 100 grs, ensalada 150 grs, postre 25 grs, bebida 12 onzas (jugo natural o limonada) o gaseosa de 400 ml.  • CENTRO AGROAMBIENTAL LA ESPERANZA. vereda Guavio bajo, Fusagasugá Cundinamarca: 100 UNIDADES • EXTENSIÓN SOACHA: Diagonal 9 No. 4B-85: 100 UNIDADES • SECCIONAL GIRARDOT: Carrera 19 Nº 24 - 209: 100 UNIDADES</t>
  </si>
  <si>
    <t>Servicio de alimentación refrigerio empacado jornada mañana para el campamento latinamerican campsite, el cual debe garantizar las siguientes condiciones:                                                                                                                                                                     Pastel horneado de 100 gr hawaiano, o pastel horneado de 100 gr de pollo con champiñones o Sándwich de jamón y queso en pan tajado o palito de queso horneado de 100 gr con bebida de 200 ml jugo o gaseosa. FRUTA: Fruta puedes ser manzana, pera, granadilla o Durazno     • CENTRO AGROAMBIENTAL LA ESPERANZA. vereda Guavio bajo, Fusagasugá Cundinamarca: 200 UNIDADES • EXTENSIÓN SOACHA: Diagonal 9 No. 4B-85: 200 UNIDADES • SECCIONAL GIRARDOT: Carrera 19 Nº 24 - 209: 200 UNIDADES</t>
  </si>
  <si>
    <t>Servicio de alimentación refrigerio empacado jornada tarde para el campamento latinamerican campsite, el cual debe garantizar las siguientes condiciones:                                                                                                                    Sándwich de pollo apanado 100 grs con queso, lechuga y tomate pan especial o sándwich cubano en pan especial, ó wraps de pollo 100 grs apanado con sour cream, lechuga, tomate y queso o hamburguesa de res de 100 gr pan especial, queso tomate y lechuga, salsas individuales, con  bebida de 200 ml jugo o gaseosa. FRUTA: Fruta puedes ser manzana, pera, granadilla o Durazno.                                          • CENTRO AGROAMBIENTAL LA ESPERANZA. vereda Guavio bajo, Fusagasugá Cundinamarca: 200 UNIDADES • EXTENSIÓN SOACHA: Diagonal 9 No. 4B-85: 200 UNIDADES • SECCIONAL GIRARDOT: Carrera 19 Nº 24 - 209: 200 UNIDADES</t>
  </si>
  <si>
    <t>Servicio y suministro de bebida de agua en botella por 600 ml para el campamento latinamerican campsite, las cuales deben ser suministradas en las siguientes unidades agroambientales:   • CENTRO AGROAMBIENTAL LA ESPERANZA. vereda Guavio bajo, Fusagasugá Cundinamarca: 200 UNIDADES • EXTENSIÓN SOACHA: Diagonal 9 No. 4B-85: 200 UNIDADES • SECCIONAL GIRARDOT: Carrera 19 Nº 24 - 209: 200 UNIDADES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</si>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</sst>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wrapText="1"/>
    </xf>
    <xf numFmtId="0" fontId="1" fillId="0" borderId="27"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
  <sheetViews>
    <sheetView showGridLines="0" tabSelected="1" view="pageBreakPreview" zoomScale="70" zoomScaleNormal="70" zoomScaleSheetLayoutView="7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81.5" customHeight="1" x14ac:dyDescent="0.2">
      <c r="A14" s="30">
        <v>1</v>
      </c>
      <c r="B14" s="293" t="s">
        <v>111</v>
      </c>
      <c r="C14" s="15"/>
      <c r="D14" s="294">
        <v>600</v>
      </c>
      <c r="E14" s="294" t="s">
        <v>117</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174.75" customHeight="1" x14ac:dyDescent="0.2">
      <c r="A15" s="30">
        <v>2</v>
      </c>
      <c r="B15" s="293" t="s">
        <v>112</v>
      </c>
      <c r="C15" s="15"/>
      <c r="D15" s="294">
        <v>600</v>
      </c>
      <c r="E15" s="294" t="s">
        <v>117</v>
      </c>
      <c r="F15" s="119"/>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1">
        <f t="shared" ref="O15" si="12">ROUND(L15+N15+M15,0)</f>
        <v>0</v>
      </c>
    </row>
    <row r="16" spans="1:15" s="10" customFormat="1" ht="180" customHeight="1" x14ac:dyDescent="0.2">
      <c r="A16" s="30">
        <v>3</v>
      </c>
      <c r="B16" s="293" t="s">
        <v>113</v>
      </c>
      <c r="C16" s="15"/>
      <c r="D16" s="294">
        <v>300</v>
      </c>
      <c r="E16" s="294" t="s">
        <v>117</v>
      </c>
      <c r="F16" s="119"/>
      <c r="G16" s="14"/>
      <c r="H16" s="1">
        <f t="shared" ref="H16:H19" si="13">+ROUND(F16*G16,0)</f>
        <v>0</v>
      </c>
      <c r="I16" s="14"/>
      <c r="J16" s="1">
        <f t="shared" ref="J16:J19" si="14">ROUND(F16*I16,0)</f>
        <v>0</v>
      </c>
      <c r="K16" s="1">
        <f t="shared" ref="K16:K19" si="15">ROUND(F16+H16+J16,0)</f>
        <v>0</v>
      </c>
      <c r="L16" s="1">
        <f t="shared" ref="L16:L19" si="16">ROUND(F16*D16,0)</f>
        <v>0</v>
      </c>
      <c r="M16" s="1">
        <f t="shared" ref="M16:M19" si="17">ROUND(L16*G16,0)</f>
        <v>0</v>
      </c>
      <c r="N16" s="1">
        <f t="shared" ref="N16:N19" si="18">ROUND(L16*I16,0)</f>
        <v>0</v>
      </c>
      <c r="O16" s="31">
        <f t="shared" ref="O16:O19" si="19">ROUND(L16+N16+M16,0)</f>
        <v>0</v>
      </c>
    </row>
    <row r="17" spans="1:15" s="10" customFormat="1" ht="209.25" customHeight="1" x14ac:dyDescent="0.2">
      <c r="A17" s="30">
        <v>4</v>
      </c>
      <c r="B17" s="293" t="s">
        <v>114</v>
      </c>
      <c r="C17" s="15"/>
      <c r="D17" s="294">
        <v>600</v>
      </c>
      <c r="E17" s="294" t="s">
        <v>117</v>
      </c>
      <c r="F17" s="119"/>
      <c r="G17" s="14"/>
      <c r="H17" s="1">
        <f t="shared" si="13"/>
        <v>0</v>
      </c>
      <c r="I17" s="14"/>
      <c r="J17" s="1">
        <f t="shared" si="14"/>
        <v>0</v>
      </c>
      <c r="K17" s="1">
        <f t="shared" si="15"/>
        <v>0</v>
      </c>
      <c r="L17" s="1">
        <f t="shared" si="16"/>
        <v>0</v>
      </c>
      <c r="M17" s="1">
        <f t="shared" si="17"/>
        <v>0</v>
      </c>
      <c r="N17" s="1">
        <f t="shared" si="18"/>
        <v>0</v>
      </c>
      <c r="O17" s="31">
        <f t="shared" si="19"/>
        <v>0</v>
      </c>
    </row>
    <row r="18" spans="1:15" s="10" customFormat="1" ht="228.75" customHeight="1" x14ac:dyDescent="0.2">
      <c r="A18" s="30">
        <v>5</v>
      </c>
      <c r="B18" s="293" t="s">
        <v>115</v>
      </c>
      <c r="C18" s="15"/>
      <c r="D18" s="294">
        <v>600</v>
      </c>
      <c r="E18" s="294" t="s">
        <v>117</v>
      </c>
      <c r="F18" s="119"/>
      <c r="G18" s="14"/>
      <c r="H18" s="1">
        <f t="shared" si="13"/>
        <v>0</v>
      </c>
      <c r="I18" s="14"/>
      <c r="J18" s="1">
        <f t="shared" si="14"/>
        <v>0</v>
      </c>
      <c r="K18" s="1">
        <f t="shared" si="15"/>
        <v>0</v>
      </c>
      <c r="L18" s="1">
        <f t="shared" si="16"/>
        <v>0</v>
      </c>
      <c r="M18" s="1">
        <f t="shared" si="17"/>
        <v>0</v>
      </c>
      <c r="N18" s="1">
        <f t="shared" si="18"/>
        <v>0</v>
      </c>
      <c r="O18" s="31">
        <f t="shared" si="19"/>
        <v>0</v>
      </c>
    </row>
    <row r="19" spans="1:15" s="10" customFormat="1" ht="124.5" customHeight="1" thickBot="1" x14ac:dyDescent="0.25">
      <c r="A19" s="30">
        <v>6</v>
      </c>
      <c r="B19" s="293" t="s">
        <v>116</v>
      </c>
      <c r="C19" s="15"/>
      <c r="D19" s="294">
        <v>600</v>
      </c>
      <c r="E19" s="294" t="s">
        <v>117</v>
      </c>
      <c r="F19" s="119"/>
      <c r="G19" s="14"/>
      <c r="H19" s="1">
        <f t="shared" si="13"/>
        <v>0</v>
      </c>
      <c r="I19" s="14"/>
      <c r="J19" s="1">
        <f t="shared" si="14"/>
        <v>0</v>
      </c>
      <c r="K19" s="1">
        <f t="shared" si="15"/>
        <v>0</v>
      </c>
      <c r="L19" s="1">
        <f t="shared" si="16"/>
        <v>0</v>
      </c>
      <c r="M19" s="1">
        <f t="shared" si="17"/>
        <v>0</v>
      </c>
      <c r="N19" s="1">
        <f t="shared" si="18"/>
        <v>0</v>
      </c>
      <c r="O19" s="31">
        <f t="shared" si="19"/>
        <v>0</v>
      </c>
    </row>
    <row r="20" spans="1:15" s="10" customFormat="1" ht="42" customHeight="1" thickBot="1" x14ac:dyDescent="0.3">
      <c r="A20" s="152" t="s">
        <v>26</v>
      </c>
      <c r="B20" s="153"/>
      <c r="C20" s="153"/>
      <c r="D20" s="153"/>
      <c r="E20" s="153"/>
      <c r="F20" s="153"/>
      <c r="G20" s="153"/>
      <c r="H20" s="153"/>
      <c r="I20" s="153"/>
      <c r="J20" s="153"/>
      <c r="K20" s="153"/>
      <c r="L20" s="164" t="s">
        <v>27</v>
      </c>
      <c r="M20" s="165"/>
      <c r="N20" s="165"/>
      <c r="O20" s="58">
        <f>SUMIF(G:G,0%,L:L)+SUMIF(G:G,"",L:L)</f>
        <v>0</v>
      </c>
    </row>
    <row r="21" spans="1:15" s="10" customFormat="1" ht="39" customHeight="1" x14ac:dyDescent="0.25">
      <c r="A21" s="136" t="s">
        <v>107</v>
      </c>
      <c r="B21" s="137"/>
      <c r="C21" s="137"/>
      <c r="D21" s="137"/>
      <c r="E21" s="137"/>
      <c r="F21" s="137"/>
      <c r="G21" s="137"/>
      <c r="H21" s="137"/>
      <c r="I21" s="137"/>
      <c r="J21" s="137"/>
      <c r="K21" s="138"/>
      <c r="L21" s="158" t="s">
        <v>28</v>
      </c>
      <c r="M21" s="159"/>
      <c r="N21" s="159"/>
      <c r="O21" s="59">
        <f>SUMIF(G:G,5%,L:L)</f>
        <v>0</v>
      </c>
    </row>
    <row r="22" spans="1:15" s="10" customFormat="1" ht="30" customHeight="1" x14ac:dyDescent="0.25">
      <c r="A22" s="139"/>
      <c r="B22" s="140"/>
      <c r="C22" s="140"/>
      <c r="D22" s="140"/>
      <c r="E22" s="140"/>
      <c r="F22" s="140"/>
      <c r="G22" s="140"/>
      <c r="H22" s="140"/>
      <c r="I22" s="140"/>
      <c r="J22" s="140"/>
      <c r="K22" s="141"/>
      <c r="L22" s="158" t="s">
        <v>29</v>
      </c>
      <c r="M22" s="159"/>
      <c r="N22" s="159"/>
      <c r="O22" s="59">
        <f>SUMIF(G:G,19%,L:L)</f>
        <v>0</v>
      </c>
    </row>
    <row r="23" spans="1:15" s="10" customFormat="1" ht="30" customHeight="1" x14ac:dyDescent="0.25">
      <c r="A23" s="139"/>
      <c r="B23" s="140"/>
      <c r="C23" s="140"/>
      <c r="D23" s="140"/>
      <c r="E23" s="140"/>
      <c r="F23" s="140"/>
      <c r="G23" s="140"/>
      <c r="H23" s="140"/>
      <c r="I23" s="140"/>
      <c r="J23" s="140"/>
      <c r="K23" s="141"/>
      <c r="L23" s="160" t="s">
        <v>22</v>
      </c>
      <c r="M23" s="161"/>
      <c r="N23" s="161"/>
      <c r="O23" s="60">
        <f>SUM(O20:O22)</f>
        <v>0</v>
      </c>
    </row>
    <row r="24" spans="1:15" s="10" customFormat="1" ht="30" customHeight="1" x14ac:dyDescent="0.25">
      <c r="A24" s="139"/>
      <c r="B24" s="140"/>
      <c r="C24" s="140"/>
      <c r="D24" s="140"/>
      <c r="E24" s="140"/>
      <c r="F24" s="140"/>
      <c r="G24" s="140"/>
      <c r="H24" s="140"/>
      <c r="I24" s="140"/>
      <c r="J24" s="140"/>
      <c r="K24" s="141"/>
      <c r="L24" s="162" t="s">
        <v>30</v>
      </c>
      <c r="M24" s="163"/>
      <c r="N24" s="163"/>
      <c r="O24" s="61">
        <f>SUMIF(G:G,5%,M:M)</f>
        <v>0</v>
      </c>
    </row>
    <row r="25" spans="1:15" s="10" customFormat="1" ht="30" customHeight="1" x14ac:dyDescent="0.25">
      <c r="A25" s="139"/>
      <c r="B25" s="140"/>
      <c r="C25" s="140"/>
      <c r="D25" s="140"/>
      <c r="E25" s="140"/>
      <c r="F25" s="140"/>
      <c r="G25" s="140"/>
      <c r="H25" s="140"/>
      <c r="I25" s="140"/>
      <c r="J25" s="140"/>
      <c r="K25" s="141"/>
      <c r="L25" s="162" t="s">
        <v>31</v>
      </c>
      <c r="M25" s="163"/>
      <c r="N25" s="163"/>
      <c r="O25" s="61">
        <f>SUMIF(G:G,19%,M:M)</f>
        <v>0</v>
      </c>
    </row>
    <row r="26" spans="1:15" s="10" customFormat="1" ht="30" customHeight="1" x14ac:dyDescent="0.25">
      <c r="A26" s="139"/>
      <c r="B26" s="140"/>
      <c r="C26" s="140"/>
      <c r="D26" s="140"/>
      <c r="E26" s="140"/>
      <c r="F26" s="140"/>
      <c r="G26" s="140"/>
      <c r="H26" s="140"/>
      <c r="I26" s="140"/>
      <c r="J26" s="140"/>
      <c r="K26" s="141"/>
      <c r="L26" s="160" t="s">
        <v>32</v>
      </c>
      <c r="M26" s="161"/>
      <c r="N26" s="161"/>
      <c r="O26" s="60">
        <f>SUM(O24:O25)</f>
        <v>0</v>
      </c>
    </row>
    <row r="27" spans="1:15" s="10" customFormat="1" ht="30" customHeight="1" x14ac:dyDescent="0.25">
      <c r="A27" s="139"/>
      <c r="B27" s="140"/>
      <c r="C27" s="140"/>
      <c r="D27" s="140"/>
      <c r="E27" s="140"/>
      <c r="F27" s="140"/>
      <c r="G27" s="140"/>
      <c r="H27" s="140"/>
      <c r="I27" s="140"/>
      <c r="J27" s="140"/>
      <c r="K27" s="141"/>
      <c r="L27" s="158" t="s">
        <v>33</v>
      </c>
      <c r="M27" s="159"/>
      <c r="N27" s="159"/>
      <c r="O27" s="59">
        <f>SUMIF(I:I,8%,N:N)</f>
        <v>0</v>
      </c>
    </row>
    <row r="28" spans="1:15" s="10" customFormat="1" ht="37.5" customHeight="1" x14ac:dyDescent="0.25">
      <c r="A28" s="139"/>
      <c r="B28" s="140"/>
      <c r="C28" s="140"/>
      <c r="D28" s="140"/>
      <c r="E28" s="140"/>
      <c r="F28" s="140"/>
      <c r="G28" s="140"/>
      <c r="H28" s="140"/>
      <c r="I28" s="140"/>
      <c r="J28" s="140"/>
      <c r="K28" s="141"/>
      <c r="L28" s="156" t="s">
        <v>34</v>
      </c>
      <c r="M28" s="157"/>
      <c r="N28" s="157"/>
      <c r="O28" s="60">
        <f>SUM(O27)</f>
        <v>0</v>
      </c>
    </row>
    <row r="29" spans="1:15" s="10" customFormat="1" ht="32.25" customHeight="1" thickBot="1" x14ac:dyDescent="0.3">
      <c r="A29" s="142"/>
      <c r="B29" s="143"/>
      <c r="C29" s="143"/>
      <c r="D29" s="143"/>
      <c r="E29" s="143"/>
      <c r="F29" s="143"/>
      <c r="G29" s="143"/>
      <c r="H29" s="143"/>
      <c r="I29" s="143"/>
      <c r="J29" s="143"/>
      <c r="K29" s="144"/>
      <c r="L29" s="154" t="s">
        <v>35</v>
      </c>
      <c r="M29" s="155"/>
      <c r="N29" s="155"/>
      <c r="O29" s="62">
        <f>+O23+O26+O28</f>
        <v>0</v>
      </c>
    </row>
    <row r="31" spans="1:15" ht="50.1" customHeight="1" thickBot="1" x14ac:dyDescent="0.3">
      <c r="B31" s="145"/>
      <c r="C31" s="145"/>
    </row>
    <row r="32" spans="1:15" x14ac:dyDescent="0.25">
      <c r="B32" s="123" t="s">
        <v>36</v>
      </c>
      <c r="C32" s="123"/>
    </row>
    <row r="33" spans="1:17" ht="15" customHeight="1" x14ac:dyDescent="0.25">
      <c r="M33" s="72"/>
      <c r="N33" s="73"/>
      <c r="O33" s="74"/>
    </row>
    <row r="34" spans="1:17" ht="15.75" customHeight="1" x14ac:dyDescent="0.25">
      <c r="M34" s="72"/>
      <c r="N34" s="73"/>
      <c r="O34" s="74"/>
    </row>
    <row r="35" spans="1:17" ht="15" customHeight="1" x14ac:dyDescent="0.25">
      <c r="A35" s="13" t="s">
        <v>37</v>
      </c>
      <c r="M35" s="72"/>
      <c r="N35" s="73"/>
      <c r="O35" s="74"/>
    </row>
    <row r="36" spans="1:17" x14ac:dyDescent="0.25">
      <c r="A36" s="122" t="s">
        <v>38</v>
      </c>
      <c r="B36" s="122"/>
      <c r="C36" s="122"/>
      <c r="D36" s="122"/>
      <c r="E36" s="122"/>
      <c r="F36" s="122"/>
      <c r="G36" s="122"/>
      <c r="H36" s="122"/>
      <c r="I36" s="122"/>
      <c r="J36" s="122"/>
      <c r="K36" s="122"/>
      <c r="L36" s="122"/>
      <c r="M36" s="122"/>
      <c r="N36" s="122"/>
      <c r="O36" s="122"/>
      <c r="P36" s="2"/>
      <c r="Q36" s="2"/>
    </row>
    <row r="37" spans="1:17" ht="15" customHeight="1" x14ac:dyDescent="0.25">
      <c r="A37" s="121" t="s">
        <v>39</v>
      </c>
      <c r="B37" s="121"/>
      <c r="C37" s="121"/>
      <c r="D37" s="121"/>
      <c r="E37" s="121"/>
      <c r="F37" s="121"/>
      <c r="G37" s="121"/>
      <c r="H37" s="121"/>
      <c r="I37" s="121"/>
      <c r="J37" s="121"/>
      <c r="K37" s="121"/>
      <c r="L37" s="121"/>
      <c r="M37" s="121"/>
      <c r="N37" s="121"/>
      <c r="O37" s="121"/>
      <c r="P37" s="63"/>
      <c r="Q37" s="63"/>
    </row>
    <row r="38" spans="1:17" x14ac:dyDescent="0.25">
      <c r="A38" s="120" t="s">
        <v>40</v>
      </c>
      <c r="B38" s="120"/>
      <c r="C38" s="120"/>
      <c r="D38" s="120"/>
      <c r="E38" s="120"/>
      <c r="F38" s="120"/>
      <c r="G38" s="120"/>
      <c r="H38" s="120"/>
      <c r="I38" s="120"/>
      <c r="J38" s="120"/>
      <c r="K38" s="120"/>
      <c r="L38" s="120"/>
      <c r="M38" s="120"/>
      <c r="N38" s="120"/>
      <c r="O38" s="120"/>
      <c r="P38" s="5"/>
      <c r="Q38" s="5"/>
    </row>
    <row r="39" spans="1:17" x14ac:dyDescent="0.25">
      <c r="A39" s="120" t="s">
        <v>41</v>
      </c>
      <c r="B39" s="120"/>
      <c r="C39" s="120"/>
      <c r="D39" s="120"/>
      <c r="E39" s="120"/>
      <c r="F39" s="120"/>
      <c r="G39" s="120"/>
      <c r="H39" s="120"/>
      <c r="I39" s="120"/>
      <c r="J39" s="120"/>
      <c r="K39" s="120"/>
      <c r="L39" s="120"/>
      <c r="M39" s="120"/>
      <c r="N39" s="120"/>
      <c r="O39" s="120"/>
      <c r="P39" s="5"/>
      <c r="Q39" s="5"/>
    </row>
    <row r="40" spans="1:17" x14ac:dyDescent="0.25">
      <c r="K40" s="2"/>
      <c r="L40" s="2"/>
      <c r="M40" s="2"/>
      <c r="N40" s="2"/>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row r="85" spans="11:15" s="2" customFormat="1" x14ac:dyDescent="0.25">
      <c r="K85" s="4"/>
      <c r="L85" s="4"/>
      <c r="M85" s="4"/>
      <c r="N85" s="4"/>
      <c r="O85" s="4"/>
    </row>
  </sheetData>
  <sheetProtection algorithmName="SHA-512" hashValue="fecDKe6hTHiMZYdZRu7WEew5MzZF7GwCF9+ifKmRSQiBK0YCHbR+CKtHiJjU21wIYao+kRhgp2ULS+bw8BJa0g==" saltValue="NZmJdJcRjALI9zBkJwZr7A==" spinCount="100000" sheet="1" selectLockedCells="1"/>
  <mergeCells count="35">
    <mergeCell ref="L24:N24"/>
    <mergeCell ref="L23:N23"/>
    <mergeCell ref="L22:N22"/>
    <mergeCell ref="L21:N21"/>
    <mergeCell ref="L20:N20"/>
    <mergeCell ref="L29:N29"/>
    <mergeCell ref="L28:N28"/>
    <mergeCell ref="L27:N27"/>
    <mergeCell ref="L26:N26"/>
    <mergeCell ref="L25:N25"/>
    <mergeCell ref="A21:K29"/>
    <mergeCell ref="F9:I9"/>
    <mergeCell ref="B31:C31"/>
    <mergeCell ref="A9:B11"/>
    <mergeCell ref="D9:E9"/>
    <mergeCell ref="D11:E11"/>
    <mergeCell ref="A20:K20"/>
    <mergeCell ref="M11:N11"/>
    <mergeCell ref="M9:N9"/>
    <mergeCell ref="K9:L9"/>
    <mergeCell ref="K11:L11"/>
    <mergeCell ref="F11:I11"/>
    <mergeCell ref="A2:A5"/>
    <mergeCell ref="B2:M2"/>
    <mergeCell ref="N2:O2"/>
    <mergeCell ref="B3:M3"/>
    <mergeCell ref="N3:O3"/>
    <mergeCell ref="B4:M5"/>
    <mergeCell ref="N4:O4"/>
    <mergeCell ref="N5:O5"/>
    <mergeCell ref="A39:O39"/>
    <mergeCell ref="A38:O38"/>
    <mergeCell ref="A37:O37"/>
    <mergeCell ref="A36:O36"/>
    <mergeCell ref="B32:C32"/>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9"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G14:G19</xm:sqref>
        </x14:dataValidation>
        <x14:dataValidation type="list" allowBlank="1" showInputMessage="1" showErrorMessage="1" xr:uid="{00000000-0002-0000-0000-000008000000}">
          <x14:formula1>
            <xm:f>Cálculos!$F$7:$F$8</xm:f>
          </x14:formula1>
          <xm:sqref>I14:I19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2025-09-19T21:45:45Z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