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29. F-CD-249 EQUIPOS LABORAT/3. DOCUMENTOS DE PUBLICACIÓN CONTRATACIÓN DIRECTA/"/>
    </mc:Choice>
  </mc:AlternateContent>
  <xr:revisionPtr revIDLastSave="181" documentId="13_ncr:1_{F325527D-AE3E-4150-8C66-BA9D114568FD}" xr6:coauthVersionLast="47" xr6:coauthVersionMax="47" xr10:uidLastSave="{72674263-E3A1-4019-BB6A-F5370DC8B82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7" l="1"/>
  <c r="M16" i="7" s="1"/>
  <c r="L17" i="7"/>
  <c r="M17" i="7" s="1"/>
  <c r="L18" i="7"/>
  <c r="N18" i="7" s="1"/>
  <c r="L19" i="7"/>
  <c r="N19" i="7" s="1"/>
  <c r="J16" i="7"/>
  <c r="J17" i="7"/>
  <c r="J18" i="7"/>
  <c r="J19" i="7"/>
  <c r="H16" i="7"/>
  <c r="H17" i="7"/>
  <c r="K17" i="7" s="1"/>
  <c r="H18" i="7"/>
  <c r="H19" i="7"/>
  <c r="K19" i="7" s="1"/>
  <c r="O24" i="7"/>
  <c r="K18" i="7" l="1"/>
  <c r="K16" i="7"/>
  <c r="N17" i="7"/>
  <c r="O17" i="7" s="1"/>
  <c r="N16" i="7"/>
  <c r="O16" i="7" s="1"/>
  <c r="M19" i="7"/>
  <c r="O19" i="7" s="1"/>
  <c r="M18" i="7"/>
  <c r="O18" i="7" s="1"/>
  <c r="H15" i="7"/>
  <c r="J15" i="7"/>
  <c r="L15" i="7"/>
  <c r="M15" i="7" s="1"/>
  <c r="O22" i="7"/>
  <c r="O21" i="7"/>
  <c r="L14" i="7"/>
  <c r="M14" i="7" s="1"/>
  <c r="J14" i="7"/>
  <c r="H14" i="7"/>
  <c r="O25" i="7" l="1"/>
  <c r="O26" i="7" s="1"/>
  <c r="K15" i="7"/>
  <c r="N15" i="7"/>
  <c r="O15" i="7" s="1"/>
  <c r="O20" i="7"/>
  <c r="O23" i="7" s="1"/>
  <c r="K14" i="7"/>
  <c r="O27" i="7"/>
  <c r="O28" i="7" s="1"/>
  <c r="N14" i="7"/>
  <c r="O14" i="7" s="1"/>
  <c r="O29" i="7" l="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<sst xmlns="http://schemas.openxmlformats.org/spreadsheetml/2006/main" count="108" uniqueCount="88">
  <si>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</si>
  <si>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</si>
  <si>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</si>
  <si>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</si>
  <si>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</si>
  <si>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</si>
  <si>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</si>
  <si>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</si>
  <si>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</si>
  <si>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</si>
  <si>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</si>
  <si>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</si>
  <si>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</si>
  <si>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</si>
  <si>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</si>
  <si>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</si>
  <si>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</si>
  <si>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</si>
  <si>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</si>
  <si>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</si>
  <si>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</si>
  <si>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</si>
  <si>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</si>
  <si>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</si>
  <si>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</si>
  <si>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</si>
  <si>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</si>
  <si>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</si>
  <si>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</si>
  <si>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</si>
  <si>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</si>
  <si>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</si>
  <si>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</si>
  <si>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</si>
  <si>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</si>
  <si>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</si>
  <si>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</si>
  <si>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</si>
  <si>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</si>
  <si>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</si>
  <si>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</si>
  <si>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</si>
  <si>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</si>
  <si>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</si>
  <si>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</si>
  <si>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</si>
  <si>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</si>
  <si>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</si>
  <si>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</si>
  <si>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</si>
  <si>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</si>
  <si>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</si>
  <si>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</si>
  <si>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</si>
  <si>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</si>
  <si>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</si>
  <si>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</si>
  <si>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</si>
  <si>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</si>
  <si>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</si>
  <si>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</si>
  <si>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</si>
  <si>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</si>
  <si>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</si>
  <si>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</si>
  <si>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</si>
  <si>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</si>
  <si>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</si>
  <si>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</si>
  <si>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</si>
  <si>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</si>
  <si>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</si>
  <si>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</si>
  <si>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</si>
  <si>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</si>
  <si>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</si>
  <si>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</si>
  <si>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</si>
  <si>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</si>
  <si>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</si>
  <si>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</si>
  <si>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</si>
  <si>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TERMOHIGROMETRO Rango Temperatura interna: -10°C a 50 °C Rango Temperatura externa: -50°C a 70 °C Resolución de la Temperatura: 0.1°C Precisión de Temperatura: +/- 1°C Rango Humedad interna: 10% a 99% RH Resolución de la Humedad: 1% RH Precisión de Humedad: +/- 5% RH Reloj (12 Horas / 24 Horas) + Fecha (Día / Mes) Alarma Dimensiones: 10.5x9.8x2.4cm Pantalla LCD Grabación Temperatura Max y Min. Pila 1.5V AAA</t>
  </si>
  <si>
    <t>Medidor de bolsillo de pH/EC/TDS/temperatura Medición de pH: Rango de pH: 0.00 a 14.00 pH, Resolución de pH: 0.01 pH,  Precisión de pH: ±0.1 pH, Compensación de temperatura pH: Automática Conductividad Eléctrica (CE): Rango CE: 0.00 a 6.00 mS/cm, Resolución CE: 0.01 mS/cm, Exactitud CE: ±2% de la escala completa,Compensación de temperatura CE: Automática Sólidos Disueltos Totales (TDS): Rango TDS: 0 a 3000 ppm (500 CF); 0 a 3999 ppm (700 CF), Resolución TDS: 10 ppm (mg/L), Exactitud TDS: ±2% de la escala completa Temperatura: Rango de temperatura: 0.0 a 60.0?°C / 32.0 a 140.0?°F, Resolución de temperatura: 0.1?°C / 0.1?°F, Precisión de temperatura: ±0.5?°C / ±1?°F Ambiente operativo: 0 a 50?°C (32 a 122?°F); Humedad Relativa máx. 100% Tipo de celda: Sensor amperométrico de dos electrodos Tipo de batería: 1.5?V cuatro unidades Electrodo reemplazable (según el modelo) Incluye soluciones de calibración y estuche de transporte Manual en español</t>
  </si>
  <si>
    <t>Medidor Portátil Impermeable de CE/TDS/Resistividad/Salinidad Conductividad Eléctrica (EC): Rango: 0.001 µS/cm a 400.0 mS/cm (con compensación de temperatura), Conductividad real hasta 1000 mS/cm, Rangos automáticos: 0.001 a 9.99 µS/cm, 10.00 a 99.99 µS/cm, 100.0 a 999.9 µS/cm, 1.000 a 9.999 mS/cm, 10.00 a 99.99 mS/cm, 100.0 a 1000.0 mS/cm, Resolución: Hasta 0.01 µS/cm, Precisión: ±1% de la lectura (±0.01 µS/cm o 1 dígito, lo que sea mayor) Resistividad: Rango (autoajustable):1.0 Ω a 100.0 MΩ (en rangos escalonados), Resolución: Desde 0.1 Ω hasta 0.1 MΩ según el rango, Precisión: ±1% de lectura (±10 Ω o 1 dígito, lo que sea mayor) Sólidos Disueltos Totales (TDS): Rango: 0.00 a 99.99 mg/L (ppm), 100.0 a 999.9 mg/L (ppm), 1.000 a 9.99 g/L (ppt), 10.00 a 99.99 g/L (ppt), 100.0 a 400.0 g/L (ppt), Resolución: Desde 0.01 mg/L hasta 0.1 g/L, Precisión: ±1% de lectura (±0.05 mg/L o 1 dígito, lo que sea mayor), Factor de conversión EC–TDS: Ajustable entre 0.40 y 1.00 Salinidad (NaCl): Rangos:Porcentaje: 0.0 a 400.0 %, Escala de agua de mar: 0.00 a 80.00 ppt, Salinidad práctica (PSU): 0.01 a 42.00 PSU, Resolución: 0.1% / 0.01 PSU, Precisión: ±1% de lectura Temperatura: Rango: -20.0 a 120.0 °C, Resolución: 0.1 °C, Precisión: ±0.2 °C (sin incluir error de sonda), Compensación de temperatura: Automática en todo el rango, Temperatura de referencia ajustable: 15?°C, 20?°C, 25?°C, Coeficiente de temperatura: Ajustable de 0.00 a 10.00 %/°C Calibración: Conductividad (EC): Automática hasta 5 puntos con estándares predefinidos: 0.00 μS/cm, 84.0 μS/cm, 1.413 mS/cm, 5.00 mS/cm, 12.88 mS/cm, 80.0 mS/cm, 111.8 mS/cm, Salinidad (NaCl): Un punto (solo en %), usando solución HI 7037, Temperatura: Uno o dos puntos Sonda: HI 763133 de 4 anillos en platino, con sensor de temperatura integrado y cable de 4 m incluido, Modos de medición: Autorango, finalización automática, bloqueo, rango fijo, Interfaz con PC: USB opto-aislado (software HI 92000 incluido), Pantalla retroiluminada, Baterías: 4 x AA (1.5 V)</t>
  </si>
  <si>
    <t>Electrodo de pH combinado recargable con conector BNC Tipo: Electrodo combinado de pH, recargable Sistema de referencia: Doble unión, Ag/AgCl Electrolito: Solución de cloruro de potasio (KCl) a 3.5 M Cuerpo: Vidrio, apto para uso en laboratorio Rango de medición: pH 0.00 a 14.00 Temperatura de operación recomendada: 0 a 100°C (32 a 212°F), para aplicaciones de alta temperatura Presión máxima: 0.1 bar Forma de la punta: Esférica Diámetro de la punta: Aproximadamente 9.5 mm Aplicaciones sugeridas: Uso general en laboratorio Tipo de conector: BNC  Cable: Coaxial, longitud de 1 metro </t>
  </si>
  <si>
    <t>Electrodo de reemplazo de pH Tipo: Electrodo de repuesto para medición de pH Sistema de referencia: Doble unión Ag/AgCl (Plata/Cloruro de plata) Unión y tasa de flujo: PTFE (politetrafluoroetileno) Electrolito: Polímero Presión máxima de operación: 3 bar  Rango de medición: pH de 0.00 a 13.00 Punta: Forma esférica  Diámetro de la punta: Aproximadamente 7.5 mm Amplificador: Incluido Material del cuerpo: PEI (polieterimida) Tipo de conector: DIN Cable: Conexión de polo 5, longitud de 2 metros</t>
  </si>
  <si>
    <t>MICROPIPETA DE ALTA PRECISÓN, MONOCANAL Volumen: 10 μl  Precisión (E ≤ ±%): 1% Precisión (μl): 0.1 μl Coeficiente de Variación (CV ≤ ±%): 0.5% Coeficiente de Variación (μl): 0.05 μl Tipo de Volumen: Fijo (no ajustable) Tecnología: Sistema de calibración fácil (sin necesidad de herramientas) Material: Resistente a impactos y hecho de materiales de alta calidad. Certificación: Cumple con las normativas CE-IVD para uso en laboratorios de diagnóstico in vitro. Autoclavable: Sí, hasta 121 °C (ideal para esterilización). Puntas compatibles: Puntas universales para un encaje fácil y preciso. Rango de temperatura: De 15°C a 40°C. Viscosidad: Puede usarse con líquidos hasta una viscosidad de 260 mPa·s.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</si>
</sst>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3" fillId="0" borderId="39" xfId="3" applyNumberFormat="1" applyFont="1" applyBorder="1" applyAlignment="1" applyProtection="1">
      <alignment horizontal="center" vertical="center" wrapText="1"/>
      <protection hidden="1"/>
    </xf>
    <xf numFmtId="0" fontId="1" fillId="0" borderId="38" xfId="0" applyFont="1" applyBorder="1" applyAlignment="1">
      <alignment vertical="center" wrapText="1"/>
    </xf>
    <xf numFmtId="0" fontId="1" fillId="0" borderId="38"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topLeftCell="B23"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85.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99" customHeight="1" x14ac:dyDescent="0.25">
      <c r="A14" s="26">
        <v>1</v>
      </c>
      <c r="B14" s="126" t="s">
        <v>82</v>
      </c>
      <c r="C14" s="12"/>
      <c r="D14" s="127">
        <v>2</v>
      </c>
      <c r="E14" s="13" t="s">
        <v>81</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95" customHeight="1" x14ac:dyDescent="0.25">
      <c r="A15" s="26">
        <v>2</v>
      </c>
      <c r="B15" s="126" t="s">
        <v>83</v>
      </c>
      <c r="C15" s="12"/>
      <c r="D15" s="127">
        <v>1</v>
      </c>
      <c r="E15" s="13" t="s">
        <v>81</v>
      </c>
      <c r="F15" s="57"/>
      <c r="G15" s="11"/>
      <c r="H15" s="1">
        <f t="shared" ref="H15:H19" si="6">+ROUND(F15*G15,0)</f>
        <v>0</v>
      </c>
      <c r="I15" s="11"/>
      <c r="J15" s="1">
        <f t="shared" ref="J15:J19" si="7">ROUND(F15*I15,0)</f>
        <v>0</v>
      </c>
      <c r="K15" s="1">
        <f t="shared" ref="K15:K19" si="8">ROUND(F15+H15+J15,0)</f>
        <v>0</v>
      </c>
      <c r="L15" s="1">
        <f t="shared" ref="L15:L19" si="9">ROUND(F15*D15,0)</f>
        <v>0</v>
      </c>
      <c r="M15" s="1">
        <f t="shared" ref="M15:M19" si="10">ROUND(L15*G15,0)</f>
        <v>0</v>
      </c>
      <c r="N15" s="1">
        <f t="shared" ref="N15:N19" si="11">ROUND(L15*I15,0)</f>
        <v>0</v>
      </c>
      <c r="O15" s="27">
        <f t="shared" ref="O15:O19" si="12">ROUND(L15+N15+M15,0)</f>
        <v>0</v>
      </c>
    </row>
    <row r="16" spans="1:15" s="9" customFormat="1" ht="347.25" customHeight="1" x14ac:dyDescent="0.25">
      <c r="A16" s="26">
        <v>3</v>
      </c>
      <c r="B16" s="126" t="s">
        <v>84</v>
      </c>
      <c r="C16" s="12"/>
      <c r="D16" s="127">
        <v>3</v>
      </c>
      <c r="E16" s="13" t="s">
        <v>81</v>
      </c>
      <c r="F16" s="57"/>
      <c r="G16" s="11"/>
      <c r="H16" s="1">
        <f t="shared" si="6"/>
        <v>0</v>
      </c>
      <c r="I16" s="11"/>
      <c r="J16" s="1">
        <f t="shared" si="7"/>
        <v>0</v>
      </c>
      <c r="K16" s="1">
        <f t="shared" si="8"/>
        <v>0</v>
      </c>
      <c r="L16" s="1">
        <f t="shared" si="9"/>
        <v>0</v>
      </c>
      <c r="M16" s="1">
        <f t="shared" si="10"/>
        <v>0</v>
      </c>
      <c r="N16" s="1">
        <f t="shared" si="11"/>
        <v>0</v>
      </c>
      <c r="O16" s="27">
        <f t="shared" si="12"/>
        <v>0</v>
      </c>
    </row>
    <row r="17" spans="1:15" s="9" customFormat="1" ht="126.75" customHeight="1" x14ac:dyDescent="0.25">
      <c r="A17" s="26">
        <v>4</v>
      </c>
      <c r="B17" s="126" t="s">
        <v>85</v>
      </c>
      <c r="C17" s="12"/>
      <c r="D17" s="127">
        <v>7</v>
      </c>
      <c r="E17" s="13" t="s">
        <v>81</v>
      </c>
      <c r="F17" s="57"/>
      <c r="G17" s="11"/>
      <c r="H17" s="1">
        <f t="shared" si="6"/>
        <v>0</v>
      </c>
      <c r="I17" s="11"/>
      <c r="J17" s="1">
        <f t="shared" si="7"/>
        <v>0</v>
      </c>
      <c r="K17" s="1">
        <f t="shared" si="8"/>
        <v>0</v>
      </c>
      <c r="L17" s="1">
        <f t="shared" si="9"/>
        <v>0</v>
      </c>
      <c r="M17" s="1">
        <f t="shared" si="10"/>
        <v>0</v>
      </c>
      <c r="N17" s="1">
        <f t="shared" si="11"/>
        <v>0</v>
      </c>
      <c r="O17" s="27">
        <f t="shared" si="12"/>
        <v>0</v>
      </c>
    </row>
    <row r="18" spans="1:15" s="9" customFormat="1" ht="113.25" customHeight="1" x14ac:dyDescent="0.25">
      <c r="A18" s="26">
        <v>5</v>
      </c>
      <c r="B18" s="126" t="s">
        <v>86</v>
      </c>
      <c r="C18" s="12"/>
      <c r="D18" s="127">
        <v>1</v>
      </c>
      <c r="E18" s="13" t="s">
        <v>81</v>
      </c>
      <c r="F18" s="57"/>
      <c r="G18" s="11"/>
      <c r="H18" s="1">
        <f t="shared" si="6"/>
        <v>0</v>
      </c>
      <c r="I18" s="11"/>
      <c r="J18" s="1">
        <f t="shared" si="7"/>
        <v>0</v>
      </c>
      <c r="K18" s="1">
        <f t="shared" si="8"/>
        <v>0</v>
      </c>
      <c r="L18" s="1">
        <f t="shared" si="9"/>
        <v>0</v>
      </c>
      <c r="M18" s="1">
        <f t="shared" si="10"/>
        <v>0</v>
      </c>
      <c r="N18" s="1">
        <f t="shared" si="11"/>
        <v>0</v>
      </c>
      <c r="O18" s="27">
        <f t="shared" si="12"/>
        <v>0</v>
      </c>
    </row>
    <row r="19" spans="1:15" s="9" customFormat="1" ht="138" customHeight="1" thickBot="1" x14ac:dyDescent="0.3">
      <c r="A19" s="26">
        <v>6</v>
      </c>
      <c r="B19" s="126" t="s">
        <v>87</v>
      </c>
      <c r="C19" s="12"/>
      <c r="D19" s="127">
        <v>3</v>
      </c>
      <c r="E19" s="13" t="s">
        <v>81</v>
      </c>
      <c r="F19" s="57"/>
      <c r="G19" s="11"/>
      <c r="H19" s="1">
        <f t="shared" si="6"/>
        <v>0</v>
      </c>
      <c r="I19" s="11"/>
      <c r="J19" s="1">
        <f t="shared" si="7"/>
        <v>0</v>
      </c>
      <c r="K19" s="1">
        <f t="shared" si="8"/>
        <v>0</v>
      </c>
      <c r="L19" s="1">
        <f t="shared" si="9"/>
        <v>0</v>
      </c>
      <c r="M19" s="1">
        <f t="shared" si="10"/>
        <v>0</v>
      </c>
      <c r="N19" s="1">
        <f t="shared" si="11"/>
        <v>0</v>
      </c>
      <c r="O19" s="27">
        <f t="shared" si="12"/>
        <v>0</v>
      </c>
    </row>
    <row r="20" spans="1:15" s="9" customFormat="1" ht="42" customHeight="1" thickBot="1" x14ac:dyDescent="0.3">
      <c r="A20" s="123" t="s">
        <v>26</v>
      </c>
      <c r="B20" s="124"/>
      <c r="C20" s="124"/>
      <c r="D20" s="124"/>
      <c r="E20" s="124"/>
      <c r="F20" s="124"/>
      <c r="G20" s="124"/>
      <c r="H20" s="124"/>
      <c r="I20" s="124"/>
      <c r="J20" s="124"/>
      <c r="K20" s="124"/>
      <c r="L20" s="125" t="s">
        <v>27</v>
      </c>
      <c r="M20" s="100"/>
      <c r="N20" s="100"/>
      <c r="O20" s="35">
        <f>SUMIF(G:G,0%,L:L)+SUMIF(G:G,"",L:L)</f>
        <v>0</v>
      </c>
    </row>
    <row r="21" spans="1:15" s="9" customFormat="1" ht="39" customHeight="1" x14ac:dyDescent="0.25">
      <c r="A21" s="74" t="s">
        <v>78</v>
      </c>
      <c r="B21" s="75"/>
      <c r="C21" s="75"/>
      <c r="D21" s="75"/>
      <c r="E21" s="75"/>
      <c r="F21" s="75"/>
      <c r="G21" s="75"/>
      <c r="H21" s="75"/>
      <c r="I21" s="75"/>
      <c r="J21" s="75"/>
      <c r="K21" s="76"/>
      <c r="L21" s="94" t="s">
        <v>28</v>
      </c>
      <c r="M21" s="95"/>
      <c r="N21" s="95"/>
      <c r="O21" s="36">
        <f>SUMIF(G:G,5%,L:L)</f>
        <v>0</v>
      </c>
    </row>
    <row r="22" spans="1:15" s="9" customFormat="1" ht="30" customHeight="1" x14ac:dyDescent="0.25">
      <c r="A22" s="77"/>
      <c r="B22" s="78"/>
      <c r="C22" s="78"/>
      <c r="D22" s="78"/>
      <c r="E22" s="78"/>
      <c r="F22" s="78"/>
      <c r="G22" s="78"/>
      <c r="H22" s="78"/>
      <c r="I22" s="78"/>
      <c r="J22" s="78"/>
      <c r="K22" s="79"/>
      <c r="L22" s="94" t="s">
        <v>29</v>
      </c>
      <c r="M22" s="95"/>
      <c r="N22" s="95"/>
      <c r="O22" s="36">
        <f>SUMIF(G:G,19%,L:L)</f>
        <v>0</v>
      </c>
    </row>
    <row r="23" spans="1:15" s="9" customFormat="1" ht="30" customHeight="1" x14ac:dyDescent="0.25">
      <c r="A23" s="77"/>
      <c r="B23" s="78"/>
      <c r="C23" s="78"/>
      <c r="D23" s="78"/>
      <c r="E23" s="78"/>
      <c r="F23" s="78"/>
      <c r="G23" s="78"/>
      <c r="H23" s="78"/>
      <c r="I23" s="78"/>
      <c r="J23" s="78"/>
      <c r="K23" s="79"/>
      <c r="L23" s="96" t="s">
        <v>22</v>
      </c>
      <c r="M23" s="97"/>
      <c r="N23" s="97"/>
      <c r="O23" s="37">
        <f>SUM(O20:O22)</f>
        <v>0</v>
      </c>
    </row>
    <row r="24" spans="1:15" s="9" customFormat="1" ht="30" customHeight="1" x14ac:dyDescent="0.25">
      <c r="A24" s="77"/>
      <c r="B24" s="78"/>
      <c r="C24" s="78"/>
      <c r="D24" s="78"/>
      <c r="E24" s="78"/>
      <c r="F24" s="78"/>
      <c r="G24" s="78"/>
      <c r="H24" s="78"/>
      <c r="I24" s="78"/>
      <c r="J24" s="78"/>
      <c r="K24" s="79"/>
      <c r="L24" s="98" t="s">
        <v>30</v>
      </c>
      <c r="M24" s="99"/>
      <c r="N24" s="99"/>
      <c r="O24" s="38">
        <f>SUMIF(G:G,5%,M:M)</f>
        <v>0</v>
      </c>
    </row>
    <row r="25" spans="1:15" s="9" customFormat="1" ht="30" customHeight="1" x14ac:dyDescent="0.25">
      <c r="A25" s="77"/>
      <c r="B25" s="78"/>
      <c r="C25" s="78"/>
      <c r="D25" s="78"/>
      <c r="E25" s="78"/>
      <c r="F25" s="78"/>
      <c r="G25" s="78"/>
      <c r="H25" s="78"/>
      <c r="I25" s="78"/>
      <c r="J25" s="78"/>
      <c r="K25" s="79"/>
      <c r="L25" s="98" t="s">
        <v>31</v>
      </c>
      <c r="M25" s="99"/>
      <c r="N25" s="99"/>
      <c r="O25" s="38">
        <f>SUMIF(G:G,19%,M:M)</f>
        <v>0</v>
      </c>
    </row>
    <row r="26" spans="1:15" s="9" customFormat="1" ht="30" customHeight="1" x14ac:dyDescent="0.25">
      <c r="A26" s="77"/>
      <c r="B26" s="78"/>
      <c r="C26" s="78"/>
      <c r="D26" s="78"/>
      <c r="E26" s="78"/>
      <c r="F26" s="78"/>
      <c r="G26" s="78"/>
      <c r="H26" s="78"/>
      <c r="I26" s="78"/>
      <c r="J26" s="78"/>
      <c r="K26" s="79"/>
      <c r="L26" s="96" t="s">
        <v>32</v>
      </c>
      <c r="M26" s="97"/>
      <c r="N26" s="97"/>
      <c r="O26" s="37">
        <f>SUM(O24:O25)</f>
        <v>0</v>
      </c>
    </row>
    <row r="27" spans="1:15" s="9" customFormat="1" ht="30" customHeight="1" x14ac:dyDescent="0.25">
      <c r="A27" s="77"/>
      <c r="B27" s="78"/>
      <c r="C27" s="78"/>
      <c r="D27" s="78"/>
      <c r="E27" s="78"/>
      <c r="F27" s="78"/>
      <c r="G27" s="78"/>
      <c r="H27" s="78"/>
      <c r="I27" s="78"/>
      <c r="J27" s="78"/>
      <c r="K27" s="79"/>
      <c r="L27" s="94" t="s">
        <v>33</v>
      </c>
      <c r="M27" s="95"/>
      <c r="N27" s="95"/>
      <c r="O27" s="36">
        <f>SUMIF(I:I,8%,N:N)</f>
        <v>0</v>
      </c>
    </row>
    <row r="28" spans="1:15" s="9" customFormat="1" ht="37.5" customHeight="1" x14ac:dyDescent="0.25">
      <c r="A28" s="77"/>
      <c r="B28" s="78"/>
      <c r="C28" s="78"/>
      <c r="D28" s="78"/>
      <c r="E28" s="78"/>
      <c r="F28" s="78"/>
      <c r="G28" s="78"/>
      <c r="H28" s="78"/>
      <c r="I28" s="78"/>
      <c r="J28" s="78"/>
      <c r="K28" s="79"/>
      <c r="L28" s="92" t="s">
        <v>34</v>
      </c>
      <c r="M28" s="93"/>
      <c r="N28" s="93"/>
      <c r="O28" s="37">
        <f>SUM(O27)</f>
        <v>0</v>
      </c>
    </row>
    <row r="29" spans="1:15" s="9" customFormat="1" ht="32.25" customHeight="1" thickBot="1" x14ac:dyDescent="0.3">
      <c r="A29" s="80"/>
      <c r="B29" s="81"/>
      <c r="C29" s="81"/>
      <c r="D29" s="81"/>
      <c r="E29" s="81"/>
      <c r="F29" s="81"/>
      <c r="G29" s="81"/>
      <c r="H29" s="81"/>
      <c r="I29" s="81"/>
      <c r="J29" s="81"/>
      <c r="K29" s="82"/>
      <c r="L29" s="90" t="s">
        <v>35</v>
      </c>
      <c r="M29" s="91"/>
      <c r="N29" s="91"/>
      <c r="O29" s="39">
        <f>+O23+O26+O28</f>
        <v>0</v>
      </c>
    </row>
    <row r="31" spans="1:15" ht="50.1" customHeight="1" thickBot="1" x14ac:dyDescent="0.3">
      <c r="B31" s="83"/>
      <c r="C31" s="83"/>
    </row>
    <row r="32" spans="1:15" x14ac:dyDescent="0.25">
      <c r="B32" s="61" t="s">
        <v>36</v>
      </c>
      <c r="C32" s="61"/>
    </row>
    <row r="33" spans="1:17" ht="15" customHeight="1" x14ac:dyDescent="0.25">
      <c r="M33" s="41"/>
      <c r="N33" s="42"/>
      <c r="O33" s="43"/>
    </row>
    <row r="34" spans="1:17" ht="15.75" customHeight="1" x14ac:dyDescent="0.25">
      <c r="M34" s="41"/>
      <c r="N34" s="42"/>
      <c r="O34" s="43"/>
    </row>
    <row r="35" spans="1:17" ht="15" customHeight="1" x14ac:dyDescent="0.25">
      <c r="A35" s="10" t="s">
        <v>37</v>
      </c>
      <c r="M35" s="41"/>
      <c r="N35" s="42"/>
      <c r="O35" s="43"/>
    </row>
    <row r="36" spans="1:17" x14ac:dyDescent="0.25">
      <c r="A36" s="60" t="s">
        <v>38</v>
      </c>
      <c r="B36" s="60"/>
      <c r="C36" s="60"/>
      <c r="D36" s="60"/>
      <c r="E36" s="60"/>
      <c r="F36" s="60"/>
      <c r="G36" s="60"/>
      <c r="H36" s="60"/>
      <c r="I36" s="60"/>
      <c r="J36" s="60"/>
      <c r="K36" s="60"/>
      <c r="L36" s="60"/>
      <c r="M36" s="60"/>
      <c r="N36" s="60"/>
      <c r="O36" s="60"/>
      <c r="P36" s="2"/>
      <c r="Q36" s="2"/>
    </row>
    <row r="37" spans="1:17" ht="15" customHeight="1" x14ac:dyDescent="0.25">
      <c r="A37" s="59" t="s">
        <v>39</v>
      </c>
      <c r="B37" s="59"/>
      <c r="C37" s="59"/>
      <c r="D37" s="59"/>
      <c r="E37" s="59"/>
      <c r="F37" s="59"/>
      <c r="G37" s="59"/>
      <c r="H37" s="59"/>
      <c r="I37" s="59"/>
      <c r="J37" s="59"/>
      <c r="K37" s="59"/>
      <c r="L37" s="59"/>
      <c r="M37" s="59"/>
      <c r="N37" s="59"/>
      <c r="O37" s="59"/>
      <c r="P37" s="40"/>
      <c r="Q37" s="40"/>
    </row>
    <row r="38" spans="1:17" x14ac:dyDescent="0.25">
      <c r="A38" s="58" t="s">
        <v>40</v>
      </c>
      <c r="B38" s="58"/>
      <c r="C38" s="58"/>
      <c r="D38" s="58"/>
      <c r="E38" s="58"/>
      <c r="F38" s="58"/>
      <c r="G38" s="58"/>
      <c r="H38" s="58"/>
      <c r="I38" s="58"/>
      <c r="J38" s="58"/>
      <c r="K38" s="58"/>
      <c r="L38" s="58"/>
      <c r="M38" s="58"/>
      <c r="N38" s="58"/>
      <c r="O38" s="58"/>
      <c r="P38" s="5"/>
      <c r="Q38" s="5"/>
    </row>
    <row r="39" spans="1:17" x14ac:dyDescent="0.25">
      <c r="A39" s="58" t="s">
        <v>41</v>
      </c>
      <c r="B39" s="58"/>
      <c r="C39" s="58"/>
      <c r="D39" s="58"/>
      <c r="E39" s="58"/>
      <c r="F39" s="58"/>
      <c r="G39" s="58"/>
      <c r="H39" s="58"/>
      <c r="I39" s="58"/>
      <c r="J39" s="58"/>
      <c r="K39" s="58"/>
      <c r="L39" s="58"/>
      <c r="M39" s="58"/>
      <c r="N39" s="58"/>
      <c r="O39" s="58"/>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9rn7ocVH3/PyzfeJAN/doEs9hkt3Dk8cg5U/v7Mc4uIMb0g1C496I1AzYGDH/O8rmw0ny1oEYSm/uwdPxVyraQ==" saltValue="iMjZm05g37amSCtt6X4vCg==" spinCount="100000" sheet="1" selectLockedCells="1"/>
  <mergeCells count="35">
    <mergeCell ref="L24:N24"/>
    <mergeCell ref="L23:N23"/>
    <mergeCell ref="L22:N22"/>
    <mergeCell ref="L21:N21"/>
    <mergeCell ref="L20:N20"/>
    <mergeCell ref="L29:N29"/>
    <mergeCell ref="L28:N28"/>
    <mergeCell ref="L27:N27"/>
    <mergeCell ref="L26:N26"/>
    <mergeCell ref="L25:N25"/>
    <mergeCell ref="A21:K29"/>
    <mergeCell ref="F9:I9"/>
    <mergeCell ref="B31:C31"/>
    <mergeCell ref="A9:B11"/>
    <mergeCell ref="D9:E9"/>
    <mergeCell ref="D11:E11"/>
    <mergeCell ref="A20:K20"/>
    <mergeCell ref="M11:N11"/>
    <mergeCell ref="M9:N9"/>
    <mergeCell ref="K9:L9"/>
    <mergeCell ref="K11:L11"/>
    <mergeCell ref="F11:I11"/>
    <mergeCell ref="A2:A5"/>
    <mergeCell ref="B2:M2"/>
    <mergeCell ref="N2:O2"/>
    <mergeCell ref="B3:M3"/>
    <mergeCell ref="N3:O3"/>
    <mergeCell ref="B4:M5"/>
    <mergeCell ref="N4:O4"/>
    <mergeCell ref="N5:O5"/>
    <mergeCell ref="A39:O39"/>
    <mergeCell ref="A38:O38"/>
    <mergeCell ref="A37:O37"/>
    <mergeCell ref="A36:O36"/>
    <mergeCell ref="B32:C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1"/>
      <c r="C2" s="121"/>
      <c r="D2" s="112" t="s">
        <v>0</v>
      </c>
      <c r="E2" s="114"/>
      <c r="F2" s="114"/>
      <c r="G2" s="114"/>
      <c r="H2" s="113"/>
      <c r="I2" s="112" t="s">
        <v>1</v>
      </c>
      <c r="J2" s="113"/>
      <c r="K2" s="55"/>
    </row>
    <row r="3" spans="2:11" ht="15" customHeight="1" x14ac:dyDescent="0.25">
      <c r="B3" s="121"/>
      <c r="C3" s="121"/>
      <c r="D3" s="112" t="s">
        <v>2</v>
      </c>
      <c r="E3" s="114"/>
      <c r="F3" s="114"/>
      <c r="G3" s="114"/>
      <c r="H3" s="113"/>
      <c r="I3" s="112" t="s">
        <v>77</v>
      </c>
      <c r="J3" s="113"/>
      <c r="K3" s="54"/>
    </row>
    <row r="4" spans="2:11" ht="15" customHeight="1" x14ac:dyDescent="0.25">
      <c r="B4" s="121"/>
      <c r="C4" s="121"/>
      <c r="D4" s="115" t="s">
        <v>3</v>
      </c>
      <c r="E4" s="116"/>
      <c r="F4" s="116"/>
      <c r="G4" s="116"/>
      <c r="H4" s="117"/>
      <c r="I4" s="112" t="s">
        <v>79</v>
      </c>
      <c r="J4" s="113"/>
      <c r="K4" s="54"/>
    </row>
    <row r="5" spans="2:11" ht="15" customHeight="1" x14ac:dyDescent="0.25">
      <c r="B5" s="121"/>
      <c r="C5" s="121"/>
      <c r="D5" s="118"/>
      <c r="E5" s="119"/>
      <c r="F5" s="119"/>
      <c r="G5" s="119"/>
      <c r="H5" s="120"/>
      <c r="I5" s="112" t="s">
        <v>47</v>
      </c>
      <c r="J5" s="113"/>
      <c r="K5" s="54"/>
    </row>
    <row r="6" spans="2:11" x14ac:dyDescent="0.25">
      <c r="K6" s="46"/>
    </row>
    <row r="7" spans="2:11" ht="15.75" customHeight="1" x14ac:dyDescent="0.25">
      <c r="B7" s="110" t="s">
        <v>48</v>
      </c>
      <c r="C7" s="110"/>
      <c r="D7" s="110"/>
      <c r="E7" s="110"/>
      <c r="F7" s="110"/>
      <c r="G7" s="110"/>
      <c r="H7" s="110"/>
      <c r="I7" s="110"/>
      <c r="J7" s="110"/>
      <c r="K7" s="51"/>
    </row>
    <row r="8" spans="2:11" ht="15.75" customHeight="1" x14ac:dyDescent="0.25">
      <c r="B8" s="107" t="s">
        <v>49</v>
      </c>
      <c r="C8" s="107" t="s">
        <v>50</v>
      </c>
      <c r="D8" s="107"/>
      <c r="E8" s="107"/>
      <c r="F8" s="107"/>
      <c r="G8" s="110" t="s">
        <v>51</v>
      </c>
      <c r="H8" s="110"/>
      <c r="I8" s="110"/>
      <c r="J8" s="110"/>
      <c r="K8" s="51"/>
    </row>
    <row r="9" spans="2:11" ht="15.75" customHeight="1" x14ac:dyDescent="0.25">
      <c r="B9" s="107"/>
      <c r="C9" s="50" t="s">
        <v>52</v>
      </c>
      <c r="D9" s="50" t="s">
        <v>53</v>
      </c>
      <c r="E9" s="107" t="s">
        <v>54</v>
      </c>
      <c r="F9" s="107"/>
      <c r="G9" s="110"/>
      <c r="H9" s="110"/>
      <c r="I9" s="110"/>
      <c r="J9" s="110"/>
      <c r="K9" s="51"/>
    </row>
    <row r="10" spans="2:11" ht="15.75" customHeight="1" x14ac:dyDescent="0.25">
      <c r="B10" s="48">
        <v>1</v>
      </c>
      <c r="C10" s="48">
        <v>2021</v>
      </c>
      <c r="D10" s="48">
        <v>5</v>
      </c>
      <c r="E10" s="108">
        <v>24</v>
      </c>
      <c r="F10" s="108"/>
      <c r="G10" s="122" t="s">
        <v>55</v>
      </c>
      <c r="H10" s="122"/>
      <c r="I10" s="122"/>
      <c r="J10" s="122"/>
      <c r="K10" s="53"/>
    </row>
    <row r="11" spans="2:11" ht="57.75" customHeight="1" x14ac:dyDescent="0.25">
      <c r="B11" s="48">
        <v>2</v>
      </c>
      <c r="C11" s="48">
        <v>2022</v>
      </c>
      <c r="D11" s="48">
        <v>5</v>
      </c>
      <c r="E11" s="101">
        <v>31</v>
      </c>
      <c r="F11" s="102"/>
      <c r="G11" s="103" t="s">
        <v>56</v>
      </c>
      <c r="H11" s="104"/>
      <c r="I11" s="104"/>
      <c r="J11" s="105"/>
      <c r="K11" s="53"/>
    </row>
    <row r="12" spans="2:11" ht="82.5" customHeight="1" x14ac:dyDescent="0.25">
      <c r="B12" s="48">
        <v>3</v>
      </c>
      <c r="C12" s="48">
        <v>2022</v>
      </c>
      <c r="D12" s="48">
        <v>7</v>
      </c>
      <c r="E12" s="101">
        <v>27</v>
      </c>
      <c r="F12" s="102"/>
      <c r="G12" s="103" t="s">
        <v>57</v>
      </c>
      <c r="H12" s="104"/>
      <c r="I12" s="104"/>
      <c r="J12" s="105"/>
      <c r="K12" s="53"/>
    </row>
    <row r="13" spans="2:11" ht="100.5" customHeight="1" x14ac:dyDescent="0.25">
      <c r="B13" s="48">
        <v>4</v>
      </c>
      <c r="C13" s="48">
        <v>2023</v>
      </c>
      <c r="D13" s="48">
        <v>11</v>
      </c>
      <c r="E13" s="101">
        <v>30</v>
      </c>
      <c r="F13" s="102"/>
      <c r="G13" s="103" t="s">
        <v>72</v>
      </c>
      <c r="H13" s="104"/>
      <c r="I13" s="104"/>
      <c r="J13" s="105"/>
      <c r="K13" s="53"/>
    </row>
    <row r="14" spans="2:11" ht="70.5" customHeight="1" x14ac:dyDescent="0.25">
      <c r="B14" s="48">
        <v>5</v>
      </c>
      <c r="C14" s="48">
        <v>2024</v>
      </c>
      <c r="D14" s="56" t="s">
        <v>71</v>
      </c>
      <c r="E14" s="101">
        <v>27</v>
      </c>
      <c r="F14" s="102"/>
      <c r="G14" s="103" t="s">
        <v>73</v>
      </c>
      <c r="H14" s="104"/>
      <c r="I14" s="104"/>
      <c r="J14" s="105"/>
      <c r="K14" s="53"/>
    </row>
    <row r="15" spans="2:11" ht="76.5" customHeight="1" x14ac:dyDescent="0.25">
      <c r="B15" s="48">
        <v>6</v>
      </c>
      <c r="C15" s="48">
        <v>2024</v>
      </c>
      <c r="D15" s="56" t="s">
        <v>74</v>
      </c>
      <c r="E15" s="101"/>
      <c r="F15" s="102"/>
      <c r="G15" s="103" t="s">
        <v>76</v>
      </c>
      <c r="H15" s="104"/>
      <c r="I15" s="104"/>
      <c r="J15" s="105"/>
      <c r="K15" s="53"/>
    </row>
    <row r="16" spans="2:11" ht="15.75" customHeight="1" x14ac:dyDescent="0.25">
      <c r="B16" s="107" t="s">
        <v>58</v>
      </c>
      <c r="C16" s="107"/>
      <c r="D16" s="107"/>
      <c r="E16" s="107"/>
      <c r="F16" s="107"/>
      <c r="G16" s="107"/>
      <c r="H16" s="107"/>
      <c r="I16" s="107"/>
      <c r="J16" s="107"/>
      <c r="K16" s="49"/>
    </row>
    <row r="17" spans="2:11" x14ac:dyDescent="0.25">
      <c r="B17" s="107" t="s">
        <v>59</v>
      </c>
      <c r="C17" s="107"/>
      <c r="D17" s="107"/>
      <c r="E17" s="107"/>
      <c r="F17" s="107" t="s">
        <v>60</v>
      </c>
      <c r="G17" s="107"/>
      <c r="H17" s="107"/>
      <c r="I17" s="107"/>
      <c r="J17" s="107"/>
      <c r="K17" s="49"/>
    </row>
    <row r="18" spans="2:11" ht="15.75" customHeight="1" x14ac:dyDescent="0.25">
      <c r="B18" s="108" t="s">
        <v>61</v>
      </c>
      <c r="C18" s="108"/>
      <c r="D18" s="108"/>
      <c r="E18" s="108"/>
      <c r="F18" s="108" t="s">
        <v>75</v>
      </c>
      <c r="G18" s="108"/>
      <c r="H18" s="108"/>
      <c r="I18" s="108"/>
      <c r="J18" s="108"/>
      <c r="K18" s="47"/>
    </row>
    <row r="19" spans="2:11" x14ac:dyDescent="0.25">
      <c r="B19" s="107" t="s">
        <v>62</v>
      </c>
      <c r="C19" s="107"/>
      <c r="D19" s="107"/>
      <c r="E19" s="107"/>
      <c r="F19" s="107"/>
      <c r="G19" s="107"/>
      <c r="H19" s="107"/>
      <c r="I19" s="107"/>
      <c r="J19" s="107"/>
      <c r="K19" s="49"/>
    </row>
    <row r="20" spans="2:11" x14ac:dyDescent="0.25">
      <c r="B20" s="107" t="s">
        <v>59</v>
      </c>
      <c r="C20" s="107"/>
      <c r="D20" s="107"/>
      <c r="E20" s="107"/>
      <c r="F20" s="107" t="s">
        <v>60</v>
      </c>
      <c r="G20" s="107"/>
      <c r="H20" s="107"/>
      <c r="I20" s="107"/>
      <c r="J20" s="107"/>
      <c r="K20" s="49"/>
    </row>
    <row r="21" spans="2:11" ht="15.75" customHeight="1" x14ac:dyDescent="0.25">
      <c r="B21" s="109" t="s">
        <v>63</v>
      </c>
      <c r="C21" s="109"/>
      <c r="D21" s="109"/>
      <c r="E21" s="109"/>
      <c r="F21" s="109" t="s">
        <v>64</v>
      </c>
      <c r="G21" s="109"/>
      <c r="H21" s="109"/>
      <c r="I21" s="109"/>
      <c r="J21" s="109"/>
      <c r="K21" s="52"/>
    </row>
    <row r="22" spans="2:11" ht="15.75" customHeight="1" x14ac:dyDescent="0.25">
      <c r="B22" s="110" t="s">
        <v>65</v>
      </c>
      <c r="C22" s="110"/>
      <c r="D22" s="110"/>
      <c r="E22" s="110"/>
      <c r="F22" s="110"/>
      <c r="G22" s="110"/>
      <c r="H22" s="110"/>
      <c r="I22" s="110"/>
      <c r="J22" s="110"/>
      <c r="K22" s="51"/>
    </row>
    <row r="23" spans="2:11" x14ac:dyDescent="0.25">
      <c r="B23" s="107" t="s">
        <v>59</v>
      </c>
      <c r="C23" s="107"/>
      <c r="D23" s="107"/>
      <c r="E23" s="107" t="s">
        <v>60</v>
      </c>
      <c r="F23" s="107"/>
      <c r="G23" s="107"/>
      <c r="H23" s="107" t="s">
        <v>66</v>
      </c>
      <c r="I23" s="107"/>
      <c r="J23" s="107"/>
      <c r="K23" s="49"/>
    </row>
    <row r="24" spans="2:11" x14ac:dyDescent="0.25">
      <c r="B24" s="107"/>
      <c r="C24" s="107"/>
      <c r="D24" s="107"/>
      <c r="E24" s="107"/>
      <c r="F24" s="107"/>
      <c r="G24" s="107"/>
      <c r="H24" s="50" t="s">
        <v>52</v>
      </c>
      <c r="I24" s="50" t="s">
        <v>53</v>
      </c>
      <c r="J24" s="50" t="s">
        <v>54</v>
      </c>
      <c r="K24" s="49"/>
    </row>
    <row r="25" spans="2:11" x14ac:dyDescent="0.25">
      <c r="B25" s="108" t="s">
        <v>67</v>
      </c>
      <c r="C25" s="108"/>
      <c r="D25" s="108"/>
      <c r="E25" s="109" t="s">
        <v>68</v>
      </c>
      <c r="F25" s="109"/>
      <c r="G25" s="109"/>
      <c r="H25" s="48">
        <v>2024</v>
      </c>
      <c r="I25" s="56" t="s">
        <v>74</v>
      </c>
      <c r="J25" s="48"/>
      <c r="K25" s="47"/>
    </row>
    <row r="26" spans="2:11" x14ac:dyDescent="0.25">
      <c r="K26" s="46"/>
    </row>
    <row r="27" spans="2:11" ht="56.25" customHeight="1" x14ac:dyDescent="0.25">
      <c r="B27" s="46"/>
      <c r="C27" s="106" t="s">
        <v>69</v>
      </c>
      <c r="D27" s="106"/>
      <c r="E27" s="106"/>
      <c r="F27" s="106"/>
      <c r="G27" s="106"/>
      <c r="H27" s="106"/>
      <c r="I27" s="106"/>
      <c r="K27" s="46"/>
    </row>
    <row r="28" spans="2:11" ht="16.5" customHeight="1" x14ac:dyDescent="0.25">
      <c r="E28" s="111" t="s">
        <v>70</v>
      </c>
      <c r="F28" s="111"/>
      <c r="G28" s="111"/>
      <c r="H28" s="111"/>
      <c r="I28" s="111"/>
      <c r="J28" s="111"/>
      <c r="K28" s="45"/>
    </row>
    <row r="29" spans="2:11" x14ac:dyDescent="0.25">
      <c r="B29" s="46"/>
      <c r="C29" s="46"/>
      <c r="D29" s="46"/>
      <c r="E29" s="111"/>
      <c r="F29" s="111"/>
      <c r="G29" s="111"/>
      <c r="H29" s="111"/>
      <c r="I29" s="111"/>
      <c r="J29" s="111"/>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2025-08-13T14:42:24Z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