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1. CONTRATACION DIRECTA 2025\29. F-CD-249 EQUIPOS LABORAT\3. DOCUMENTOS DE PUBLICACIÓN CONTRATACIÓN DIRECTA\"/>
    </mc:Choice>
  </mc:AlternateContent>
  <xr:revisionPtr revIDLastSave="0" documentId="13_ncr:1_{B399256A-462A-446D-AFA5-2622CB63130B}"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M16" i="7" s="1"/>
  <c r="L17" i="7"/>
  <c r="M17" i="7" s="1"/>
  <c r="L18" i="7"/>
  <c r="N18" i="7" s="1"/>
  <c r="L19" i="7"/>
  <c r="N19" i="7" s="1"/>
  <c r="J16" i="7"/>
  <c r="J17" i="7"/>
  <c r="J18" i="7"/>
  <c r="J19" i="7"/>
  <c r="H16" i="7"/>
  <c r="H17" i="7"/>
  <c r="K17" i="7" s="1"/>
  <c r="H18" i="7"/>
  <c r="H19" i="7"/>
  <c r="K19" i="7" s="1"/>
  <c r="O24" i="7"/>
  <c r="K18" i="7" l="1"/>
  <c r="K16" i="7"/>
  <c r="N17" i="7"/>
  <c r="O17" i="7" s="1"/>
  <c r="N16" i="7"/>
  <c r="O16" i="7" s="1"/>
  <c r="M19" i="7"/>
  <c r="O19" i="7" s="1"/>
  <c r="M18" i="7"/>
  <c r="O18" i="7" s="1"/>
  <c r="H15" i="7"/>
  <c r="J15" i="7"/>
  <c r="L15" i="7"/>
  <c r="M15" i="7" s="1"/>
  <c r="O22" i="7"/>
  <c r="O21" i="7"/>
  <c r="L14" i="7"/>
  <c r="M14" i="7" s="1"/>
  <c r="J14" i="7"/>
  <c r="H14" i="7"/>
  <c r="O25" i="7" l="1"/>
  <c r="O26" i="7" s="1"/>
  <c r="K15" i="7"/>
  <c r="N15" i="7"/>
  <c r="O15" i="7" s="1"/>
  <c r="O20" i="7"/>
  <c r="O23" i="7" s="1"/>
  <c r="K14"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<sst xmlns="http://schemas.openxmlformats.org/spreadsheetml/2006/main" count="108" uniqueCount="88">
  <si>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</si>
  <si>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</si>
  <si>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</si>
  <si>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</si>
  <si>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</si>
  <si>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</si>
  <si>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</si>
  <si>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</si>
  <si>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</si>
  <si>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</si>
  <si>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</si>
  <si>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</si>
  <si>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</si>
  <si>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</si>
  <si>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</si>
  <si>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</si>
  <si>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</si>
  <si>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</si>
  <si>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</si>
  <si>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</si>
  <si>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</si>
  <si>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</si>
  <si>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</si>
  <si>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</si>
  <si>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</si>
  <si>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</si>
  <si>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</si>
  <si>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</si>
  <si>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</si>
  <si>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</si>
  <si>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</si>
  <si>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</si>
  <si>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</si>
  <si>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</si>
  <si>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</si>
  <si>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</si>
  <si>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</si>
  <si>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</si>
  <si>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</si>
  <si>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</si>
  <si>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</si>
  <si>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</si>
  <si>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</si>
  <si>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</si>
  <si>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</si>
  <si>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</si>
  <si>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</si>
  <si>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</si>
  <si>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</si>
  <si>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</si>
  <si>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</si>
  <si>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</si>
  <si>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</si>
  <si>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</si>
  <si>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</si>
  <si>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</si>
  <si>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</si>
  <si>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</si>
  <si>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</si>
  <si>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</si>
  <si>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</si>
  <si>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</si>
  <si>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</si>
  <si>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</si>
  <si>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</si>
  <si>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</si>
  <si>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</si>
  <si>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</si>
  <si>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</si>
  <si>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</si>
  <si>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</si>
  <si>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</si>
  <si>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</si>
  <si>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</si>
  <si>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</si>
  <si>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</si>
  <si>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</si>
  <si>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</si>
  <si>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</si>
  <si>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</si>
  <si>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</si>
  <si>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</si>
  <si>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TERMOHIGROMETRO Rango Temperatura interna: -10°C a 50 °C Rango Temperatura externa: -50°C a 70 °C Resolución de la Temperatura: 0.1°C Precisión de Temperatura: +/- 1°C Rango Humedad interna: 10% a 99% RH Resolución de la Humedad: 1% RH Precisión de Humedad: +/- 5% RH Reloj (12 Horas / 24 Horas) + Fecha (Día / Mes) Alarma Dimensiones: 10.5x9.8x2.4cm Pantalla LCD Grabación Temperatura Max y Min. Pila 1.5V AAA</t>
  </si>
  <si>
    <t>Medidor Portátil Impermeable de CE/TDS/Resistividad/Salinidad Conductividad Eléctrica (EC): Rango: 0.001 µS/cm a 400.0 mS/cm (con compensación de temperatura), Conductividad real hasta 1000 mS/cm, Rangos automáticos: 0.001 a 9.99 µS/cm, 10.00 a 99.99 µS/cm, 100.0 a 999.9 µS/cm, 1.000 a 9.999 mS/cm, 10.00 a 99.99 mS/cm, 100.0 a 1000.0 mS/cm, Resolución: Hasta 0.01 µS/cm, Precisión: ±1% de la lectura (±0.01 µS/cm o 1 dígito, lo que sea mayor) Resistividad: Rango (autoajustable):1.0 Ω a 100.0 MΩ (en rangos escalonados), Resolución: Desde 0.1 Ω hasta 0.1 MΩ según el rango, Precisión: ±1% de lectura (±10 Ω o 1 dígito, lo que sea mayor) Sólidos Disueltos Totales (TDS): Rango: 0.00 a 99.99 mg/L (ppm), 100.0 a 999.9 mg/L (ppm), 1.000 a 9.99 g/L (ppt), 10.00 a 99.99 g/L (ppt), 100.0 a 400.0 g/L (ppt), Resolución: Desde 0.01 mg/L hasta 0.1 g/L, Precisión: ±1% de lectura (±0.05 mg/L o 1 dígito, lo que sea mayor), Factor de conversión EC–TDS: Ajustable entre 0.40 y 1.00 Salinidad (NaCl): Rangos:Porcentaje: 0.0 a 400.0 %, Escala de agua de mar: 0.00 a 80.00 ppt, Salinidad práctica (PSU): 0.01 a 42.00 PSU, Resolución: 0.1% / 0.01 PSU, Precisión: ±1% de lectura Temperatura: Rango: -20.0 a 120.0 °C, Resolución: 0.1 °C, Precisión: ±0.2 °C (sin incluir error de sonda), Compensación de temperatura: Automática en todo el rango, Temperatura de referencia ajustable: 15?°C, 20?°C, 25?°C, Coeficiente de temperatura: Ajustable de 0.00 a 10.00 %/°C Calibración: Conductividad (EC): Automática hasta 5 puntos con estándares predefinidos: 0.00 μS/cm, 84.0 μS/cm, 1.413 mS/cm, 5.00 mS/cm, 12.88 mS/cm, 80.0 mS/cm, 111.8 mS/cm, Salinidad (NaCl): Un punto (solo en %), usando solución HI 7037, Temperatura: Uno o dos puntos Sonda: HI 763133 de 4 anillos en platino, con sensor de temperatura integrado y cable de 4 m incluido, Modos de medición: Autorango, finalización automática, bloqueo, rango fijo, Interfaz con PC: USB opto-aislado (software HI 92000 incluido), Pantalla retroiluminada, Baterías: 4 x AA (1.5 V)</t>
  </si>
  <si>
    <t>Electrodo de pH combinado recargable con conector BNC Tipo: Electrodo combinado de pH, recargable Sistema de referencia: Doble unión, Ag/AgCl Electrolito: Solución de cloruro de potasio (KCl) a 3.5 M Cuerpo: Vidrio, apto para uso en laboratorio Rango de medición: pH 0.00 a 14.00 Temperatura de operación recomendada: 0 a 100°C (32 a 212°F), para aplicaciones de alta temperatura Presión máxima: 0.1 bar Forma de la punta: Esférica Diámetro de la punta: Aproximadamente 9.5 mm Aplicaciones sugeridas: Uso general en laboratorio Tipo de conector: BNC  Cable: Coaxial, longitud de 1 metro </t>
  </si>
  <si>
    <t>Electrodo de reemplazo de pH Tipo: Electrodo de repuesto para medición de pH Sistema de referencia: Doble unión Ag/AgCl (Plata/Cloruro de plata) Unión y tasa de flujo: PTFE (politetrafluoroetileno) Electrolito: Polímero Presión máxima de operación: 3 bar  Rango de medición: pH de 0.00 a 13.00 Punta: Forma esférica  Diámetro de la punta: Aproximadamente 7.5 mm Amplificador: Incluido Material del cuerpo: PEI (polieterimida) Tipo de conector: DIN Cable: Conexión de polo 5, longitud de 2 metros</t>
  </si>
  <si>
    <t>“Medidor de bolsillo de pH/EC/TDS/temperatura
Medición de pH:
-Rango de pH: 0.00 a 14.00 pH,
-Resolución de pH: 0.01 pH,
-Precisión de pH: ±0.5 pH,
-Compensación de temperatura pH: Automática
Conductividad Eléctrica (CE):
-Rango CE: 0.00 a 20.00 mS/cm
-Resolución CE: 0.01 mS/cm o 1 μS/cm
-Exactitud CE: ±2% de la escala completa,
-Compensación de temperatura CE: Automática
Sólidos Disueltos Totales (TDS):
- Intervalo de medición: 0 a 5000 ppm (mg/L)
- Resolución: 0.1 mg/L
- Exactitud: ±2% de la escala completa
- Modos de aplicación: Conductividad, medición de TDS (total de sólidos disueltos)
Temperatura:
- Rango de temperatura: 0.0 a 100.0 °C
- Resolución de temperatura: 0.1 °C
- Precisión de temperatura: ±0.5 °C
Ambiente operativo: 10 a -40 °C (32 a 122 °F);
Humedad Relativa máx. 85%, sin condensación
Tipo de celda: Sensor amperométrico de dos electrodos
Calibración: 1 punto, precisión ±0.5 %
Tipo de batería: batería AAA cuatro unidades
Pantalla LCD
Electrodo reemplazable (según el modelo)
Incluye soluciones de calibración y estuche de transporte
Manual en español”</t>
  </si>
  <si>
    <t>“MICROPIPETA DE ALTA PRECISÓN, MONOCANAL
Volumen: 10 μl
Precisión (E ≤ ±%): 1%
Precisión (μl): 0.1 μl
Coeficiente de Variación (CV ≤ ±%): 0.5%
Coeficiente de Variación (μl): 0.05 μl
Tipo de Volumen: Fijo (no ajustable)
Tecnología: Sistema de calibración fácil (sin necesidad de herramientas)
Material: Resistente a impactos y hecho de materiales de alta calidad.
Autoclavable: Sí, hasta 121 °C (ideal para esterilización).
Puntas compatibles: Puntas universales para un encaje fácil y preciso.
Rango de temperatura: De 15°C a 40°C.
Viscosidad: Puede usarse con líquidos hasta una viscosidad de 260 mPa·s.”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</si>
</sst>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vertical="center" wrapText="1"/>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zoomScale="90" zoomScaleNormal="70" zoomScaleSheetLayoutView="90" zoomScalePageLayoutView="55" workbookViewId="0">
      <selection activeCell="G16" sqref="G16"/>
    </sheetView>
  </sheetViews>
  <sheetFormatPr baseColWidth="10" defaultColWidth="11.42578125" defaultRowHeight="15" x14ac:dyDescent="0.25"/>
  <cols>
    <col min="1" max="1" width="10.42578125" style="2" customWidth="1"/>
    <col min="2" max="2" width="97.710937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9" customHeight="1" x14ac:dyDescent="0.25">
      <c r="A14" s="26">
        <v>1</v>
      </c>
      <c r="B14" s="58" t="s">
        <v>82</v>
      </c>
      <c r="C14" s="12"/>
      <c r="D14" s="59">
        <v>2</v>
      </c>
      <c r="E14" s="13"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08.75" customHeight="1" x14ac:dyDescent="0.25">
      <c r="A15" s="26">
        <v>2</v>
      </c>
      <c r="B15" s="58" t="s">
        <v>86</v>
      </c>
      <c r="C15" s="12"/>
      <c r="D15" s="59">
        <v>1</v>
      </c>
      <c r="E15" s="13" t="s">
        <v>81</v>
      </c>
      <c r="F15" s="57"/>
      <c r="G15" s="11"/>
      <c r="H15" s="1">
        <f t="shared" ref="H15:H19" si="6">+ROUND(F15*G15,0)</f>
        <v>0</v>
      </c>
      <c r="I15" s="11"/>
      <c r="J15" s="1">
        <f t="shared" ref="J15:J19" si="7">ROUND(F15*I15,0)</f>
        <v>0</v>
      </c>
      <c r="K15" s="1">
        <f t="shared" ref="K15:K19" si="8">ROUND(F15+H15+J15,0)</f>
        <v>0</v>
      </c>
      <c r="L15" s="1">
        <f t="shared" ref="L15:L19" si="9">ROUND(F15*D15,0)</f>
        <v>0</v>
      </c>
      <c r="M15" s="1">
        <f t="shared" ref="M15:M19" si="10">ROUND(L15*G15,0)</f>
        <v>0</v>
      </c>
      <c r="N15" s="1">
        <f t="shared" ref="N15:N19" si="11">ROUND(L15*I15,0)</f>
        <v>0</v>
      </c>
      <c r="O15" s="27">
        <f t="shared" ref="O15:O19" si="12">ROUND(L15+N15+M15,0)</f>
        <v>0</v>
      </c>
    </row>
    <row r="16" spans="1:15" s="9" customFormat="1" ht="347.25" customHeight="1" x14ac:dyDescent="0.25">
      <c r="A16" s="26">
        <v>3</v>
      </c>
      <c r="B16" s="58" t="s">
        <v>83</v>
      </c>
      <c r="C16" s="12"/>
      <c r="D16" s="59">
        <v>3</v>
      </c>
      <c r="E16" s="13" t="s">
        <v>81</v>
      </c>
      <c r="F16" s="57"/>
      <c r="G16" s="11"/>
      <c r="H16" s="1">
        <f t="shared" si="6"/>
        <v>0</v>
      </c>
      <c r="I16" s="11"/>
      <c r="J16" s="1">
        <f t="shared" si="7"/>
        <v>0</v>
      </c>
      <c r="K16" s="1">
        <f t="shared" si="8"/>
        <v>0</v>
      </c>
      <c r="L16" s="1">
        <f t="shared" si="9"/>
        <v>0</v>
      </c>
      <c r="M16" s="1">
        <f t="shared" si="10"/>
        <v>0</v>
      </c>
      <c r="N16" s="1">
        <f t="shared" si="11"/>
        <v>0</v>
      </c>
      <c r="O16" s="27">
        <f t="shared" si="12"/>
        <v>0</v>
      </c>
    </row>
    <row r="17" spans="1:15" s="9" customFormat="1" ht="126.75" customHeight="1" x14ac:dyDescent="0.25">
      <c r="A17" s="26">
        <v>4</v>
      </c>
      <c r="B17" s="58" t="s">
        <v>84</v>
      </c>
      <c r="C17" s="12"/>
      <c r="D17" s="59">
        <v>7</v>
      </c>
      <c r="E17" s="13" t="s">
        <v>81</v>
      </c>
      <c r="F17" s="57"/>
      <c r="G17" s="11"/>
      <c r="H17" s="1">
        <f t="shared" si="6"/>
        <v>0</v>
      </c>
      <c r="I17" s="11"/>
      <c r="J17" s="1">
        <f t="shared" si="7"/>
        <v>0</v>
      </c>
      <c r="K17" s="1">
        <f t="shared" si="8"/>
        <v>0</v>
      </c>
      <c r="L17" s="1">
        <f t="shared" si="9"/>
        <v>0</v>
      </c>
      <c r="M17" s="1">
        <f t="shared" si="10"/>
        <v>0</v>
      </c>
      <c r="N17" s="1">
        <f t="shared" si="11"/>
        <v>0</v>
      </c>
      <c r="O17" s="27">
        <f t="shared" si="12"/>
        <v>0</v>
      </c>
    </row>
    <row r="18" spans="1:15" s="9" customFormat="1" ht="113.25" customHeight="1" x14ac:dyDescent="0.25">
      <c r="A18" s="26">
        <v>5</v>
      </c>
      <c r="B18" s="58" t="s">
        <v>85</v>
      </c>
      <c r="C18" s="12"/>
      <c r="D18" s="59">
        <v>1</v>
      </c>
      <c r="E18" s="13" t="s">
        <v>81</v>
      </c>
      <c r="F18" s="57"/>
      <c r="G18" s="11"/>
      <c r="H18" s="1">
        <f t="shared" si="6"/>
        <v>0</v>
      </c>
      <c r="I18" s="11"/>
      <c r="J18" s="1">
        <f t="shared" si="7"/>
        <v>0</v>
      </c>
      <c r="K18" s="1">
        <f t="shared" si="8"/>
        <v>0</v>
      </c>
      <c r="L18" s="1">
        <f t="shared" si="9"/>
        <v>0</v>
      </c>
      <c r="M18" s="1">
        <f t="shared" si="10"/>
        <v>0</v>
      </c>
      <c r="N18" s="1">
        <f t="shared" si="11"/>
        <v>0</v>
      </c>
      <c r="O18" s="27">
        <f t="shared" si="12"/>
        <v>0</v>
      </c>
    </row>
    <row r="19" spans="1:15" s="9" customFormat="1" ht="217.5" customHeight="1" thickBot="1" x14ac:dyDescent="0.3">
      <c r="A19" s="26">
        <v>6</v>
      </c>
      <c r="B19" s="58" t="s">
        <v>87</v>
      </c>
      <c r="C19" s="12"/>
      <c r="D19" s="59">
        <v>3</v>
      </c>
      <c r="E19" s="13" t="s">
        <v>81</v>
      </c>
      <c r="F19" s="57"/>
      <c r="G19" s="11"/>
      <c r="H19" s="1">
        <f t="shared" si="6"/>
        <v>0</v>
      </c>
      <c r="I19" s="11"/>
      <c r="J19" s="1">
        <f t="shared" si="7"/>
        <v>0</v>
      </c>
      <c r="K19" s="1">
        <f t="shared" si="8"/>
        <v>0</v>
      </c>
      <c r="L19" s="1">
        <f t="shared" si="9"/>
        <v>0</v>
      </c>
      <c r="M19" s="1">
        <f t="shared" si="10"/>
        <v>0</v>
      </c>
      <c r="N19" s="1">
        <f t="shared" si="11"/>
        <v>0</v>
      </c>
      <c r="O19" s="27">
        <f t="shared" si="12"/>
        <v>0</v>
      </c>
    </row>
    <row r="20" spans="1:15" s="9" customFormat="1" ht="42" customHeight="1" thickBot="1" x14ac:dyDescent="0.3">
      <c r="A20" s="93" t="s">
        <v>26</v>
      </c>
      <c r="B20" s="94"/>
      <c r="C20" s="94"/>
      <c r="D20" s="94"/>
      <c r="E20" s="94"/>
      <c r="F20" s="94"/>
      <c r="G20" s="94"/>
      <c r="H20" s="94"/>
      <c r="I20" s="94"/>
      <c r="J20" s="94"/>
      <c r="K20" s="94"/>
      <c r="L20" s="66" t="s">
        <v>27</v>
      </c>
      <c r="M20" s="67"/>
      <c r="N20" s="67"/>
      <c r="O20" s="35">
        <f>SUMIF(G:G,0%,L:L)+SUMIF(G:G,"",L:L)</f>
        <v>0</v>
      </c>
    </row>
    <row r="21" spans="1:15" s="9" customFormat="1" ht="39" customHeight="1" x14ac:dyDescent="0.25">
      <c r="A21" s="72" t="s">
        <v>78</v>
      </c>
      <c r="B21" s="73"/>
      <c r="C21" s="73"/>
      <c r="D21" s="73"/>
      <c r="E21" s="73"/>
      <c r="F21" s="73"/>
      <c r="G21" s="73"/>
      <c r="H21" s="73"/>
      <c r="I21" s="73"/>
      <c r="J21" s="73"/>
      <c r="K21" s="74"/>
      <c r="L21" s="64" t="s">
        <v>28</v>
      </c>
      <c r="M21" s="65"/>
      <c r="N21" s="65"/>
      <c r="O21" s="36">
        <f>SUMIF(G:G,5%,L:L)</f>
        <v>0</v>
      </c>
    </row>
    <row r="22" spans="1:15" s="9" customFormat="1" ht="30" customHeight="1" x14ac:dyDescent="0.25">
      <c r="A22" s="75"/>
      <c r="B22" s="76"/>
      <c r="C22" s="76"/>
      <c r="D22" s="76"/>
      <c r="E22" s="76"/>
      <c r="F22" s="76"/>
      <c r="G22" s="76"/>
      <c r="H22" s="76"/>
      <c r="I22" s="76"/>
      <c r="J22" s="76"/>
      <c r="K22" s="77"/>
      <c r="L22" s="64" t="s">
        <v>29</v>
      </c>
      <c r="M22" s="65"/>
      <c r="N22" s="65"/>
      <c r="O22" s="36">
        <f>SUMIF(G:G,19%,L:L)</f>
        <v>0</v>
      </c>
    </row>
    <row r="23" spans="1:15" s="9" customFormat="1" ht="30" customHeight="1" x14ac:dyDescent="0.25">
      <c r="A23" s="75"/>
      <c r="B23" s="76"/>
      <c r="C23" s="76"/>
      <c r="D23" s="76"/>
      <c r="E23" s="76"/>
      <c r="F23" s="76"/>
      <c r="G23" s="76"/>
      <c r="H23" s="76"/>
      <c r="I23" s="76"/>
      <c r="J23" s="76"/>
      <c r="K23" s="77"/>
      <c r="L23" s="62" t="s">
        <v>22</v>
      </c>
      <c r="M23" s="63"/>
      <c r="N23" s="63"/>
      <c r="O23" s="37">
        <f>SUM(O20:O22)</f>
        <v>0</v>
      </c>
    </row>
    <row r="24" spans="1:15" s="9" customFormat="1" ht="30" customHeight="1" x14ac:dyDescent="0.25">
      <c r="A24" s="75"/>
      <c r="B24" s="76"/>
      <c r="C24" s="76"/>
      <c r="D24" s="76"/>
      <c r="E24" s="76"/>
      <c r="F24" s="76"/>
      <c r="G24" s="76"/>
      <c r="H24" s="76"/>
      <c r="I24" s="76"/>
      <c r="J24" s="76"/>
      <c r="K24" s="77"/>
      <c r="L24" s="60" t="s">
        <v>30</v>
      </c>
      <c r="M24" s="61"/>
      <c r="N24" s="61"/>
      <c r="O24" s="38">
        <f>SUMIF(G:G,5%,M:M)</f>
        <v>0</v>
      </c>
    </row>
    <row r="25" spans="1:15" s="9" customFormat="1" ht="30" customHeight="1" x14ac:dyDescent="0.25">
      <c r="A25" s="75"/>
      <c r="B25" s="76"/>
      <c r="C25" s="76"/>
      <c r="D25" s="76"/>
      <c r="E25" s="76"/>
      <c r="F25" s="76"/>
      <c r="G25" s="76"/>
      <c r="H25" s="76"/>
      <c r="I25" s="76"/>
      <c r="J25" s="76"/>
      <c r="K25" s="77"/>
      <c r="L25" s="60" t="s">
        <v>31</v>
      </c>
      <c r="M25" s="61"/>
      <c r="N25" s="61"/>
      <c r="O25" s="38">
        <f>SUMIF(G:G,19%,M:M)</f>
        <v>0</v>
      </c>
    </row>
    <row r="26" spans="1:15" s="9" customFormat="1" ht="30" customHeight="1" x14ac:dyDescent="0.25">
      <c r="A26" s="75"/>
      <c r="B26" s="76"/>
      <c r="C26" s="76"/>
      <c r="D26" s="76"/>
      <c r="E26" s="76"/>
      <c r="F26" s="76"/>
      <c r="G26" s="76"/>
      <c r="H26" s="76"/>
      <c r="I26" s="76"/>
      <c r="J26" s="76"/>
      <c r="K26" s="77"/>
      <c r="L26" s="62" t="s">
        <v>32</v>
      </c>
      <c r="M26" s="63"/>
      <c r="N26" s="63"/>
      <c r="O26" s="37">
        <f>SUM(O24:O25)</f>
        <v>0</v>
      </c>
    </row>
    <row r="27" spans="1:15" s="9" customFormat="1" ht="30" customHeight="1" x14ac:dyDescent="0.25">
      <c r="A27" s="75"/>
      <c r="B27" s="76"/>
      <c r="C27" s="76"/>
      <c r="D27" s="76"/>
      <c r="E27" s="76"/>
      <c r="F27" s="76"/>
      <c r="G27" s="76"/>
      <c r="H27" s="76"/>
      <c r="I27" s="76"/>
      <c r="J27" s="76"/>
      <c r="K27" s="77"/>
      <c r="L27" s="64" t="s">
        <v>33</v>
      </c>
      <c r="M27" s="65"/>
      <c r="N27" s="65"/>
      <c r="O27" s="36">
        <f>SUMIF(I:I,8%,N:N)</f>
        <v>0</v>
      </c>
    </row>
    <row r="28" spans="1:15" s="9" customFormat="1" ht="37.5" customHeight="1" x14ac:dyDescent="0.25">
      <c r="A28" s="75"/>
      <c r="B28" s="76"/>
      <c r="C28" s="76"/>
      <c r="D28" s="76"/>
      <c r="E28" s="76"/>
      <c r="F28" s="76"/>
      <c r="G28" s="76"/>
      <c r="H28" s="76"/>
      <c r="I28" s="76"/>
      <c r="J28" s="76"/>
      <c r="K28" s="77"/>
      <c r="L28" s="70" t="s">
        <v>34</v>
      </c>
      <c r="M28" s="71"/>
      <c r="N28" s="71"/>
      <c r="O28" s="37">
        <f>SUM(O27)</f>
        <v>0</v>
      </c>
    </row>
    <row r="29" spans="1:15" s="9" customFormat="1" ht="32.25" customHeight="1" thickBot="1" x14ac:dyDescent="0.3">
      <c r="A29" s="78"/>
      <c r="B29" s="79"/>
      <c r="C29" s="79"/>
      <c r="D29" s="79"/>
      <c r="E29" s="79"/>
      <c r="F29" s="79"/>
      <c r="G29" s="79"/>
      <c r="H29" s="79"/>
      <c r="I29" s="79"/>
      <c r="J29" s="79"/>
      <c r="K29" s="80"/>
      <c r="L29" s="68" t="s">
        <v>35</v>
      </c>
      <c r="M29" s="69"/>
      <c r="N29" s="69"/>
      <c r="O29" s="39">
        <f>+O23+O26+O28</f>
        <v>0</v>
      </c>
    </row>
    <row r="31" spans="1:15" ht="50.1" customHeight="1" thickBot="1" x14ac:dyDescent="0.3">
      <c r="B31" s="84"/>
      <c r="C31" s="84"/>
    </row>
    <row r="32" spans="1:15" x14ac:dyDescent="0.25">
      <c r="B32" s="105" t="s">
        <v>36</v>
      </c>
      <c r="C32" s="105"/>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104" t="s">
        <v>38</v>
      </c>
      <c r="B36" s="104"/>
      <c r="C36" s="104"/>
      <c r="D36" s="104"/>
      <c r="E36" s="104"/>
      <c r="F36" s="104"/>
      <c r="G36" s="104"/>
      <c r="H36" s="104"/>
      <c r="I36" s="104"/>
      <c r="J36" s="104"/>
      <c r="K36" s="104"/>
      <c r="L36" s="104"/>
      <c r="M36" s="104"/>
      <c r="N36" s="104"/>
      <c r="O36" s="104"/>
      <c r="P36" s="2"/>
      <c r="Q36" s="2"/>
    </row>
    <row r="37" spans="1:17" ht="15" customHeight="1" x14ac:dyDescent="0.25">
      <c r="A37" s="103" t="s">
        <v>39</v>
      </c>
      <c r="B37" s="103"/>
      <c r="C37" s="103"/>
      <c r="D37" s="103"/>
      <c r="E37" s="103"/>
      <c r="F37" s="103"/>
      <c r="G37" s="103"/>
      <c r="H37" s="103"/>
      <c r="I37" s="103"/>
      <c r="J37" s="103"/>
      <c r="K37" s="103"/>
      <c r="L37" s="103"/>
      <c r="M37" s="103"/>
      <c r="N37" s="103"/>
      <c r="O37" s="103"/>
      <c r="P37" s="40"/>
      <c r="Q37" s="40"/>
    </row>
    <row r="38" spans="1:17" x14ac:dyDescent="0.25">
      <c r="A38" s="102" t="s">
        <v>40</v>
      </c>
      <c r="B38" s="102"/>
      <c r="C38" s="102"/>
      <c r="D38" s="102"/>
      <c r="E38" s="102"/>
      <c r="F38" s="102"/>
      <c r="G38" s="102"/>
      <c r="H38" s="102"/>
      <c r="I38" s="102"/>
      <c r="J38" s="102"/>
      <c r="K38" s="102"/>
      <c r="L38" s="102"/>
      <c r="M38" s="102"/>
      <c r="N38" s="102"/>
      <c r="O38" s="102"/>
      <c r="P38" s="5"/>
      <c r="Q38" s="5"/>
    </row>
    <row r="39" spans="1:17" x14ac:dyDescent="0.25">
      <c r="A39" s="102" t="s">
        <v>41</v>
      </c>
      <c r="B39" s="102"/>
      <c r="C39" s="102"/>
      <c r="D39" s="102"/>
      <c r="E39" s="102"/>
      <c r="F39" s="102"/>
      <c r="G39" s="102"/>
      <c r="H39" s="102"/>
      <c r="I39" s="102"/>
      <c r="J39" s="102"/>
      <c r="K39" s="102"/>
      <c r="L39" s="102"/>
      <c r="M39" s="102"/>
      <c r="N39" s="102"/>
      <c r="O39" s="10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7EenVHZ5GL3xZna6E62qUGFf/zoQonwNN6XSQd37fc8BY8pQ+g8jwWHopC1GhMpvprPAiCjjTGofD70TSlYVkg==" saltValue="qIglp3KSCtnhJsprki/jmQ=="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2025-08-21T17:37:44Z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