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CONTRATACION 2025\F-CD-245 DE 2025\DOCUMENTOS DE PUBLICACIÓN CONTRATACIÓN DIRECTA\"/>
    </mc:Choice>
  </mc:AlternateContent>
  <xr:revisionPtr revIDLastSave="0" documentId="13_ncr:1_{2F862C17-35CA-4688-BE09-B5E9E40A6241}"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 i="7" l="1"/>
  <c r="O30" i="7"/>
  <c r="H16" i="7" l="1"/>
  <c r="J16" i="7"/>
  <c r="L16" i="7"/>
  <c r="M16" i="7" s="1"/>
  <c r="H17" i="7"/>
  <c r="J17" i="7"/>
  <c r="L17" i="7"/>
  <c r="M17" i="7" s="1"/>
  <c r="H18" i="7"/>
  <c r="J18" i="7"/>
  <c r="L18" i="7"/>
  <c r="M18" i="7" s="1"/>
  <c r="H19" i="7"/>
  <c r="J19" i="7"/>
  <c r="L19" i="7"/>
  <c r="M19" i="7" s="1"/>
  <c r="H20" i="7"/>
  <c r="J20" i="7"/>
  <c r="L20" i="7"/>
  <c r="M20" i="7" s="1"/>
  <c r="H21" i="7"/>
  <c r="J21" i="7"/>
  <c r="L21" i="7"/>
  <c r="N21" i="7" s="1"/>
  <c r="M21" i="7"/>
  <c r="H22" i="7"/>
  <c r="J22" i="7"/>
  <c r="L22" i="7"/>
  <c r="N22" i="7" s="1"/>
  <c r="H23" i="7"/>
  <c r="J23" i="7"/>
  <c r="L23" i="7"/>
  <c r="N23" i="7" s="1"/>
  <c r="H24" i="7"/>
  <c r="J24" i="7"/>
  <c r="L24" i="7"/>
  <c r="M24" i="7" s="1"/>
  <c r="H25" i="7"/>
  <c r="J25" i="7"/>
  <c r="L25" i="7"/>
  <c r="M25" i="7" s="1"/>
  <c r="H15" i="7"/>
  <c r="J15" i="7"/>
  <c r="L15" i="7"/>
  <c r="M15" i="7" s="1"/>
  <c r="O28" i="7"/>
  <c r="O27" i="7"/>
  <c r="L14" i="7"/>
  <c r="M14" i="7" s="1"/>
  <c r="J14" i="7"/>
  <c r="H14" i="7"/>
  <c r="M22" i="7" l="1"/>
  <c r="O22" i="7" s="1"/>
  <c r="K21" i="7"/>
  <c r="K19" i="7"/>
  <c r="N18" i="7"/>
  <c r="O18" i="7" s="1"/>
  <c r="K24" i="7"/>
  <c r="N17" i="7"/>
  <c r="O17" i="7" s="1"/>
  <c r="K25" i="7"/>
  <c r="K20" i="7"/>
  <c r="K23" i="7"/>
  <c r="O21" i="7"/>
  <c r="M23" i="7"/>
  <c r="O23" i="7" s="1"/>
  <c r="K18" i="7"/>
  <c r="N25" i="7"/>
  <c r="O25" i="7" s="1"/>
  <c r="K17" i="7"/>
  <c r="K15" i="7"/>
  <c r="K22" i="7"/>
  <c r="K16" i="7"/>
  <c r="N20" i="7"/>
  <c r="O20" i="7" s="1"/>
  <c r="N16" i="7"/>
  <c r="O16" i="7" s="1"/>
  <c r="N19" i="7"/>
  <c r="O19" i="7" s="1"/>
  <c r="N24" i="7"/>
  <c r="O24" i="7" s="1"/>
  <c r="N15" i="7"/>
  <c r="O15" i="7" s="1"/>
  <c r="O26" i="7"/>
  <c r="O29" i="7" s="1"/>
  <c r="K14" i="7"/>
  <c r="O32" i="7"/>
  <c r="O33" i="7"/>
  <c r="O34" i="7" s="1"/>
  <c r="N14" i="7"/>
  <c r="O14" i="7" s="1"/>
  <c r="O35" i="7" l="1"/>
</calcChain>
</file>

<file path=xl/sharedStrings.xml><?xml version="1.0" encoding="utf-8"?>
<sst xmlns="http://schemas.openxmlformats.org/spreadsheetml/2006/main" count="120" uniqueCount="95">
  <si>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</si>
  <si>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</si>
  <si>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</si>
  <si>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</si>
  <si>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</si>
  <si>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</si>
  <si>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</si>
  <si>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</si>
  <si>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</si>
  <si>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</si>
  <si>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</si>
  <si>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</si>
  <si>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</si>
  <si>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</si>
  <si>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</si>
  <si>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</si>
  <si>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</si>
  <si>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</si>
  <si>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</si>
  <si>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</si>
  <si>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</si>
  <si>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</si>
  <si>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</si>
  <si>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</si>
  <si>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</si>
  <si>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</si>
  <si>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</si>
  <si>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</si>
  <si>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</si>
  <si>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</si>
  <si>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</si>
  <si>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</si>
  <si>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</si>
  <si>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</si>
  <si>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</si>
  <si>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</si>
  <si>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</si>
  <si>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</si>
  <si>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</si>
  <si>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</si>
  <si>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</si>
  <si>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</si>
  <si>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</si>
  <si>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</si>
  <si>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</si>
  <si>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</si>
  <si>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</si>
  <si>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</si>
  <si>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</si>
  <si>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</si>
  <si>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</si>
  <si>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</si>
  <si>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</si>
  <si>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</si>
  <si>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</si>
  <si>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</si>
  <si>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</si>
  <si>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</si>
  <si>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</si>
  <si>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</si>
  <si>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</si>
  <si>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</si>
  <si>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</si>
  <si>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</si>
  <si>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</si>
  <si>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</si>
  <si>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</si>
  <si>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</si>
  <si>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</si>
  <si>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</si>
  <si>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</si>
  <si>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</si>
  <si>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</si>
  <si>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</si>
  <si>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</si>
  <si>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</si>
  <si>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</si>
  <si>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</si>
  <si>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</si>
  <si>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</si>
  <si>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</si>
  <si>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ESTRUCTURAS PARA EL MANEJO REPRODUCTIVO DE ABEJAS EN LA GRANJA LA ESPERANZA PLACA: 47822 Mantenimiento preventivo:  1.Limpieza de superficies exteriores e interiores. 2. Limpieza de puertas. 3. Lubricación de bisagras y cerraduras. 4. Revisión de sistema de drenaje existente. 5. Entrega funcional y en excelente estado.  Mantenimiento correctivo: 6.  Cambio de bisagras y pasadores en mal estado. 7. Reemplazo de estructura de ornamentación( malla eslabonada  cambio de angulos doblados que este en mal estado, lijado y pintura de cerramiento con mas del 50% de corrosion) y cambio de tejas rotas. 8. Anticorrosivo+ pintura manteniendo el color original, tratamiento de elementos deteriorados.</t>
  </si>
  <si>
    <t>ESTRUCTURA DE CORRALES PARA PRODUCCION BOVINA Y OVINA.  PLACA: 50873 CORRAL BOVINO Mantenimiento preventivo:  1.Limpieza de superficies exteriores e interiores. 2.Inspecciones de las condiciones generales en las que se encuentra. 3.Tensado de guayas.  4. Limpieza y verificación de los bretes. 5. Limpieza y verificaciones de los corrales. 6. Verificación, limpieza y lubricación de los soportes que sostienen las barras de los bretes para asegurar su estabilidad. 7. Inspección de tubos, anclajes, guayas.  Mantenimiento correctivo: 8.  Reparación de puertas. 9. cambio de bisagras y pasadores. 10. Reemplazo de tubos  de anclaje en mal estado con mas del 40% de corrosion, cambio de guayas en mal estado y tensado. 11. Reparación de estructural general de ornamentación. 12. adecuacion de drenajes para preservar la vida util de los tubos. 13. Instalacion de proteccion en concreto en la base de los tubos para evitar acumulacion de agua y estiercol. 14. Colocacion de anticorrosivo + pintura en tuberia color amarillo, pintura de areas de cubierta para tejas prepintadas externo color azul e interno color blanco.15. Lubricacion de la totalidad de puertas metálicas.</t>
  </si>
  <si>
    <t>ESTRUCTURA PARA ELABORACION Y LEVANTAMIENTO DE ENSILAJE EN LA GRANJA LA ESPERANZA FUSAGASUGA. Placa: 50873 CAJÓN METÁLICO, ESTRUCTURA DE 1.80m ancho, 1.80m alto y 48 cm de fondo.  Mantenimiento preventivo:  1.Limpieza de superficies exteriores e interiores. 2.Protección contra la oxidación y corrosión de los materiales metálicos. 3. Entrega funcional y en excelente estado. Mantenimiento correctivo:  4. Reemplazo de partes corroídas. 5. Lijado y aplicación de anti-corrosivo. </t>
  </si>
  <si>
    <t>SALA DE ORDEÑO EN LA GRANJA LA ESPERANZA FUSAGASUGA. Placa: 50873 Mantenimiento preventivo:  1.Limpieza de superficies exteriores e interiores. 2. Limpieza de canales y soportes. 3.Tensado de guayas. 4.Limpieza de puertas y engrase de bisagras y pasadores. 5. Entrega funcional y en excelente estado.  Mantenimiento correctivo:  6.Reparación de comederos. 7. Pintura de tuberia, puertas, bisagras y pasadores en mal estado. 8. Lijado y pintura de cajon utensilios de ordeño. 9.Cambio de partes corroidas. 10. Adecuacion de carcamos metalicos  salida de sala de ordeño.</t>
  </si>
  <si>
    <t>ESTRUCTURA DE BIOFABRICA EN LA GRANJA LA ESPERANZA FUSAGASUGA. Placa: 50873 Mantenimiento preventivo:  1.Limpieza de superficies exteriores e interiores. 2. Revisión y limpieza de los sistemas de drenaje y canaletas para lluvia. 3. Limpieza, lubricación y revisión de puertas y mallas. 4. Entrega funcional y en excelente estado.  Mantenimiento correctivo:  5. Pintar puertas y mallas de color negro. 6. Pintar paredes de color blanco.  7. Pintar techo con pintura anticorrosiva  a techo y estructuras, internas y externas manteniendo el color original. 8.Reparación de puertas y mallas dañadas.  9. Cambio de malla eslabonada en areas de puerta y comederos del hangar.</t>
  </si>
  <si>
    <t>ESTRUCTURA DE CORRALES PARA PRODUCCION BOVINA Y OVINA.  Placa: 50873 Mantenimiento preventivo:  1.Limpieza de superficies exteriores e interiores. 2. Inspección de la estructura. 3. Limpieza de canales y soportes de estas. 4. Tensado de guayas. 5. Limpieza y lubricación de puertas y bisagras. 6. Entrega funcional y en excelente estado.  Mantenimiento correctivo:  7.   Reestruturación de comederos e implementacion de estructuras para el suministro del heno. 8. Reparación de puertas y bisagras en mal estado. 9. Repraración y/o cambio de mallas de cada uno los corrales.</t>
  </si>
  <si>
    <t>Brete INDUGANAVET en  tubo galvanizado de dos y media y un  cuarto de pulgada, puerta lateral automática, puerta posterior tipo   corredera S/N 140. Placa: 60417 Mantenimiento preventivo: 1.Limpieza de superficies exteriores e interiores. 2.Engrase, lubricación y ajuste del sistema de cierre delantero. 3. Engrase de rieles y mecanismos de puerta corrediza trasera. 4. Revisión de alineación y sistemas de bloqueo de la puerta trasera. 5. Engrase de bisagras y mecanismos de apertura de la puerta lateral. 6. Engrase y lubricación del sistema de aprehesión lateral. 7. Anclaje al sistema de pesaje y piso. 8. Pintura en general. 9. Entrega funcional y en excelente estado.                       Mantenimiento correctivo:  10. cambio de pieza doblada. 11. pintura anticorrosiva color a definir.</t>
  </si>
  <si>
    <t>MODULO PARA CONEJOS DE LEVANTE Y ENGORDE DE 2 NIVELES CON 8 PUESTOS CADA UNO CON CAPACIDAD DE 32 CONEJOS, CADA MODULO CONSTA DE: 2 JAULAS DE 4 COMPARTIMENTOS, 8 BEBEDEROS AUTOMATICOS TIPO CHUPO INCLUYE TUBERIA Y ACCESORIOS, BANDEJAS ESTERCOLERAS EN LAMINA GALVANIZADA SISTEMA DE DRENAJE PARA LA ORINA. Placa: 63593, 63594, 63595, 63596, 63597, 63598, 63599, 63600, 63601, 63602 Mantenimiento preventivo:  1.Limpieza general del módulo. 2. Revisión y limpieza de bandejas estercoleras. 3. Revisión y limpieza del sistema de drenaje. 4. Pintura general conservando los colores. 5. Limpieza y revisión de comederos. 6. Limpieza y revisión de bebederos. 7.Verificación de funcionalidad. 8. Entrega funcional del equipo.  Mantenimiento correctivo:  9. Pintura general de las jaulas pintura anticorrosiva, manteniendo el color original,pintura de angulos de soporte.10 Ajuste de bandejas a la dimension de la estructura. 11. Cambio de soportes verticales y horizontales de las jaulas de dos niveles.12. Calibración de chupos y/o cambio para evitar fugas de agua.</t>
  </si>
  <si>
    <t>MODULO DE UN NIVEL DE 1,72 *80*38 CON 4 CUATRO COMPARTIMIENTOS PARA CONEJA DE CRIA CON COMEDEROS EN LAMINA GALVANIZADA, BEBEDEROS AUTOMATICOS TIPO CHUPO, PARIDERAS FRABRICADAS EN LAMINA GALVANIZADA CON BANDEJA PLASTICA Y SOPORTES METALICOS. Placa: 63603, 63604, 63605, 63606,63607 Mantenimiento preventivo:  1.Limpieza general del módulo. 2. Revisión y limpieza de bandejas estercoleras.3. Revisión y limpieza del sistema de drenaje. 4. Pintura general conservando los colores. 5. Limpieza y revisión de comederos. 6. Limpieza y revisión de bebederos. 7.Verificación de funcionalidad. 8. Entrega funcional del equipo.  Mantenimiento correctivo:  9. Reparacion de la totalidad de los nidales de la jaulas de cria. 10.Pintura general de las jaulas pintura anticorrosiva manteniendo el color original. 11. pintura de angulos de soporte. 12. Cambio o colocacion de partes de las jaulas donde este faltando.</t>
  </si>
  <si>
    <t>MODULOS DE 2 NIVELES CON 4 COMPARTIMENTOS CADA UNO PARA CONEJOS MACHOS REPRODUCTORES, CON COMEDEROS EN LAMINA GALVANIZADA BEBEDEROS AUTOMATICOS TIPO CHUPO,  BANDEJAS ESTERCOLERAS EN LAMINA GALVANIZADA SISTEMA DE DRENAJE PARA LA ORINA. Placa: 63608, 63609 Mantenimiento preventivo:  1.Limpieza general del módulo. 2. Revisión y limpieza de bandejas estercoleras. 3. Revisión y limpieza del sistema de drenaje. 4. Pintura general conservando los colores. 5. Limpieza y revisión de comederos. 6. Limpieza y revisión de bebederos. 7.Verificación de funcionalidad. 8. Entrega funcional del equipo.  Mantenimiento correctivo:  9. Pintura general de las jaulas pintura anticorrosiva, manteniendo el color original,pintura de angulos de soporte.10 Ajuste de bandejas a la dimension de la estructura. 11. Cambio de soportes verticales y horizontales de las jaulas de dos niveles.12. Calibración de chupos y/o cambio para evitar fugas de agua.</t>
  </si>
  <si>
    <t>BRETE GANADERO PARA TRABAJO PESADO, ESTRUCTURA EN TUBERIA 2 PULGADAS GALVANIZADA PARED GRUESA CAPACITADO PARA TRABAJAR DESDE TERNEROS HASTA BUFALOS O PADRONES DE 1500KG, GUILLOTINA DELANTERA DE DOBLE SERVICIO, FABRICADO CON 8 PUERTAS. MARCA PROMETALICOS. Placa: 67998 Mantenimiento preventivo:  1.Verificación, ajuste y lubricación del sistema de cierre delantero (acuelladera). 2. Verificación, ajuste y lubricación de puerta corrediza trasera y puerta latera. 3. Inspección, lubricación, ajuste y verificación del sistema de aprehensión lateral. 4. Engrase general de partes metálicas. 5. Revisión de corrosión. 6. Revisión de anclajes e inspección de la base. 7. Limpieza y verificación del piso en madera. 8. Prueba funcional del equipo. 9. Entrega funcional.  Mantenimiento correctivo:  10. Reemplazo y/o soldadura de piezas en mal estado. 11. Engrase de las partes. 12. Pintura anticorrosiva, manteniendo el color original.</t>
  </si>
  <si>
    <t>SERVICIO DE MANTENIMIENTO CORRECTIVO QUE INCLUYA LOS REPUESTOS NO ESPECIFICADOS EN LOS ITEMS PREVIAMENTE LISTADOS, POR UN LAVOR DE VEINTE MILLONES DE PESOS M/TE ($20.000.000) IVA INCLUIDO.</t>
  </si>
  <si>
    <t>GLOBAL</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</si>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</sst>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1" fillId="0" borderId="26"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1"/>
  <sheetViews>
    <sheetView showGridLines="0" tabSelected="1" view="pageBreakPreview" zoomScale="90" zoomScaleNormal="70" zoomScaleSheetLayoutView="90" zoomScalePageLayoutView="55" workbookViewId="0">
      <selection activeCell="F14" sqref="F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3"/>
      <c r="B2" s="64" t="s">
        <v>0</v>
      </c>
      <c r="C2" s="64"/>
      <c r="D2" s="64"/>
      <c r="E2" s="64"/>
      <c r="F2" s="64"/>
      <c r="G2" s="64"/>
      <c r="H2" s="64"/>
      <c r="I2" s="64"/>
      <c r="J2" s="64"/>
      <c r="K2" s="64"/>
      <c r="L2" s="64"/>
      <c r="M2" s="64"/>
      <c r="N2" s="65" t="s">
        <v>80</v>
      </c>
      <c r="O2" s="65"/>
    </row>
    <row r="3" spans="1:15" ht="15.75" customHeight="1" x14ac:dyDescent="0.25">
      <c r="A3" s="63"/>
      <c r="B3" s="64" t="s">
        <v>2</v>
      </c>
      <c r="C3" s="64"/>
      <c r="D3" s="64"/>
      <c r="E3" s="64"/>
      <c r="F3" s="64"/>
      <c r="G3" s="64"/>
      <c r="H3" s="64"/>
      <c r="I3" s="64"/>
      <c r="J3" s="64"/>
      <c r="K3" s="64"/>
      <c r="L3" s="64"/>
      <c r="M3" s="64"/>
      <c r="N3" s="65" t="s">
        <v>77</v>
      </c>
      <c r="O3" s="65"/>
    </row>
    <row r="4" spans="1:15" ht="16.5" customHeight="1" x14ac:dyDescent="0.25">
      <c r="A4" s="63"/>
      <c r="B4" s="64" t="s">
        <v>3</v>
      </c>
      <c r="C4" s="64"/>
      <c r="D4" s="64"/>
      <c r="E4" s="64"/>
      <c r="F4" s="64"/>
      <c r="G4" s="64"/>
      <c r="H4" s="64"/>
      <c r="I4" s="64"/>
      <c r="J4" s="64"/>
      <c r="K4" s="64"/>
      <c r="L4" s="64"/>
      <c r="M4" s="64"/>
      <c r="N4" s="65" t="s">
        <v>79</v>
      </c>
      <c r="O4" s="65"/>
    </row>
    <row r="5" spans="1:15" ht="15" customHeight="1" x14ac:dyDescent="0.25">
      <c r="A5" s="63"/>
      <c r="B5" s="64"/>
      <c r="C5" s="64"/>
      <c r="D5" s="64"/>
      <c r="E5" s="64"/>
      <c r="F5" s="64"/>
      <c r="G5" s="64"/>
      <c r="H5" s="64"/>
      <c r="I5" s="64"/>
      <c r="J5" s="64"/>
      <c r="K5" s="64"/>
      <c r="L5" s="64"/>
      <c r="M5" s="64"/>
      <c r="N5" s="65" t="s">
        <v>4</v>
      </c>
      <c r="O5" s="65"/>
    </row>
    <row r="7" spans="1:15" x14ac:dyDescent="0.25">
      <c r="A7" s="5" t="s">
        <v>5</v>
      </c>
    </row>
    <row r="8" spans="1:15" ht="9.9499999999999993" customHeight="1" x14ac:dyDescent="0.25">
      <c r="A8" s="6"/>
    </row>
    <row r="9" spans="1:15" ht="30" customHeight="1" x14ac:dyDescent="0.25">
      <c r="A9" s="85" t="s">
        <v>6</v>
      </c>
      <c r="B9" s="86"/>
      <c r="D9" s="70" t="s">
        <v>7</v>
      </c>
      <c r="E9" s="71"/>
      <c r="F9" s="72"/>
      <c r="G9" s="73"/>
      <c r="H9" s="73"/>
      <c r="I9" s="74"/>
      <c r="K9" s="70" t="s">
        <v>8</v>
      </c>
      <c r="L9" s="71"/>
      <c r="M9" s="68"/>
      <c r="N9" s="69"/>
    </row>
    <row r="10" spans="1:15" ht="8.25" customHeight="1" x14ac:dyDescent="0.25">
      <c r="A10" s="87"/>
      <c r="B10" s="88"/>
      <c r="C10" s="7"/>
      <c r="E10" s="8"/>
      <c r="F10" s="8"/>
      <c r="M10" s="8"/>
      <c r="N10" s="2"/>
    </row>
    <row r="11" spans="1:15" ht="30" customHeight="1" x14ac:dyDescent="0.25">
      <c r="A11" s="89"/>
      <c r="B11" s="90"/>
      <c r="D11" s="70" t="s">
        <v>9</v>
      </c>
      <c r="E11" s="71"/>
      <c r="F11" s="72"/>
      <c r="G11" s="73"/>
      <c r="H11" s="73"/>
      <c r="I11" s="74"/>
      <c r="K11" s="70" t="s">
        <v>10</v>
      </c>
      <c r="L11" s="71"/>
      <c r="M11" s="66"/>
      <c r="N11" s="67"/>
      <c r="O11" s="19"/>
    </row>
    <row r="12" spans="1:15" ht="9.9499999999999993" customHeight="1" thickBot="1" x14ac:dyDescent="0.3">
      <c r="A12" s="18"/>
      <c r="B12" s="20"/>
      <c r="C12" s="16"/>
      <c r="D12" s="18"/>
      <c r="E12" s="20"/>
      <c r="F12" s="20"/>
      <c r="G12" s="20"/>
      <c r="H12" s="18"/>
      <c r="I12" s="21"/>
      <c r="J12" s="17"/>
      <c r="K12" s="17"/>
      <c r="L12" s="17"/>
      <c r="N12" s="22"/>
      <c r="O12" s="22"/>
    </row>
    <row r="13" spans="1:15" s="9" customFormat="1" ht="111.75" customHeight="1" x14ac:dyDescent="0.2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193.5" customHeight="1" x14ac:dyDescent="0.25">
      <c r="A14" s="27">
        <v>1</v>
      </c>
      <c r="B14" s="10" t="s">
        <v>81</v>
      </c>
      <c r="C14" s="13"/>
      <c r="D14" s="127">
        <v>1</v>
      </c>
      <c r="E14" s="14" t="s">
        <v>94</v>
      </c>
      <c r="F14" s="58"/>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8">
        <f t="shared" ref="O14" si="5">ROUND(L14+N14+M14,0)</f>
        <v>0</v>
      </c>
    </row>
    <row r="15" spans="1:15" s="9" customFormat="1" ht="283.5" customHeight="1" x14ac:dyDescent="0.25">
      <c r="A15" s="27">
        <v>2</v>
      </c>
      <c r="B15" s="10" t="s">
        <v>82</v>
      </c>
      <c r="C15" s="13"/>
      <c r="D15" s="127">
        <v>1</v>
      </c>
      <c r="E15" s="14" t="s">
        <v>94</v>
      </c>
      <c r="F15" s="58"/>
      <c r="G15" s="12"/>
      <c r="H15" s="1">
        <f t="shared" ref="H15" si="6">+ROUND(F15*G15,0)</f>
        <v>0</v>
      </c>
      <c r="I15" s="12"/>
      <c r="J15" s="1">
        <f t="shared" ref="J15" si="7">ROUND(F15*I15,0)</f>
        <v>0</v>
      </c>
      <c r="K15" s="1">
        <f t="shared" ref="K15" si="8">ROUND(F15+H15+J15,0)</f>
        <v>0</v>
      </c>
      <c r="L15" s="1">
        <f t="shared" ref="L15" si="9">ROUND(F15*D15,0)</f>
        <v>0</v>
      </c>
      <c r="M15" s="1">
        <f t="shared" ref="M15" si="10">ROUND(L15*G15,0)</f>
        <v>0</v>
      </c>
      <c r="N15" s="1">
        <f t="shared" ref="N15" si="11">ROUND(L15*I15,0)</f>
        <v>0</v>
      </c>
      <c r="O15" s="28">
        <f t="shared" ref="O15" si="12">ROUND(L15+N15+M15,0)</f>
        <v>0</v>
      </c>
    </row>
    <row r="16" spans="1:15" s="9" customFormat="1" ht="135" customHeight="1" x14ac:dyDescent="0.25">
      <c r="A16" s="27">
        <v>3</v>
      </c>
      <c r="B16" s="10" t="s">
        <v>83</v>
      </c>
      <c r="C16" s="13"/>
      <c r="D16" s="127">
        <v>1</v>
      </c>
      <c r="E16" s="14" t="s">
        <v>94</v>
      </c>
      <c r="F16" s="58"/>
      <c r="G16" s="12"/>
      <c r="H16" s="1">
        <f t="shared" ref="H16:H25" si="13">+ROUND(F16*G16,0)</f>
        <v>0</v>
      </c>
      <c r="I16" s="12"/>
      <c r="J16" s="1">
        <f t="shared" ref="J16:J25" si="14">ROUND(F16*I16,0)</f>
        <v>0</v>
      </c>
      <c r="K16" s="1">
        <f t="shared" ref="K16:K25" si="15">ROUND(F16+H16+J16,0)</f>
        <v>0</v>
      </c>
      <c r="L16" s="1">
        <f t="shared" ref="L16:L25" si="16">ROUND(F16*D16,0)</f>
        <v>0</v>
      </c>
      <c r="M16" s="1">
        <f t="shared" ref="M16:M25" si="17">ROUND(L16*G16,0)</f>
        <v>0</v>
      </c>
      <c r="N16" s="1">
        <f t="shared" ref="N16:N25" si="18">ROUND(L16*I16,0)</f>
        <v>0</v>
      </c>
      <c r="O16" s="28">
        <f t="shared" ref="O16:O25" si="19">ROUND(L16+N16+M16,0)</f>
        <v>0</v>
      </c>
    </row>
    <row r="17" spans="1:15" s="9" customFormat="1" ht="159.75" customHeight="1" x14ac:dyDescent="0.25">
      <c r="A17" s="27">
        <v>4</v>
      </c>
      <c r="B17" s="10" t="s">
        <v>84</v>
      </c>
      <c r="C17" s="13"/>
      <c r="D17" s="127">
        <v>1</v>
      </c>
      <c r="E17" s="14" t="s">
        <v>94</v>
      </c>
      <c r="F17" s="58"/>
      <c r="G17" s="12"/>
      <c r="H17" s="1">
        <f t="shared" si="13"/>
        <v>0</v>
      </c>
      <c r="I17" s="12"/>
      <c r="J17" s="1">
        <f t="shared" si="14"/>
        <v>0</v>
      </c>
      <c r="K17" s="1">
        <f t="shared" si="15"/>
        <v>0</v>
      </c>
      <c r="L17" s="1">
        <f t="shared" si="16"/>
        <v>0</v>
      </c>
      <c r="M17" s="1">
        <f t="shared" si="17"/>
        <v>0</v>
      </c>
      <c r="N17" s="1">
        <f t="shared" si="18"/>
        <v>0</v>
      </c>
      <c r="O17" s="28">
        <f t="shared" si="19"/>
        <v>0</v>
      </c>
    </row>
    <row r="18" spans="1:15" s="9" customFormat="1" ht="170.25" customHeight="1" x14ac:dyDescent="0.25">
      <c r="A18" s="27">
        <v>5</v>
      </c>
      <c r="B18" s="10" t="s">
        <v>85</v>
      </c>
      <c r="C18" s="13"/>
      <c r="D18" s="127">
        <v>1</v>
      </c>
      <c r="E18" s="14" t="s">
        <v>94</v>
      </c>
      <c r="F18" s="58"/>
      <c r="G18" s="12"/>
      <c r="H18" s="1">
        <f t="shared" si="13"/>
        <v>0</v>
      </c>
      <c r="I18" s="12"/>
      <c r="J18" s="1">
        <f t="shared" si="14"/>
        <v>0</v>
      </c>
      <c r="K18" s="1">
        <f t="shared" si="15"/>
        <v>0</v>
      </c>
      <c r="L18" s="1">
        <f t="shared" si="16"/>
        <v>0</v>
      </c>
      <c r="M18" s="1">
        <f t="shared" si="17"/>
        <v>0</v>
      </c>
      <c r="N18" s="1">
        <f t="shared" si="18"/>
        <v>0</v>
      </c>
      <c r="O18" s="28">
        <f t="shared" si="19"/>
        <v>0</v>
      </c>
    </row>
    <row r="19" spans="1:15" s="9" customFormat="1" ht="151.5" customHeight="1" x14ac:dyDescent="0.25">
      <c r="A19" s="27">
        <v>6</v>
      </c>
      <c r="B19" s="10" t="s">
        <v>86</v>
      </c>
      <c r="C19" s="13"/>
      <c r="D19" s="127">
        <v>1</v>
      </c>
      <c r="E19" s="14" t="s">
        <v>94</v>
      </c>
      <c r="F19" s="58"/>
      <c r="G19" s="12"/>
      <c r="H19" s="1">
        <f t="shared" si="13"/>
        <v>0</v>
      </c>
      <c r="I19" s="12"/>
      <c r="J19" s="1">
        <f t="shared" si="14"/>
        <v>0</v>
      </c>
      <c r="K19" s="1">
        <f t="shared" si="15"/>
        <v>0</v>
      </c>
      <c r="L19" s="1">
        <f t="shared" si="16"/>
        <v>0</v>
      </c>
      <c r="M19" s="1">
        <f t="shared" si="17"/>
        <v>0</v>
      </c>
      <c r="N19" s="1">
        <f t="shared" si="18"/>
        <v>0</v>
      </c>
      <c r="O19" s="28">
        <f t="shared" si="19"/>
        <v>0</v>
      </c>
    </row>
    <row r="20" spans="1:15" s="9" customFormat="1" ht="233.25" customHeight="1" x14ac:dyDescent="0.25">
      <c r="A20" s="27">
        <v>7</v>
      </c>
      <c r="B20" s="10" t="s">
        <v>87</v>
      </c>
      <c r="C20" s="13"/>
      <c r="D20" s="127">
        <v>1</v>
      </c>
      <c r="E20" s="14" t="s">
        <v>94</v>
      </c>
      <c r="F20" s="58"/>
      <c r="G20" s="12"/>
      <c r="H20" s="1">
        <f t="shared" si="13"/>
        <v>0</v>
      </c>
      <c r="I20" s="12"/>
      <c r="J20" s="1">
        <f t="shared" si="14"/>
        <v>0</v>
      </c>
      <c r="K20" s="1">
        <f t="shared" si="15"/>
        <v>0</v>
      </c>
      <c r="L20" s="1">
        <f t="shared" si="16"/>
        <v>0</v>
      </c>
      <c r="M20" s="1">
        <f t="shared" si="17"/>
        <v>0</v>
      </c>
      <c r="N20" s="1">
        <f t="shared" si="18"/>
        <v>0</v>
      </c>
      <c r="O20" s="28">
        <f t="shared" si="19"/>
        <v>0</v>
      </c>
    </row>
    <row r="21" spans="1:15" s="9" customFormat="1" ht="275.25" customHeight="1" x14ac:dyDescent="0.25">
      <c r="A21" s="27">
        <v>8</v>
      </c>
      <c r="B21" s="10" t="s">
        <v>88</v>
      </c>
      <c r="C21" s="13"/>
      <c r="D21" s="127">
        <v>10</v>
      </c>
      <c r="E21" s="14" t="s">
        <v>94</v>
      </c>
      <c r="F21" s="58"/>
      <c r="G21" s="12"/>
      <c r="H21" s="1">
        <f t="shared" si="13"/>
        <v>0</v>
      </c>
      <c r="I21" s="12"/>
      <c r="J21" s="1">
        <f t="shared" si="14"/>
        <v>0</v>
      </c>
      <c r="K21" s="1">
        <f t="shared" si="15"/>
        <v>0</v>
      </c>
      <c r="L21" s="1">
        <f t="shared" si="16"/>
        <v>0</v>
      </c>
      <c r="M21" s="1">
        <f t="shared" si="17"/>
        <v>0</v>
      </c>
      <c r="N21" s="1">
        <f t="shared" si="18"/>
        <v>0</v>
      </c>
      <c r="O21" s="28">
        <f t="shared" si="19"/>
        <v>0</v>
      </c>
    </row>
    <row r="22" spans="1:15" s="9" customFormat="1" ht="231.75" customHeight="1" x14ac:dyDescent="0.25">
      <c r="A22" s="27">
        <v>9</v>
      </c>
      <c r="B22" s="10" t="s">
        <v>89</v>
      </c>
      <c r="C22" s="13"/>
      <c r="D22" s="127">
        <v>5</v>
      </c>
      <c r="E22" s="14" t="s">
        <v>94</v>
      </c>
      <c r="F22" s="58"/>
      <c r="G22" s="12"/>
      <c r="H22" s="1">
        <f t="shared" si="13"/>
        <v>0</v>
      </c>
      <c r="I22" s="12"/>
      <c r="J22" s="1">
        <f t="shared" si="14"/>
        <v>0</v>
      </c>
      <c r="K22" s="1">
        <f t="shared" si="15"/>
        <v>0</v>
      </c>
      <c r="L22" s="1">
        <f t="shared" si="16"/>
        <v>0</v>
      </c>
      <c r="M22" s="1">
        <f t="shared" si="17"/>
        <v>0</v>
      </c>
      <c r="N22" s="1">
        <f t="shared" si="18"/>
        <v>0</v>
      </c>
      <c r="O22" s="28">
        <f t="shared" si="19"/>
        <v>0</v>
      </c>
    </row>
    <row r="23" spans="1:15" s="9" customFormat="1" ht="231.75" customHeight="1" x14ac:dyDescent="0.25">
      <c r="A23" s="27">
        <v>10</v>
      </c>
      <c r="B23" s="10" t="s">
        <v>90</v>
      </c>
      <c r="C23" s="13"/>
      <c r="D23" s="127">
        <v>2</v>
      </c>
      <c r="E23" s="14" t="s">
        <v>94</v>
      </c>
      <c r="F23" s="58"/>
      <c r="G23" s="12"/>
      <c r="H23" s="1">
        <f t="shared" si="13"/>
        <v>0</v>
      </c>
      <c r="I23" s="12"/>
      <c r="J23" s="1">
        <f t="shared" si="14"/>
        <v>0</v>
      </c>
      <c r="K23" s="1">
        <f t="shared" si="15"/>
        <v>0</v>
      </c>
      <c r="L23" s="1">
        <f t="shared" si="16"/>
        <v>0</v>
      </c>
      <c r="M23" s="1">
        <f t="shared" si="17"/>
        <v>0</v>
      </c>
      <c r="N23" s="1">
        <f t="shared" si="18"/>
        <v>0</v>
      </c>
      <c r="O23" s="28">
        <f t="shared" si="19"/>
        <v>0</v>
      </c>
    </row>
    <row r="24" spans="1:15" s="9" customFormat="1" ht="228" customHeight="1" x14ac:dyDescent="0.25">
      <c r="A24" s="27">
        <v>11</v>
      </c>
      <c r="B24" s="10" t="s">
        <v>91</v>
      </c>
      <c r="C24" s="13"/>
      <c r="D24" s="127">
        <v>1</v>
      </c>
      <c r="E24" s="14" t="s">
        <v>94</v>
      </c>
      <c r="F24" s="58"/>
      <c r="G24" s="12"/>
      <c r="H24" s="1">
        <f t="shared" si="13"/>
        <v>0</v>
      </c>
      <c r="I24" s="12"/>
      <c r="J24" s="1">
        <f t="shared" si="14"/>
        <v>0</v>
      </c>
      <c r="K24" s="1">
        <f t="shared" si="15"/>
        <v>0</v>
      </c>
      <c r="L24" s="1">
        <f t="shared" si="16"/>
        <v>0</v>
      </c>
      <c r="M24" s="1">
        <f t="shared" si="17"/>
        <v>0</v>
      </c>
      <c r="N24" s="1">
        <f t="shared" si="18"/>
        <v>0</v>
      </c>
      <c r="O24" s="28">
        <f t="shared" si="19"/>
        <v>0</v>
      </c>
    </row>
    <row r="25" spans="1:15" s="9" customFormat="1" ht="81.75" customHeight="1" thickBot="1" x14ac:dyDescent="0.3">
      <c r="A25" s="27">
        <v>12</v>
      </c>
      <c r="B25" s="10" t="s">
        <v>92</v>
      </c>
      <c r="C25" s="13"/>
      <c r="D25" s="127">
        <v>1</v>
      </c>
      <c r="E25" s="14" t="s">
        <v>93</v>
      </c>
      <c r="F25" s="58"/>
      <c r="G25" s="12"/>
      <c r="H25" s="1">
        <f t="shared" si="13"/>
        <v>0</v>
      </c>
      <c r="I25" s="12"/>
      <c r="J25" s="1">
        <f t="shared" si="14"/>
        <v>0</v>
      </c>
      <c r="K25" s="1">
        <f t="shared" si="15"/>
        <v>0</v>
      </c>
      <c r="L25" s="1">
        <f t="shared" si="16"/>
        <v>0</v>
      </c>
      <c r="M25" s="1">
        <f t="shared" si="17"/>
        <v>0</v>
      </c>
      <c r="N25" s="1">
        <f t="shared" si="18"/>
        <v>0</v>
      </c>
      <c r="O25" s="28">
        <f t="shared" si="19"/>
        <v>0</v>
      </c>
    </row>
    <row r="26" spans="1:15" s="9" customFormat="1" ht="42" customHeight="1" thickBot="1" x14ac:dyDescent="0.3">
      <c r="A26" s="91" t="s">
        <v>26</v>
      </c>
      <c r="B26" s="92"/>
      <c r="C26" s="92"/>
      <c r="D26" s="92"/>
      <c r="E26" s="92"/>
      <c r="F26" s="92"/>
      <c r="G26" s="92"/>
      <c r="H26" s="92"/>
      <c r="I26" s="92"/>
      <c r="J26" s="92"/>
      <c r="K26" s="92"/>
      <c r="L26" s="103" t="s">
        <v>27</v>
      </c>
      <c r="M26" s="104"/>
      <c r="N26" s="104"/>
      <c r="O26" s="36">
        <f>SUMIF(G:G,0%,L:L)+SUMIF(G:G,"",L:L)</f>
        <v>0</v>
      </c>
    </row>
    <row r="27" spans="1:15" s="9" customFormat="1" ht="39" customHeight="1" x14ac:dyDescent="0.25">
      <c r="A27" s="75" t="s">
        <v>78</v>
      </c>
      <c r="B27" s="76"/>
      <c r="C27" s="76"/>
      <c r="D27" s="76"/>
      <c r="E27" s="76"/>
      <c r="F27" s="76"/>
      <c r="G27" s="76"/>
      <c r="H27" s="76"/>
      <c r="I27" s="76"/>
      <c r="J27" s="76"/>
      <c r="K27" s="77"/>
      <c r="L27" s="97" t="s">
        <v>28</v>
      </c>
      <c r="M27" s="98"/>
      <c r="N27" s="98"/>
      <c r="O27" s="37">
        <f>SUMIF(G:G,5%,L:L)</f>
        <v>0</v>
      </c>
    </row>
    <row r="28" spans="1:15" s="9" customFormat="1" ht="30" customHeight="1" x14ac:dyDescent="0.25">
      <c r="A28" s="78"/>
      <c r="B28" s="79"/>
      <c r="C28" s="79"/>
      <c r="D28" s="79"/>
      <c r="E28" s="79"/>
      <c r="F28" s="79"/>
      <c r="G28" s="79"/>
      <c r="H28" s="79"/>
      <c r="I28" s="79"/>
      <c r="J28" s="79"/>
      <c r="K28" s="80"/>
      <c r="L28" s="97" t="s">
        <v>29</v>
      </c>
      <c r="M28" s="98"/>
      <c r="N28" s="98"/>
      <c r="O28" s="37">
        <f>SUMIF(G:G,19%,L:L)</f>
        <v>0</v>
      </c>
    </row>
    <row r="29" spans="1:15" s="9" customFormat="1" ht="30" customHeight="1" x14ac:dyDescent="0.25">
      <c r="A29" s="78"/>
      <c r="B29" s="79"/>
      <c r="C29" s="79"/>
      <c r="D29" s="79"/>
      <c r="E29" s="79"/>
      <c r="F29" s="79"/>
      <c r="G29" s="79"/>
      <c r="H29" s="79"/>
      <c r="I29" s="79"/>
      <c r="J29" s="79"/>
      <c r="K29" s="80"/>
      <c r="L29" s="99" t="s">
        <v>22</v>
      </c>
      <c r="M29" s="100"/>
      <c r="N29" s="100"/>
      <c r="O29" s="38">
        <f>SUM(O26:O28)</f>
        <v>0</v>
      </c>
    </row>
    <row r="30" spans="1:15" s="9" customFormat="1" ht="30" customHeight="1" x14ac:dyDescent="0.25">
      <c r="A30" s="78"/>
      <c r="B30" s="79"/>
      <c r="C30" s="79"/>
      <c r="D30" s="79"/>
      <c r="E30" s="79"/>
      <c r="F30" s="79"/>
      <c r="G30" s="79"/>
      <c r="H30" s="79"/>
      <c r="I30" s="79"/>
      <c r="J30" s="79"/>
      <c r="K30" s="80"/>
      <c r="L30" s="101" t="s">
        <v>30</v>
      </c>
      <c r="M30" s="102"/>
      <c r="N30" s="102"/>
      <c r="O30" s="39">
        <f>SUMIF(G:G,5%,M:M)</f>
        <v>0</v>
      </c>
    </row>
    <row r="31" spans="1:15" s="9" customFormat="1" ht="30" customHeight="1" x14ac:dyDescent="0.25">
      <c r="A31" s="78"/>
      <c r="B31" s="79"/>
      <c r="C31" s="79"/>
      <c r="D31" s="79"/>
      <c r="E31" s="79"/>
      <c r="F31" s="79"/>
      <c r="G31" s="79"/>
      <c r="H31" s="79"/>
      <c r="I31" s="79"/>
      <c r="J31" s="79"/>
      <c r="K31" s="80"/>
      <c r="L31" s="101" t="s">
        <v>31</v>
      </c>
      <c r="M31" s="102"/>
      <c r="N31" s="102"/>
      <c r="O31" s="39">
        <f>SUMIF(G:G,19%,M:M)</f>
        <v>0</v>
      </c>
    </row>
    <row r="32" spans="1:15" s="9" customFormat="1" ht="30" customHeight="1" x14ac:dyDescent="0.25">
      <c r="A32" s="78"/>
      <c r="B32" s="79"/>
      <c r="C32" s="79"/>
      <c r="D32" s="79"/>
      <c r="E32" s="79"/>
      <c r="F32" s="79"/>
      <c r="G32" s="79"/>
      <c r="H32" s="79"/>
      <c r="I32" s="79"/>
      <c r="J32" s="79"/>
      <c r="K32" s="80"/>
      <c r="L32" s="99" t="s">
        <v>32</v>
      </c>
      <c r="M32" s="100"/>
      <c r="N32" s="100"/>
      <c r="O32" s="38">
        <f>SUM(O30:O31)</f>
        <v>0</v>
      </c>
    </row>
    <row r="33" spans="1:17" s="9" customFormat="1" ht="30" customHeight="1" x14ac:dyDescent="0.25">
      <c r="A33" s="78"/>
      <c r="B33" s="79"/>
      <c r="C33" s="79"/>
      <c r="D33" s="79"/>
      <c r="E33" s="79"/>
      <c r="F33" s="79"/>
      <c r="G33" s="79"/>
      <c r="H33" s="79"/>
      <c r="I33" s="79"/>
      <c r="J33" s="79"/>
      <c r="K33" s="80"/>
      <c r="L33" s="97" t="s">
        <v>33</v>
      </c>
      <c r="M33" s="98"/>
      <c r="N33" s="98"/>
      <c r="O33" s="37">
        <f>SUMIF(I:I,8%,N:N)</f>
        <v>0</v>
      </c>
    </row>
    <row r="34" spans="1:17" s="9" customFormat="1" ht="37.5" customHeight="1" x14ac:dyDescent="0.25">
      <c r="A34" s="78"/>
      <c r="B34" s="79"/>
      <c r="C34" s="79"/>
      <c r="D34" s="79"/>
      <c r="E34" s="79"/>
      <c r="F34" s="79"/>
      <c r="G34" s="79"/>
      <c r="H34" s="79"/>
      <c r="I34" s="79"/>
      <c r="J34" s="79"/>
      <c r="K34" s="80"/>
      <c r="L34" s="95" t="s">
        <v>34</v>
      </c>
      <c r="M34" s="96"/>
      <c r="N34" s="96"/>
      <c r="O34" s="38">
        <f>SUM(O33)</f>
        <v>0</v>
      </c>
    </row>
    <row r="35" spans="1:17" s="9" customFormat="1" ht="32.25" customHeight="1" thickBot="1" x14ac:dyDescent="0.3">
      <c r="A35" s="81"/>
      <c r="B35" s="82"/>
      <c r="C35" s="82"/>
      <c r="D35" s="82"/>
      <c r="E35" s="82"/>
      <c r="F35" s="82"/>
      <c r="G35" s="82"/>
      <c r="H35" s="82"/>
      <c r="I35" s="82"/>
      <c r="J35" s="82"/>
      <c r="K35" s="83"/>
      <c r="L35" s="93" t="s">
        <v>35</v>
      </c>
      <c r="M35" s="94"/>
      <c r="N35" s="94"/>
      <c r="O35" s="40">
        <f>+O29+O32+O34</f>
        <v>0</v>
      </c>
    </row>
    <row r="37" spans="1:17" ht="50.1" customHeight="1" thickBot="1" x14ac:dyDescent="0.3">
      <c r="B37" s="84"/>
      <c r="C37" s="84"/>
    </row>
    <row r="38" spans="1:17" x14ac:dyDescent="0.25">
      <c r="B38" s="62" t="s">
        <v>36</v>
      </c>
      <c r="C38" s="62"/>
    </row>
    <row r="39" spans="1:17" ht="15" customHeight="1" x14ac:dyDescent="0.25">
      <c r="M39" s="42"/>
      <c r="N39" s="43"/>
      <c r="O39" s="44"/>
    </row>
    <row r="40" spans="1:17" ht="15.75" customHeight="1" x14ac:dyDescent="0.25">
      <c r="M40" s="42"/>
      <c r="N40" s="43"/>
      <c r="O40" s="44"/>
    </row>
    <row r="41" spans="1:17" ht="15" customHeight="1" x14ac:dyDescent="0.25">
      <c r="A41" s="11" t="s">
        <v>37</v>
      </c>
      <c r="M41" s="42"/>
      <c r="N41" s="43"/>
      <c r="O41" s="44"/>
    </row>
    <row r="42" spans="1:17" x14ac:dyDescent="0.25">
      <c r="A42" s="61" t="s">
        <v>38</v>
      </c>
      <c r="B42" s="61"/>
      <c r="C42" s="61"/>
      <c r="D42" s="61"/>
      <c r="E42" s="61"/>
      <c r="F42" s="61"/>
      <c r="G42" s="61"/>
      <c r="H42" s="61"/>
      <c r="I42" s="61"/>
      <c r="J42" s="61"/>
      <c r="K42" s="61"/>
      <c r="L42" s="61"/>
      <c r="M42" s="61"/>
      <c r="N42" s="61"/>
      <c r="O42" s="61"/>
      <c r="P42" s="2"/>
      <c r="Q42" s="2"/>
    </row>
    <row r="43" spans="1:17" ht="15" customHeight="1" x14ac:dyDescent="0.25">
      <c r="A43" s="60" t="s">
        <v>39</v>
      </c>
      <c r="B43" s="60"/>
      <c r="C43" s="60"/>
      <c r="D43" s="60"/>
      <c r="E43" s="60"/>
      <c r="F43" s="60"/>
      <c r="G43" s="60"/>
      <c r="H43" s="60"/>
      <c r="I43" s="60"/>
      <c r="J43" s="60"/>
      <c r="K43" s="60"/>
      <c r="L43" s="60"/>
      <c r="M43" s="60"/>
      <c r="N43" s="60"/>
      <c r="O43" s="60"/>
      <c r="P43" s="41"/>
      <c r="Q43" s="41"/>
    </row>
    <row r="44" spans="1:17" x14ac:dyDescent="0.25">
      <c r="A44" s="59" t="s">
        <v>40</v>
      </c>
      <c r="B44" s="59"/>
      <c r="C44" s="59"/>
      <c r="D44" s="59"/>
      <c r="E44" s="59"/>
      <c r="F44" s="59"/>
      <c r="G44" s="59"/>
      <c r="H44" s="59"/>
      <c r="I44" s="59"/>
      <c r="J44" s="59"/>
      <c r="K44" s="59"/>
      <c r="L44" s="59"/>
      <c r="M44" s="59"/>
      <c r="N44" s="59"/>
      <c r="O44" s="59"/>
      <c r="P44" s="5"/>
      <c r="Q44" s="5"/>
    </row>
    <row r="45" spans="1:17" x14ac:dyDescent="0.25">
      <c r="A45" s="59" t="s">
        <v>41</v>
      </c>
      <c r="B45" s="59"/>
      <c r="C45" s="59"/>
      <c r="D45" s="59"/>
      <c r="E45" s="59"/>
      <c r="F45" s="59"/>
      <c r="G45" s="59"/>
      <c r="H45" s="59"/>
      <c r="I45" s="59"/>
      <c r="J45" s="59"/>
      <c r="K45" s="59"/>
      <c r="L45" s="59"/>
      <c r="M45" s="59"/>
      <c r="N45" s="59"/>
      <c r="O45" s="59"/>
      <c r="P45" s="5"/>
      <c r="Q45" s="5"/>
    </row>
    <row r="46" spans="1:17" x14ac:dyDescent="0.25">
      <c r="K46" s="2"/>
      <c r="L46" s="2"/>
      <c r="M46" s="2"/>
      <c r="N46" s="2"/>
    </row>
    <row r="88" spans="11:15" s="2" customFormat="1" x14ac:dyDescent="0.25">
      <c r="K88" s="4"/>
      <c r="L88" s="4"/>
      <c r="M88" s="4"/>
      <c r="N88" s="4"/>
      <c r="O88" s="4"/>
    </row>
    <row r="89" spans="11:15" s="2" customFormat="1" x14ac:dyDescent="0.25">
      <c r="K89" s="4"/>
      <c r="L89" s="4"/>
      <c r="M89" s="4"/>
      <c r="N89" s="4"/>
      <c r="O89" s="4"/>
    </row>
    <row r="90" spans="11:15" s="2" customFormat="1" x14ac:dyDescent="0.25">
      <c r="K90" s="4"/>
      <c r="L90" s="4"/>
      <c r="M90" s="4"/>
      <c r="N90" s="4"/>
      <c r="O90" s="4"/>
    </row>
    <row r="91" spans="11:15" s="2" customFormat="1" x14ac:dyDescent="0.25">
      <c r="K91" s="4"/>
      <c r="L91" s="4"/>
      <c r="M91" s="4"/>
      <c r="N91" s="4"/>
      <c r="O91" s="4"/>
    </row>
  </sheetData>
  <sheetProtection algorithmName="SHA-512" hashValue="RSXkgWpFKfHle+ca/wheRXcYKZpXTvzZIFaMndCL1cppfa7KLZQlEPerdwinrt+lyFmzyltGmXgebN/zB82tfg==" saltValue="rDbz7jq0KgrmGf/YvTSL0A==" spinCount="100000" sheet="1" selectLockedCells="1"/>
  <mergeCells count="35">
    <mergeCell ref="L30:N30"/>
    <mergeCell ref="L29:N29"/>
    <mergeCell ref="L28:N28"/>
    <mergeCell ref="L27:N27"/>
    <mergeCell ref="L26:N26"/>
    <mergeCell ref="L35:N35"/>
    <mergeCell ref="L34:N34"/>
    <mergeCell ref="L33:N33"/>
    <mergeCell ref="L32:N32"/>
    <mergeCell ref="L31:N31"/>
    <mergeCell ref="A27:K35"/>
    <mergeCell ref="F9:I9"/>
    <mergeCell ref="B37:C37"/>
    <mergeCell ref="A9:B11"/>
    <mergeCell ref="D9:E9"/>
    <mergeCell ref="D11:E11"/>
    <mergeCell ref="A26:K26"/>
    <mergeCell ref="M11:N11"/>
    <mergeCell ref="M9:N9"/>
    <mergeCell ref="K9:L9"/>
    <mergeCell ref="K11:L11"/>
    <mergeCell ref="F11:I11"/>
    <mergeCell ref="A2:A5"/>
    <mergeCell ref="B2:M2"/>
    <mergeCell ref="N2:O2"/>
    <mergeCell ref="B3:M3"/>
    <mergeCell ref="N3:O3"/>
    <mergeCell ref="B4:M5"/>
    <mergeCell ref="N4:O4"/>
    <mergeCell ref="N5:O5"/>
    <mergeCell ref="A45:O45"/>
    <mergeCell ref="A44:O44"/>
    <mergeCell ref="A43:O43"/>
    <mergeCell ref="A42:O42"/>
    <mergeCell ref="B38:C38"/>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25"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G14:G25</xm:sqref>
        </x14:dataValidation>
        <x14:dataValidation type="list" allowBlank="1" showInputMessage="1" showErrorMessage="1" xr:uid="{00000000-0002-0000-0000-000008000000}">
          <x14:formula1>
            <xm:f>Cálculos!$F$7:$F$8</xm:f>
          </x14:formula1>
          <xm:sqref>I14:I25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1" bestFit="1" customWidth="1"/>
    <col min="6" max="6" width="15" style="35" bestFit="1" customWidth="1"/>
  </cols>
  <sheetData>
    <row r="6" spans="2:6" x14ac:dyDescent="0.25">
      <c r="B6" s="15" t="s">
        <v>9</v>
      </c>
      <c r="D6" s="29" t="s">
        <v>42</v>
      </c>
      <c r="F6" s="32" t="s">
        <v>43</v>
      </c>
    </row>
    <row r="7" spans="2:6" x14ac:dyDescent="0.25">
      <c r="B7" s="2" t="s">
        <v>44</v>
      </c>
      <c r="D7" s="30">
        <v>0</v>
      </c>
      <c r="F7" s="33">
        <v>0.08</v>
      </c>
    </row>
    <row r="8" spans="2:6" x14ac:dyDescent="0.25">
      <c r="B8" s="2" t="s">
        <v>45</v>
      </c>
      <c r="D8" s="30">
        <v>0.05</v>
      </c>
      <c r="F8" s="34">
        <v>0</v>
      </c>
    </row>
    <row r="9" spans="2:6" x14ac:dyDescent="0.25">
      <c r="B9" s="2" t="s">
        <v>46</v>
      </c>
      <c r="D9" s="30">
        <v>0.19</v>
      </c>
    </row>
    <row r="10" spans="2:6" x14ac:dyDescent="0.25">
      <c r="D10" s="3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5"/>
      <c r="C2" s="125"/>
      <c r="D2" s="116" t="s">
        <v>0</v>
      </c>
      <c r="E2" s="118"/>
      <c r="F2" s="118"/>
      <c r="G2" s="118"/>
      <c r="H2" s="117"/>
      <c r="I2" s="116" t="s">
        <v>1</v>
      </c>
      <c r="J2" s="117"/>
      <c r="K2" s="56"/>
    </row>
    <row r="3" spans="2:11" ht="15" customHeight="1" x14ac:dyDescent="0.25">
      <c r="B3" s="125"/>
      <c r="C3" s="125"/>
      <c r="D3" s="116" t="s">
        <v>2</v>
      </c>
      <c r="E3" s="118"/>
      <c r="F3" s="118"/>
      <c r="G3" s="118"/>
      <c r="H3" s="117"/>
      <c r="I3" s="116" t="s">
        <v>77</v>
      </c>
      <c r="J3" s="117"/>
      <c r="K3" s="55"/>
    </row>
    <row r="4" spans="2:11" ht="15" customHeight="1" x14ac:dyDescent="0.25">
      <c r="B4" s="125"/>
      <c r="C4" s="125"/>
      <c r="D4" s="119" t="s">
        <v>3</v>
      </c>
      <c r="E4" s="120"/>
      <c r="F4" s="120"/>
      <c r="G4" s="120"/>
      <c r="H4" s="121"/>
      <c r="I4" s="116" t="s">
        <v>79</v>
      </c>
      <c r="J4" s="117"/>
      <c r="K4" s="55"/>
    </row>
    <row r="5" spans="2:11" ht="15" customHeight="1" x14ac:dyDescent="0.25">
      <c r="B5" s="125"/>
      <c r="C5" s="125"/>
      <c r="D5" s="122"/>
      <c r="E5" s="123"/>
      <c r="F5" s="123"/>
      <c r="G5" s="123"/>
      <c r="H5" s="124"/>
      <c r="I5" s="116" t="s">
        <v>47</v>
      </c>
      <c r="J5" s="117"/>
      <c r="K5" s="55"/>
    </row>
    <row r="6" spans="2:11" x14ac:dyDescent="0.25">
      <c r="K6" s="47"/>
    </row>
    <row r="7" spans="2:11" ht="15.75" customHeight="1" x14ac:dyDescent="0.25">
      <c r="B7" s="114" t="s">
        <v>48</v>
      </c>
      <c r="C7" s="114"/>
      <c r="D7" s="114"/>
      <c r="E7" s="114"/>
      <c r="F7" s="114"/>
      <c r="G7" s="114"/>
      <c r="H7" s="114"/>
      <c r="I7" s="114"/>
      <c r="J7" s="114"/>
      <c r="K7" s="52"/>
    </row>
    <row r="8" spans="2:11" ht="15.75" customHeight="1" x14ac:dyDescent="0.25">
      <c r="B8" s="111" t="s">
        <v>49</v>
      </c>
      <c r="C8" s="111" t="s">
        <v>50</v>
      </c>
      <c r="D8" s="111"/>
      <c r="E8" s="111"/>
      <c r="F8" s="111"/>
      <c r="G8" s="114" t="s">
        <v>51</v>
      </c>
      <c r="H8" s="114"/>
      <c r="I8" s="114"/>
      <c r="J8" s="114"/>
      <c r="K8" s="52"/>
    </row>
    <row r="9" spans="2:11" ht="15.75" customHeight="1" x14ac:dyDescent="0.25">
      <c r="B9" s="111"/>
      <c r="C9" s="51" t="s">
        <v>52</v>
      </c>
      <c r="D9" s="51" t="s">
        <v>53</v>
      </c>
      <c r="E9" s="111" t="s">
        <v>54</v>
      </c>
      <c r="F9" s="111"/>
      <c r="G9" s="114"/>
      <c r="H9" s="114"/>
      <c r="I9" s="114"/>
      <c r="J9" s="114"/>
      <c r="K9" s="52"/>
    </row>
    <row r="10" spans="2:11" ht="15.75" customHeight="1" x14ac:dyDescent="0.25">
      <c r="B10" s="49">
        <v>1</v>
      </c>
      <c r="C10" s="49">
        <v>2021</v>
      </c>
      <c r="D10" s="49">
        <v>5</v>
      </c>
      <c r="E10" s="112">
        <v>24</v>
      </c>
      <c r="F10" s="112"/>
      <c r="G10" s="126" t="s">
        <v>55</v>
      </c>
      <c r="H10" s="126"/>
      <c r="I10" s="126"/>
      <c r="J10" s="126"/>
      <c r="K10" s="54"/>
    </row>
    <row r="11" spans="2:11" ht="57.75" customHeight="1" x14ac:dyDescent="0.25">
      <c r="B11" s="49">
        <v>2</v>
      </c>
      <c r="C11" s="49">
        <v>2022</v>
      </c>
      <c r="D11" s="49">
        <v>5</v>
      </c>
      <c r="E11" s="105">
        <v>31</v>
      </c>
      <c r="F11" s="106"/>
      <c r="G11" s="107" t="s">
        <v>56</v>
      </c>
      <c r="H11" s="108"/>
      <c r="I11" s="108"/>
      <c r="J11" s="109"/>
      <c r="K11" s="54"/>
    </row>
    <row r="12" spans="2:11" ht="82.5" customHeight="1" x14ac:dyDescent="0.25">
      <c r="B12" s="49">
        <v>3</v>
      </c>
      <c r="C12" s="49">
        <v>2022</v>
      </c>
      <c r="D12" s="49">
        <v>7</v>
      </c>
      <c r="E12" s="105">
        <v>27</v>
      </c>
      <c r="F12" s="106"/>
      <c r="G12" s="107" t="s">
        <v>57</v>
      </c>
      <c r="H12" s="108"/>
      <c r="I12" s="108"/>
      <c r="J12" s="109"/>
      <c r="K12" s="54"/>
    </row>
    <row r="13" spans="2:11" ht="100.5" customHeight="1" x14ac:dyDescent="0.25">
      <c r="B13" s="49">
        <v>4</v>
      </c>
      <c r="C13" s="49">
        <v>2023</v>
      </c>
      <c r="D13" s="49">
        <v>11</v>
      </c>
      <c r="E13" s="105">
        <v>30</v>
      </c>
      <c r="F13" s="106"/>
      <c r="G13" s="107" t="s">
        <v>72</v>
      </c>
      <c r="H13" s="108"/>
      <c r="I13" s="108"/>
      <c r="J13" s="109"/>
      <c r="K13" s="54"/>
    </row>
    <row r="14" spans="2:11" ht="70.5" customHeight="1" x14ac:dyDescent="0.25">
      <c r="B14" s="49">
        <v>5</v>
      </c>
      <c r="C14" s="49">
        <v>2024</v>
      </c>
      <c r="D14" s="57" t="s">
        <v>71</v>
      </c>
      <c r="E14" s="105">
        <v>27</v>
      </c>
      <c r="F14" s="106"/>
      <c r="G14" s="107" t="s">
        <v>73</v>
      </c>
      <c r="H14" s="108"/>
      <c r="I14" s="108"/>
      <c r="J14" s="109"/>
      <c r="K14" s="54"/>
    </row>
    <row r="15" spans="2:11" ht="76.5" customHeight="1" x14ac:dyDescent="0.25">
      <c r="B15" s="49">
        <v>6</v>
      </c>
      <c r="C15" s="49">
        <v>2024</v>
      </c>
      <c r="D15" s="57" t="s">
        <v>74</v>
      </c>
      <c r="E15" s="105"/>
      <c r="F15" s="106"/>
      <c r="G15" s="107" t="s">
        <v>76</v>
      </c>
      <c r="H15" s="108"/>
      <c r="I15" s="108"/>
      <c r="J15" s="109"/>
      <c r="K15" s="54"/>
    </row>
    <row r="16" spans="2:11" ht="15.75" customHeight="1" x14ac:dyDescent="0.25">
      <c r="B16" s="111" t="s">
        <v>58</v>
      </c>
      <c r="C16" s="111"/>
      <c r="D16" s="111"/>
      <c r="E16" s="111"/>
      <c r="F16" s="111"/>
      <c r="G16" s="111"/>
      <c r="H16" s="111"/>
      <c r="I16" s="111"/>
      <c r="J16" s="111"/>
      <c r="K16" s="50"/>
    </row>
    <row r="17" spans="2:11" x14ac:dyDescent="0.25">
      <c r="B17" s="111" t="s">
        <v>59</v>
      </c>
      <c r="C17" s="111"/>
      <c r="D17" s="111"/>
      <c r="E17" s="111"/>
      <c r="F17" s="111" t="s">
        <v>60</v>
      </c>
      <c r="G17" s="111"/>
      <c r="H17" s="111"/>
      <c r="I17" s="111"/>
      <c r="J17" s="111"/>
      <c r="K17" s="50"/>
    </row>
    <row r="18" spans="2:11" ht="15.75" customHeight="1" x14ac:dyDescent="0.25">
      <c r="B18" s="112" t="s">
        <v>61</v>
      </c>
      <c r="C18" s="112"/>
      <c r="D18" s="112"/>
      <c r="E18" s="112"/>
      <c r="F18" s="112" t="s">
        <v>75</v>
      </c>
      <c r="G18" s="112"/>
      <c r="H18" s="112"/>
      <c r="I18" s="112"/>
      <c r="J18" s="112"/>
      <c r="K18" s="48"/>
    </row>
    <row r="19" spans="2:11" x14ac:dyDescent="0.25">
      <c r="B19" s="111" t="s">
        <v>62</v>
      </c>
      <c r="C19" s="111"/>
      <c r="D19" s="111"/>
      <c r="E19" s="111"/>
      <c r="F19" s="111"/>
      <c r="G19" s="111"/>
      <c r="H19" s="111"/>
      <c r="I19" s="111"/>
      <c r="J19" s="111"/>
      <c r="K19" s="50"/>
    </row>
    <row r="20" spans="2:11" x14ac:dyDescent="0.25">
      <c r="B20" s="111" t="s">
        <v>59</v>
      </c>
      <c r="C20" s="111"/>
      <c r="D20" s="111"/>
      <c r="E20" s="111"/>
      <c r="F20" s="111" t="s">
        <v>60</v>
      </c>
      <c r="G20" s="111"/>
      <c r="H20" s="111"/>
      <c r="I20" s="111"/>
      <c r="J20" s="111"/>
      <c r="K20" s="50"/>
    </row>
    <row r="21" spans="2:11" ht="15.75" customHeight="1" x14ac:dyDescent="0.25">
      <c r="B21" s="113" t="s">
        <v>63</v>
      </c>
      <c r="C21" s="113"/>
      <c r="D21" s="113"/>
      <c r="E21" s="113"/>
      <c r="F21" s="113" t="s">
        <v>64</v>
      </c>
      <c r="G21" s="113"/>
      <c r="H21" s="113"/>
      <c r="I21" s="113"/>
      <c r="J21" s="113"/>
      <c r="K21" s="53"/>
    </row>
    <row r="22" spans="2:11" ht="15.75" customHeight="1" x14ac:dyDescent="0.25">
      <c r="B22" s="114" t="s">
        <v>65</v>
      </c>
      <c r="C22" s="114"/>
      <c r="D22" s="114"/>
      <c r="E22" s="114"/>
      <c r="F22" s="114"/>
      <c r="G22" s="114"/>
      <c r="H22" s="114"/>
      <c r="I22" s="114"/>
      <c r="J22" s="114"/>
      <c r="K22" s="52"/>
    </row>
    <row r="23" spans="2:11" x14ac:dyDescent="0.25">
      <c r="B23" s="111" t="s">
        <v>59</v>
      </c>
      <c r="C23" s="111"/>
      <c r="D23" s="111"/>
      <c r="E23" s="111" t="s">
        <v>60</v>
      </c>
      <c r="F23" s="111"/>
      <c r="G23" s="111"/>
      <c r="H23" s="111" t="s">
        <v>66</v>
      </c>
      <c r="I23" s="111"/>
      <c r="J23" s="111"/>
      <c r="K23" s="50"/>
    </row>
    <row r="24" spans="2:11" x14ac:dyDescent="0.25">
      <c r="B24" s="111"/>
      <c r="C24" s="111"/>
      <c r="D24" s="111"/>
      <c r="E24" s="111"/>
      <c r="F24" s="111"/>
      <c r="G24" s="111"/>
      <c r="H24" s="51" t="s">
        <v>52</v>
      </c>
      <c r="I24" s="51" t="s">
        <v>53</v>
      </c>
      <c r="J24" s="51" t="s">
        <v>54</v>
      </c>
      <c r="K24" s="50"/>
    </row>
    <row r="25" spans="2:11" x14ac:dyDescent="0.25">
      <c r="B25" s="112" t="s">
        <v>67</v>
      </c>
      <c r="C25" s="112"/>
      <c r="D25" s="112"/>
      <c r="E25" s="113" t="s">
        <v>68</v>
      </c>
      <c r="F25" s="113"/>
      <c r="G25" s="113"/>
      <c r="H25" s="49">
        <v>2024</v>
      </c>
      <c r="I25" s="57" t="s">
        <v>74</v>
      </c>
      <c r="J25" s="49"/>
      <c r="K25" s="48"/>
    </row>
    <row r="26" spans="2:11" x14ac:dyDescent="0.25">
      <c r="K26" s="47"/>
    </row>
    <row r="27" spans="2:11" ht="56.25" customHeight="1" x14ac:dyDescent="0.25">
      <c r="B27" s="47"/>
      <c r="C27" s="110" t="s">
        <v>69</v>
      </c>
      <c r="D27" s="110"/>
      <c r="E27" s="110"/>
      <c r="F27" s="110"/>
      <c r="G27" s="110"/>
      <c r="H27" s="110"/>
      <c r="I27" s="110"/>
      <c r="K27" s="47"/>
    </row>
    <row r="28" spans="2:11" ht="16.5" customHeight="1" x14ac:dyDescent="0.25">
      <c r="E28" s="115" t="s">
        <v>70</v>
      </c>
      <c r="F28" s="115"/>
      <c r="G28" s="115"/>
      <c r="H28" s="115"/>
      <c r="I28" s="115"/>
      <c r="J28" s="115"/>
      <c r="K28" s="46"/>
    </row>
    <row r="29" spans="2:11" x14ac:dyDescent="0.25">
      <c r="B29" s="47"/>
      <c r="C29" s="47"/>
      <c r="D29" s="47"/>
      <c r="E29" s="115"/>
      <c r="F29" s="115"/>
      <c r="G29" s="115"/>
      <c r="H29" s="115"/>
      <c r="I29" s="115"/>
      <c r="J29" s="115"/>
      <c r="K29" s="46"/>
    </row>
    <row r="30" spans="2:11" ht="15" customHeight="1" x14ac:dyDescent="0.25">
      <c r="C30" s="45"/>
      <c r="D30" s="45"/>
      <c r="E30" s="45"/>
      <c r="F30" s="45"/>
      <c r="G30" s="45"/>
      <c r="H30" s="45"/>
    </row>
    <row r="31" spans="2:11" x14ac:dyDescent="0.25">
      <c r="B31" s="45"/>
      <c r="C31" s="45"/>
      <c r="D31" s="45"/>
      <c r="E31" s="45"/>
      <c r="F31" s="45"/>
      <c r="G31" s="45"/>
      <c r="H31" s="45"/>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Claudia Patricia Rodriguez Pulgarin</cp:lastModifiedBy>
  <cp:revision/>
  <cp:lastPrinted>2024-07-22T22:04:40Z</cp:lastPrinted>
  <dcterms:created xsi:type="dcterms:W3CDTF">2017-04-28T13:22:52Z</dcterms:created>
  <dcterms:modified xsi:type="dcterms:W3CDTF">2025-10-28T21:38:32Z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