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rnandalozano_ucundinamarca_edu_co/Documents/jfernandalozano/Downloads/"/>
    </mc:Choice>
  </mc:AlternateContent>
  <xr:revisionPtr revIDLastSave="109" documentId="13_ncr:1_{F325527D-AE3E-4150-8C66-BA9D114568FD}" xr6:coauthVersionLast="47" xr6:coauthVersionMax="47" xr10:uidLastSave="{A7956CB0-012F-4297-AEEB-D508FB607247}"/>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9" i="7"/>
  <c r="O2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15" i="7"/>
  <c r="J15" i="7"/>
  <c r="L15" i="7"/>
  <c r="M15" i="7" s="1"/>
  <c r="F22" i="3"/>
  <c r="J22" i="3" s="1"/>
  <c r="F23" i="3"/>
  <c r="H23" i="3" s="1"/>
  <c r="O26" i="7"/>
  <c r="O25" i="7"/>
  <c r="L14" i="7"/>
  <c r="M14" i="7" s="1"/>
  <c r="J14" i="7"/>
  <c r="H14" i="7"/>
  <c r="K16" i="3" l="1"/>
  <c r="J20" i="3"/>
  <c r="J17" i="3"/>
  <c r="H20" i="3"/>
  <c r="H17" i="3"/>
  <c r="J18" i="3"/>
  <c r="O18" i="3" s="1"/>
  <c r="L19" i="3"/>
  <c r="O19" i="3" s="1"/>
  <c r="L16" i="3"/>
  <c r="O16" i="3" s="1"/>
  <c r="L15" i="3"/>
  <c r="H15" i="3"/>
  <c r="J21" i="3"/>
  <c r="H21" i="3"/>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H22" i="3"/>
  <c r="J23" i="3"/>
  <c r="L23" i="3"/>
  <c r="L22" i="3"/>
  <c r="O24" i="7"/>
  <c r="O27" i="7" s="1"/>
  <c r="K14" i="7"/>
  <c r="O30" i="7"/>
  <c r="O31" i="7"/>
  <c r="O32" i="7" s="1"/>
  <c r="N14" i="7"/>
  <c r="O14" i="7" s="1"/>
  <c r="O20" i="3" l="1"/>
  <c r="K20" i="3"/>
  <c r="O17" i="3"/>
  <c r="K18" i="3"/>
  <c r="K17" i="3"/>
  <c r="O21" i="3"/>
  <c r="K15" i="3"/>
  <c r="O15" i="3"/>
  <c r="K21" i="3"/>
  <c r="K22" i="3"/>
  <c r="O23" i="3"/>
  <c r="K23" i="3"/>
  <c r="O22" i="3"/>
  <c r="O33"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<sst xmlns="http://schemas.openxmlformats.org/spreadsheetml/2006/main" count="273" uniqueCount="122">
  <si>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</si>
  <si>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</si>
  <si>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</si>
  <si>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</si>
  <si>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</si>
  <si>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</si>
  <si>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</si>
  <si>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</si>
  <si>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</si>
  <si>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</si>
  <si>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</si>
  <si>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</si>
  <si>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</si>
  <si>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</si>
  <si>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</si>
  <si>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</si>
  <si>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</si>
  <si>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</si>
  <si>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</si>
  <si>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</si>
  <si>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</si>
  <si>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</si>
  <si>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</si>
  <si>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</si>
  <si>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</si>
  <si>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</si>
  <si>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</si>
  <si>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</si>
  <si>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</si>
  <si>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</si>
  <si>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</si>
  <si>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</si>
  <si>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</si>
  <si>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</si>
  <si>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</si>
  <si>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</si>
  <si>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</si>
  <si>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</si>
  <si>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</si>
  <si>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</si>
  <si>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</si>
  <si>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</si>
  <si>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</si>
  <si>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</si>
  <si>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</si>
  <si>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</si>
  <si>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</si>
  <si>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</si>
  <si>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</si>
  <si>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</si>
  <si>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</si>
  <si>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</si>
  <si>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</si>
  <si>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</si>
  <si>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</si>
  <si>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</si>
  <si>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</si>
  <si>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</si>
  <si>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</si>
  <si>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</si>
  <si>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</si>
  <si>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</si>
  <si>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</si>
  <si>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</si>
  <si>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</si>
  <si>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</si>
  <si>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</si>
  <si>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</si>
  <si>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</si>
  <si>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</si>
  <si>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</si>
  <si>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</si>
  <si>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</si>
  <si>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</si>
  <si>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</si>
  <si>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</si>
  <si>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</si>
  <si>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</si>
  <si>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</si>
  <si>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</si>
  <si>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</si>
  <si>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</si>
  <si>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</si>
  <si>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</si>
  <si>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</si>
  <si>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</si>
  <si>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</si>
  <si>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</si>
  <si>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</si>
  <si>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</si>
  <si>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</si>
  <si>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</si>
  <si>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</si>
  <si>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</si>
  <si>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</si>
  <si>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</si>
  <si>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</si>
  <si>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</si>
  <si>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</si>
  <si>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</si>
  <si>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</si>
  <si>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</si>
  <si>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</si>
  <si>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</si>
  <si>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</si>
  <si>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</si>
  <si>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</si>
  <si>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</si>
  <si>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</si>
  <si>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</si>
  <si>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</si>
  <si>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y suministro de agua en botella por 600 ml, la cual debe ser suministrada en las siguientes Unidades Regionales: Sede Fusagasugá 150 unidades Seccional Girardot 150 unidades Seccional Ubaté 150 unidades Extensión Facatativá 150 unidades Extensión Soacha 150 unidades Extensión Chía 150 unidades</t>
  </si>
  <si>
    <t>Servicio de alimentación refrigerios, Con las siguientes Especificaciones Tecnicas: sándwich de jamón 30 gr, queso, lechuga con jugo de caja de 200 ml, la cual debe ser suministrada en las siguientes Unidades Regionales: Sede Fusagasugá 200 unidades Seccional Girardot 200 unidades Seccional Ubaté 200 unidades Extensión Facatativá 200 unidades Extensión Soacha 200 unidades Extensión Chía 200 unidades</t>
  </si>
  <si>
    <t>Servicio de almuerzo para 120 personas se incluya: Proteína (Filet miñón - Gordon blue) 150 gr, torta de papa gratinada 150gr, verduras soute 150 gr, porción de arroz, bebida 12 onzas (limonada o jugo natural) y postre de 3 onzas.</t>
  </si>
  <si>
    <t>Servicio de 40 Almuerzos debe garantizar las siguientes condiciones: Sopa mediana, porción de arroz 150 gr, porción de proteína de 300 gr a la plancha, porción de ensalada de  150 gr, un acompañamiento (postre) bebida 12 onzas (limonada natural), los cuales deben ser suministrados en las siguientes unidades regionales: Sede Fusagasugá 20 unidades Extensión Soacha 20 unidades</t>
  </si>
  <si>
    <t>Servicio de 1510 refrigerios debe garantizar las siguientes condiciones: sándwich de jamón 30 gr, queso, lechuga con jugo de caja de 200 ml, los cuales deben ser suministrados en las siguientes unidades regionales: Sede Fusagasugá 800 unidades Seccional Ubaté 50 unidades Extensión Facatativá 60 unidades Extensión Soacha 300 unidades Extensión Chía 300 unidades</t>
  </si>
  <si>
    <t>Servicio   de   alimentación   800   almuerzo   para   las   experiencias   Vivenciales Nacionales  e  internacionales  de  intercambio  y  dinámicas  curriculares  en  la Facultad  de  Ciencias  Agropecuarias,  el  cual  debe  garantizar  las  siguientes condiciones: Sopa mediana, porción de arroz 150 gr, porción de proteína de 300 gr  a  la  plancha,  porción  de  ensalada  de  150  gr,  un  acompañamiento  (postre) bebida 12 onzas (limonada natural) (Festival equino, exposicion ovina y bovina, congresos y cafe especial)</t>
  </si>
  <si>
    <t>Servicio de alimentación 1200 refrigerios para las experiencias Vivenciales Nacionales e internacionales de intercambio y dinámicas curriculares en la Facultad de Ciencias Agropecuarias, el cual debe garantizar las siguientes condiciones: bebida jugo hit de 200 ml, Sándwich de jamón 30 gr, queso, lechuga o pastel de pollo de 140 gr. (Festival equino, exposicion ovina y bovina, congresos y cafe especial)</t>
  </si>
  <si>
    <t>Servicio de estación de 2200 café para las experiencias Vivenciales Nacionales e internacionales   de   intercambio   y   dinámicas   curriculares en la Facultad  de Ciencias  Agropecuarias,  el  cual  debe  garantizar las siguientes condiciones: (Estación  de  Café,  aromáticas,  agua  purificada, vaso 4 onzas, stick pack de azúcar 5 mg, mezclador) (Festival equino, exposicion ovina y bovina, congresos y cafe especial)</t>
  </si>
  <si>
    <t>Servicio de catering  el cual comprende:  * Servicio a la mesa, con menaje básico  compuesto por loza de porcelana, cubertería,  servilletas y salero.  * Atención personalizada, con la presencia  de un mesero durante todo el evento para atender  a los comensales.   * Montaje y presentación, asegurando una  disposición elegante y ordenada de los elementos  en cada mesa, acorde con el protocolo del evento</t>
  </si>
  <si>
    <t>Servicio de catering , para las experiencias a desarrollar en la unidad agroambiental en el mes de agosto , el cual comprende: * Servicio a la mesa, con menaje básico * Atención personalizada. * Montaje y presentación, asegurando una disposición ordenada de los elementos necesarios para la prestación del servicio en cada mesa y área circundante , acorde con el protocolo del evento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</si>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</sst>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view="pageBreakPreview"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45.5" customHeight="1" x14ac:dyDescent="0.25">
      <c r="A14" s="30">
        <v>1</v>
      </c>
      <c r="B14" s="293" t="s">
        <v>111</v>
      </c>
      <c r="C14" s="15"/>
      <c r="D14" s="293">
        <v>900</v>
      </c>
      <c r="E14" s="293" t="s">
        <v>121</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31.25" customHeight="1" x14ac:dyDescent="0.25">
      <c r="A15" s="30">
        <v>2</v>
      </c>
      <c r="B15" s="293" t="s">
        <v>112</v>
      </c>
      <c r="C15" s="15"/>
      <c r="D15" s="293">
        <v>1200</v>
      </c>
      <c r="E15" s="293" t="s">
        <v>121</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17" customHeight="1" x14ac:dyDescent="0.25">
      <c r="A16" s="30">
        <v>3</v>
      </c>
      <c r="B16" s="293" t="s">
        <v>113</v>
      </c>
      <c r="C16" s="15"/>
      <c r="D16" s="293">
        <v>120</v>
      </c>
      <c r="E16" s="293" t="s">
        <v>121</v>
      </c>
      <c r="F16" s="119"/>
      <c r="G16" s="14"/>
      <c r="H16" s="1">
        <f t="shared" ref="H16:H23" si="13">+ROUND(F16*G16,0)</f>
        <v>0</v>
      </c>
      <c r="I16" s="14"/>
      <c r="J16" s="1">
        <f t="shared" ref="J16:J23" si="14">ROUND(F16*I16,0)</f>
        <v>0</v>
      </c>
      <c r="K16" s="1">
        <f t="shared" ref="K16:K23" si="15">ROUND(F16+H16+J16,0)</f>
        <v>0</v>
      </c>
      <c r="L16" s="1">
        <f t="shared" ref="L16:L23" si="16">ROUND(F16*D16,0)</f>
        <v>0</v>
      </c>
      <c r="M16" s="1">
        <f t="shared" ref="M16:M23" si="17">ROUND(L16*G16,0)</f>
        <v>0</v>
      </c>
      <c r="N16" s="1">
        <f t="shared" ref="N16:N23" si="18">ROUND(L16*I16,0)</f>
        <v>0</v>
      </c>
      <c r="O16" s="31">
        <f t="shared" ref="O16:O23" si="19">ROUND(L16+N16+M16,0)</f>
        <v>0</v>
      </c>
    </row>
    <row r="17" spans="1:15" s="10" customFormat="1" ht="113.25" customHeight="1" x14ac:dyDescent="0.25">
      <c r="A17" s="30">
        <v>4</v>
      </c>
      <c r="B17" s="293" t="s">
        <v>114</v>
      </c>
      <c r="C17" s="15"/>
      <c r="D17" s="293">
        <v>40</v>
      </c>
      <c r="E17" s="293" t="s">
        <v>121</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126.75" customHeight="1" x14ac:dyDescent="0.25">
      <c r="A18" s="30">
        <v>5</v>
      </c>
      <c r="B18" s="293" t="s">
        <v>115</v>
      </c>
      <c r="C18" s="15"/>
      <c r="D18" s="293">
        <v>1510</v>
      </c>
      <c r="E18" s="293" t="s">
        <v>121</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168" customHeight="1" x14ac:dyDescent="0.25">
      <c r="A19" s="30">
        <v>6</v>
      </c>
      <c r="B19" s="293" t="s">
        <v>116</v>
      </c>
      <c r="C19" s="15"/>
      <c r="D19" s="293">
        <v>800</v>
      </c>
      <c r="E19" s="293" t="s">
        <v>121</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136.5" customHeight="1" x14ac:dyDescent="0.25">
      <c r="A20" s="30">
        <v>7</v>
      </c>
      <c r="B20" s="293" t="s">
        <v>117</v>
      </c>
      <c r="C20" s="15"/>
      <c r="D20" s="293">
        <v>1200</v>
      </c>
      <c r="E20" s="293" t="s">
        <v>121</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129" customHeight="1" x14ac:dyDescent="0.25">
      <c r="A21" s="30">
        <v>8</v>
      </c>
      <c r="B21" s="293" t="s">
        <v>118</v>
      </c>
      <c r="C21" s="15"/>
      <c r="D21" s="293">
        <v>2200</v>
      </c>
      <c r="E21" s="293" t="s">
        <v>121</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132" customHeight="1" x14ac:dyDescent="0.25">
      <c r="A22" s="30">
        <v>9</v>
      </c>
      <c r="B22" s="293" t="s">
        <v>119</v>
      </c>
      <c r="C22" s="15"/>
      <c r="D22" s="293">
        <v>120</v>
      </c>
      <c r="E22" s="293" t="s">
        <v>121</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124.5" customHeight="1" thickBot="1" x14ac:dyDescent="0.3">
      <c r="A23" s="30">
        <v>10</v>
      </c>
      <c r="B23" s="293" t="s">
        <v>120</v>
      </c>
      <c r="C23" s="15"/>
      <c r="D23" s="293">
        <v>400</v>
      </c>
      <c r="E23" s="293" t="s">
        <v>121</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42" customHeight="1" thickBot="1" x14ac:dyDescent="0.3">
      <c r="A24" s="152" t="s">
        <v>26</v>
      </c>
      <c r="B24" s="153"/>
      <c r="C24" s="153"/>
      <c r="D24" s="153"/>
      <c r="E24" s="153"/>
      <c r="F24" s="153"/>
      <c r="G24" s="153"/>
      <c r="H24" s="153"/>
      <c r="I24" s="153"/>
      <c r="J24" s="153"/>
      <c r="K24" s="153"/>
      <c r="L24" s="164" t="s">
        <v>27</v>
      </c>
      <c r="M24" s="165"/>
      <c r="N24" s="165"/>
      <c r="O24" s="58">
        <f>SUMIF(G:G,0%,L:L)+SUMIF(G:G,"",L:L)</f>
        <v>0</v>
      </c>
    </row>
    <row r="25" spans="1:15" s="10" customFormat="1" ht="39" customHeight="1" x14ac:dyDescent="0.25">
      <c r="A25" s="136" t="s">
        <v>107</v>
      </c>
      <c r="B25" s="137"/>
      <c r="C25" s="137"/>
      <c r="D25" s="137"/>
      <c r="E25" s="137"/>
      <c r="F25" s="137"/>
      <c r="G25" s="137"/>
      <c r="H25" s="137"/>
      <c r="I25" s="137"/>
      <c r="J25" s="137"/>
      <c r="K25" s="138"/>
      <c r="L25" s="158" t="s">
        <v>28</v>
      </c>
      <c r="M25" s="159"/>
      <c r="N25" s="159"/>
      <c r="O25" s="59">
        <f>SUMIF(G:G,5%,L:L)</f>
        <v>0</v>
      </c>
    </row>
    <row r="26" spans="1:15" s="10" customFormat="1" ht="30" customHeight="1" x14ac:dyDescent="0.25">
      <c r="A26" s="139"/>
      <c r="B26" s="140"/>
      <c r="C26" s="140"/>
      <c r="D26" s="140"/>
      <c r="E26" s="140"/>
      <c r="F26" s="140"/>
      <c r="G26" s="140"/>
      <c r="H26" s="140"/>
      <c r="I26" s="140"/>
      <c r="J26" s="140"/>
      <c r="K26" s="141"/>
      <c r="L26" s="158" t="s">
        <v>29</v>
      </c>
      <c r="M26" s="159"/>
      <c r="N26" s="159"/>
      <c r="O26" s="59">
        <f>SUMIF(G:G,19%,L:L)</f>
        <v>0</v>
      </c>
    </row>
    <row r="27" spans="1:15" s="10" customFormat="1" ht="30" customHeight="1" x14ac:dyDescent="0.25">
      <c r="A27" s="139"/>
      <c r="B27" s="140"/>
      <c r="C27" s="140"/>
      <c r="D27" s="140"/>
      <c r="E27" s="140"/>
      <c r="F27" s="140"/>
      <c r="G27" s="140"/>
      <c r="H27" s="140"/>
      <c r="I27" s="140"/>
      <c r="J27" s="140"/>
      <c r="K27" s="141"/>
      <c r="L27" s="160" t="s">
        <v>22</v>
      </c>
      <c r="M27" s="161"/>
      <c r="N27" s="161"/>
      <c r="O27" s="60">
        <f>SUM(O24:O26)</f>
        <v>0</v>
      </c>
    </row>
    <row r="28" spans="1:15" s="10" customFormat="1" ht="30" customHeight="1" x14ac:dyDescent="0.25">
      <c r="A28" s="139"/>
      <c r="B28" s="140"/>
      <c r="C28" s="140"/>
      <c r="D28" s="140"/>
      <c r="E28" s="140"/>
      <c r="F28" s="140"/>
      <c r="G28" s="140"/>
      <c r="H28" s="140"/>
      <c r="I28" s="140"/>
      <c r="J28" s="140"/>
      <c r="K28" s="141"/>
      <c r="L28" s="162" t="s">
        <v>30</v>
      </c>
      <c r="M28" s="163"/>
      <c r="N28" s="163"/>
      <c r="O28" s="61">
        <f>SUMIF(G:G,5%,M:M)</f>
        <v>0</v>
      </c>
    </row>
    <row r="29" spans="1:15" s="10" customFormat="1" ht="30" customHeight="1" x14ac:dyDescent="0.25">
      <c r="A29" s="139"/>
      <c r="B29" s="140"/>
      <c r="C29" s="140"/>
      <c r="D29" s="140"/>
      <c r="E29" s="140"/>
      <c r="F29" s="140"/>
      <c r="G29" s="140"/>
      <c r="H29" s="140"/>
      <c r="I29" s="140"/>
      <c r="J29" s="140"/>
      <c r="K29" s="141"/>
      <c r="L29" s="162" t="s">
        <v>31</v>
      </c>
      <c r="M29" s="163"/>
      <c r="N29" s="163"/>
      <c r="O29" s="61">
        <f>SUMIF(G:G,19%,M:M)</f>
        <v>0</v>
      </c>
    </row>
    <row r="30" spans="1:15" s="10" customFormat="1" ht="30" customHeight="1" x14ac:dyDescent="0.25">
      <c r="A30" s="139"/>
      <c r="B30" s="140"/>
      <c r="C30" s="140"/>
      <c r="D30" s="140"/>
      <c r="E30" s="140"/>
      <c r="F30" s="140"/>
      <c r="G30" s="140"/>
      <c r="H30" s="140"/>
      <c r="I30" s="140"/>
      <c r="J30" s="140"/>
      <c r="K30" s="141"/>
      <c r="L30" s="160" t="s">
        <v>32</v>
      </c>
      <c r="M30" s="161"/>
      <c r="N30" s="161"/>
      <c r="O30" s="60">
        <f>SUM(O28:O29)</f>
        <v>0</v>
      </c>
    </row>
    <row r="31" spans="1:15" s="10" customFormat="1" ht="30" customHeight="1" x14ac:dyDescent="0.25">
      <c r="A31" s="139"/>
      <c r="B31" s="140"/>
      <c r="C31" s="140"/>
      <c r="D31" s="140"/>
      <c r="E31" s="140"/>
      <c r="F31" s="140"/>
      <c r="G31" s="140"/>
      <c r="H31" s="140"/>
      <c r="I31" s="140"/>
      <c r="J31" s="140"/>
      <c r="K31" s="141"/>
      <c r="L31" s="158" t="s">
        <v>33</v>
      </c>
      <c r="M31" s="159"/>
      <c r="N31" s="159"/>
      <c r="O31" s="59">
        <f>SUMIF(I:I,8%,N:N)</f>
        <v>0</v>
      </c>
    </row>
    <row r="32" spans="1:15" s="10" customFormat="1" ht="37.5" customHeight="1" x14ac:dyDescent="0.25">
      <c r="A32" s="139"/>
      <c r="B32" s="140"/>
      <c r="C32" s="140"/>
      <c r="D32" s="140"/>
      <c r="E32" s="140"/>
      <c r="F32" s="140"/>
      <c r="G32" s="140"/>
      <c r="H32" s="140"/>
      <c r="I32" s="140"/>
      <c r="J32" s="140"/>
      <c r="K32" s="141"/>
      <c r="L32" s="156" t="s">
        <v>34</v>
      </c>
      <c r="M32" s="157"/>
      <c r="N32" s="157"/>
      <c r="O32" s="60">
        <f>SUM(O31)</f>
        <v>0</v>
      </c>
    </row>
    <row r="33" spans="1:17" s="10" customFormat="1" ht="32.25" customHeight="1" thickBot="1" x14ac:dyDescent="0.3">
      <c r="A33" s="142"/>
      <c r="B33" s="143"/>
      <c r="C33" s="143"/>
      <c r="D33" s="143"/>
      <c r="E33" s="143"/>
      <c r="F33" s="143"/>
      <c r="G33" s="143"/>
      <c r="H33" s="143"/>
      <c r="I33" s="143"/>
      <c r="J33" s="143"/>
      <c r="K33" s="144"/>
      <c r="L33" s="154" t="s">
        <v>35</v>
      </c>
      <c r="M33" s="155"/>
      <c r="N33" s="155"/>
      <c r="O33" s="62">
        <f>+O27+O30+O32</f>
        <v>0</v>
      </c>
    </row>
    <row r="35" spans="1:17" ht="50.1" customHeight="1" thickBot="1" x14ac:dyDescent="0.3">
      <c r="B35" s="145"/>
      <c r="C35" s="145"/>
    </row>
    <row r="36" spans="1:17" x14ac:dyDescent="0.25">
      <c r="B36" s="123" t="s">
        <v>36</v>
      </c>
      <c r="C36" s="123"/>
    </row>
    <row r="37" spans="1:17" ht="15" customHeight="1" x14ac:dyDescent="0.25">
      <c r="M37" s="72"/>
      <c r="N37" s="73"/>
      <c r="O37" s="74"/>
    </row>
    <row r="38" spans="1:17" ht="15.75" customHeight="1" x14ac:dyDescent="0.25">
      <c r="M38" s="72"/>
      <c r="N38" s="73"/>
      <c r="O38" s="74"/>
    </row>
    <row r="39" spans="1:17" ht="15" customHeight="1" x14ac:dyDescent="0.25">
      <c r="A39" s="13" t="s">
        <v>37</v>
      </c>
      <c r="M39" s="72"/>
      <c r="N39" s="73"/>
      <c r="O39" s="74"/>
    </row>
    <row r="40" spans="1:17" x14ac:dyDescent="0.25">
      <c r="A40" s="122" t="s">
        <v>38</v>
      </c>
      <c r="B40" s="122"/>
      <c r="C40" s="122"/>
      <c r="D40" s="122"/>
      <c r="E40" s="122"/>
      <c r="F40" s="122"/>
      <c r="G40" s="122"/>
      <c r="H40" s="122"/>
      <c r="I40" s="122"/>
      <c r="J40" s="122"/>
      <c r="K40" s="122"/>
      <c r="L40" s="122"/>
      <c r="M40" s="122"/>
      <c r="N40" s="122"/>
      <c r="O40" s="122"/>
      <c r="P40" s="2"/>
      <c r="Q40" s="2"/>
    </row>
    <row r="41" spans="1:17" ht="15" customHeight="1" x14ac:dyDescent="0.25">
      <c r="A41" s="121" t="s">
        <v>39</v>
      </c>
      <c r="B41" s="121"/>
      <c r="C41" s="121"/>
      <c r="D41" s="121"/>
      <c r="E41" s="121"/>
      <c r="F41" s="121"/>
      <c r="G41" s="121"/>
      <c r="H41" s="121"/>
      <c r="I41" s="121"/>
      <c r="J41" s="121"/>
      <c r="K41" s="121"/>
      <c r="L41" s="121"/>
      <c r="M41" s="121"/>
      <c r="N41" s="121"/>
      <c r="O41" s="121"/>
      <c r="P41" s="63"/>
      <c r="Q41" s="63"/>
    </row>
    <row r="42" spans="1:17" x14ac:dyDescent="0.25">
      <c r="A42" s="120" t="s">
        <v>40</v>
      </c>
      <c r="B42" s="120"/>
      <c r="C42" s="120"/>
      <c r="D42" s="120"/>
      <c r="E42" s="120"/>
      <c r="F42" s="120"/>
      <c r="G42" s="120"/>
      <c r="H42" s="120"/>
      <c r="I42" s="120"/>
      <c r="J42" s="120"/>
      <c r="K42" s="120"/>
      <c r="L42" s="120"/>
      <c r="M42" s="120"/>
      <c r="N42" s="120"/>
      <c r="O42" s="120"/>
      <c r="P42" s="5"/>
      <c r="Q42" s="5"/>
    </row>
    <row r="43" spans="1:17" x14ac:dyDescent="0.25">
      <c r="A43" s="120" t="s">
        <v>41</v>
      </c>
      <c r="B43" s="120"/>
      <c r="C43" s="120"/>
      <c r="D43" s="120"/>
      <c r="E43" s="120"/>
      <c r="F43" s="120"/>
      <c r="G43" s="120"/>
      <c r="H43" s="120"/>
      <c r="I43" s="120"/>
      <c r="J43" s="120"/>
      <c r="K43" s="120"/>
      <c r="L43" s="120"/>
      <c r="M43" s="120"/>
      <c r="N43" s="120"/>
      <c r="O43" s="120"/>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s8pF2jiQVesZuxQjENEXcyzAr0OYeCh3Quk+ZCsXtlY8W3+jp1wW2g7f6osEU7jq6iIhsYA8u2M5b0cHhVlzxA==" saltValue="zgCk3hEMNcaQchl7Z8A3yQ==" spinCount="100000" sheet="1" selectLockedCells="1"/>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2025-07-21T20:20:37Z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