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DIRECTA/F-CD-186 APOYO LOGIS GRADUADOS/"/>
    </mc:Choice>
  </mc:AlternateContent>
  <xr:revisionPtr revIDLastSave="377" documentId="13_ncr:1_{F325527D-AE3E-4150-8C66-BA9D114568FD}" xr6:coauthVersionLast="47" xr6:coauthVersionMax="47" xr10:uidLastSave="{6A75BAA4-8D3B-4936-AB18-CBBE10C25815}"/>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J16" i="7"/>
  <c r="L16" i="7"/>
  <c r="M16" i="7"/>
  <c r="N16" i="7"/>
  <c r="J17" i="7"/>
  <c r="L17" i="7"/>
  <c r="M17" i="7" s="1"/>
  <c r="N17" i="7"/>
  <c r="J18" i="7"/>
  <c r="L18" i="7"/>
  <c r="M18" i="7"/>
  <c r="N18" i="7"/>
  <c r="O18" i="7"/>
  <c r="J19" i="7"/>
  <c r="L19" i="7"/>
  <c r="M19" i="7"/>
  <c r="N19" i="7"/>
  <c r="J20" i="7"/>
  <c r="L20" i="7"/>
  <c r="M20" i="7" s="1"/>
  <c r="N20" i="7"/>
  <c r="J21" i="7"/>
  <c r="L21" i="7"/>
  <c r="M21" i="7" s="1"/>
  <c r="J22" i="7"/>
  <c r="L22" i="7"/>
  <c r="M22" i="7"/>
  <c r="N22" i="7"/>
  <c r="O22" i="7"/>
  <c r="J23" i="7"/>
  <c r="L23" i="7"/>
  <c r="M23" i="7" s="1"/>
  <c r="H23" i="7"/>
  <c r="O26" i="7"/>
  <c r="O25" i="7"/>
  <c r="N21" i="7" l="1"/>
  <c r="O20" i="7"/>
  <c r="O21" i="7"/>
  <c r="O17" i="7"/>
  <c r="O16" i="7"/>
  <c r="K23" i="7"/>
  <c r="N23" i="7"/>
  <c r="O19" i="7"/>
  <c r="O23" i="7"/>
  <c r="N15" i="7"/>
  <c r="M15" i="7"/>
  <c r="L14" i="7"/>
  <c r="H14" i="7"/>
  <c r="O15" i="7" l="1"/>
  <c r="N14" i="7"/>
  <c r="M14" i="7"/>
  <c r="O28" i="7" s="1"/>
  <c r="H16" i="7"/>
  <c r="K16" i="7" s="1"/>
  <c r="H17" i="7"/>
  <c r="K17" i="7" s="1"/>
  <c r="H18" i="7"/>
  <c r="K18" i="7" s="1"/>
  <c r="H19" i="7"/>
  <c r="K19" i="7" s="1"/>
  <c r="H20" i="7"/>
  <c r="K20" i="7" s="1"/>
  <c r="H21" i="7"/>
  <c r="K21" i="7" s="1"/>
  <c r="H22" i="7"/>
  <c r="K22" i="7" s="1"/>
  <c r="H15" i="7"/>
  <c r="K15" i="7" s="1"/>
  <c r="J14" i="7"/>
  <c r="O31" i="7" l="1"/>
  <c r="O32" i="7" s="1"/>
  <c r="O24" i="7"/>
  <c r="O27" i="7" s="1"/>
  <c r="K14" i="7"/>
  <c r="O14" i="7"/>
  <c r="O29" i="7" l="1"/>
  <c r="O30" i="7" s="1"/>
  <c r="O33" i="7" s="1"/>
</calcChain>
</file>

<file path=xl/sharedStrings.xml><?xml version="1.0" encoding="utf-8"?>
<sst xmlns="http://schemas.openxmlformats.org/spreadsheetml/2006/main" count="116" uniqueCount="92">
  <si>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</si>
  <si>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</si>
  <si>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</si>
  <si>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</si>
  <si>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</si>
  <si>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</si>
  <si>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</si>
  <si>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</si>
  <si>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</si>
  <si>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</si>
  <si>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</si>
  <si>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</si>
  <si>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</si>
  <si>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</si>
  <si>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</si>
  <si>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</si>
  <si>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</si>
  <si>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</si>
  <si>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</si>
  <si>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</si>
  <si>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</si>
  <si>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</si>
  <si>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</si>
  <si>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</si>
  <si>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</si>
  <si>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</si>
  <si>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</si>
  <si>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</si>
  <si>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</si>
  <si>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</si>
  <si>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</si>
  <si>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</si>
  <si>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</si>
  <si>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</si>
  <si>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</si>
  <si>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</si>
  <si>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</si>
  <si>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</si>
  <si>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</si>
  <si>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</si>
  <si>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</si>
  <si>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</si>
  <si>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</si>
  <si>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</si>
  <si>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</si>
  <si>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</si>
  <si>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</si>
  <si>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</si>
  <si>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</si>
  <si>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</si>
  <si>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</si>
  <si>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</si>
  <si>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</si>
  <si>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</si>
  <si>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</si>
  <si>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</si>
  <si>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</si>
  <si>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</si>
  <si>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</si>
  <si>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</si>
  <si>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</si>
  <si>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</si>
  <si>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</si>
  <si>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</si>
  <si>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</si>
  <si>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</si>
  <si>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</si>
  <si>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</si>
  <si>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</si>
  <si>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</si>
  <si>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</si>
  <si>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</si>
  <si>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</si>
  <si>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</si>
  <si>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</si>
  <si>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</si>
  <si>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</si>
  <si>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</si>
  <si>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</si>
  <si>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</si>
  <si>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</si>
  <si>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</si>
  <si>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hidratación de agua para la Organización logística para el congreso 2025 de graduados, debe incluir agua natural con las siguientes especificaciones:Botellones de Agua natural, de 6 litros c/u, incluye 100 vasos desechables de 7 onzas por cada botellon de agua. Marca reconocida.</t>
  </si>
  <si>
    <t>Servicio de estación de café, debe incluir:
• 500 tintos
• 500 aromáticas 
• 500 galletas mini chips
• 500 sobres de insta crem Entiéndase que el valor por unidad corresponde a (café, aromática, galletas y azúcar (empaque individual) y leche en polvo)Para la Organización logística para el VI congreso 2025 para graduados
Nota: El servicio debe ir durante toda la jornada y debe haber una persona encargada de esta estación.</t>
  </si>
  <si>
    <t>Servicio de refrigerio, debe cumplir con las siguientes especificaciones:Pastel hojaldrado de 300gr + bebida de 250 ml (jugo en caja) + 1 fruta (manzana) en empaque individualPara el desarrollo del congreso y encuentro deportivo y cultural de graduados.</t>
  </si>
  <si>
    <t>Servicio de hidratación para el encuentro deportivo y cultural de graduados, debe incluir:Agua natural, en botella de 250 ml. Marca reconocidaEvento que se realizara en sede, seccionales y extensiones de la Universidad de Cundinamarca. En el lugar que el contratista acuerde con el supervisor en las fechas plenamente establecidas.</t>
  </si>
  <si>
    <t>Servicio de plato típico debe incluir las siguientes especificaciones:Plato Típico “Lechona” porción de 400 gr. + arepa + bebida de 250 ml “gaseosa”Incluidos platos desechables para cada comida, tenedores desechables para cada plato, servicio de atención para cada experiencia que se realizara en sede, seccionales y extensiones de la Universidad de Cundinamarca.Nota: El menú podrá estar sujeto a cambio por el supervisor por una de igual o de mejor calidad.</t>
  </si>
  <si>
    <t>Servicio de Pasabocas, con patacones de pollo y guacamoleIncluido servicio de atención en mesa, utensilios “platos, copas, cubiertos y manteles y decoración en mesas por parte del oferente.Entrega en sede, seccionales y extensiones en las fechas establecidas por el supervisor del contrato.El servicio debe contar con mesas plásticas y/o madera según la cantidad requerida por el supervisor en cada una de las sedes de la Universidad de CundinamarcaPara la Organización logística para ceremonia de graduandos del IPA y IIPA 2025Nota: El menú podrá estar sujeto a cambio por el supervisor por una de igual o de mejor calidad.</t>
  </si>
  <si>
    <t>Servicio Pasabocas, de volovanes dulces de frutasIncluido servicio de atención en mesa, utensilios “platos, copas, cubiertos y manteles y decoración en mesas por parte del oferente.Entrega en sede, seccionales y extensiones en las fechas establecidas por el supervisor del contrato.El servicio debe contar con mesas plásticas y/o madera según la cantidad requerida por el supervisor en cada una de las sedes de la Universidad de CundinamarcaPara la Organización logística para ceremonia de graduandos del IPA y IIPA 2025Nota: El menú podrá estar sujeto a cambio por el supervisor por una de igual o de mejor calidad.</t>
  </si>
  <si>
    <t>Servicio de bebidas sin licor para la organización logística de la ceremonia de graduandos del IPA y IIPA 2025, debe incluir:Bebida sin licor con un adorno en forma de sombrillaIncluido servicio de atención en mesa, utensilios “platos, copas, cubiertos y manteles y decoración en mesas por parte del oferente.Entrega en sede, seccionales y extensiones en las fechas establecidas por el supervisor del contrato.El servicio debe contar con mesas plásticas y/o madera según la cantidad requerida por el supervisor en cada una de las sedes de la Universidad de Cundinamarca.</t>
  </si>
  <si>
    <t>Servicio de desayuno, debe incluir las siguientes especificaciones tipo gourmet:Desayuno: Tamal + bebida caliente (café y/o chocolate) + pan + jugo (a elección de la supervisión); para la organización logística de las experiencias a desarrollarse en el 2025Incluidos platos en cerámica, tenedores para cada desayuno; vasos desechables para la bebida calienteNota: El menú podrá estar sujeto a cambio por el supervisor por una de igual o de mejor calidad.</t>
  </si>
  <si>
    <t>Servicio de almuerzo con las siguientes especificaciones tipo gourmet:1 proteínas de origen animal (Res) de 300 gr. c/u + 4 carbohidratos (papa y plátano), porción de arroz, acompañado de ensalada (a elección de la supervisión) cada plato, fruta y postre + Bebida por 250ml (gaseosa o jugo envase desechable); para la organización logística del VI congreso de graduados 2025 y encuentros dailogiscos Incluidos platos en cerámica, tenedores y cuchillos para cada plato, servicio de atención en tres (3) islas, cada isla debe incluir tres (3) personas que presten el servicio, cuarenta (40) mesas, cuatrocientas (400) sillas vestidas, cuarenta (40) manteles con tapa, cuarenta (40) centros de mesa (flores) de 15cm de ancho x 15cm de alto y seis (6) arreglos florales con las siguientes medidas de 90 cm alto x 90 cm ancho (el tipo de flores serán de común acuerdo con la supervisión y el contratista), la experiencia se realizara en la, extensión de Facatativá de la Universidad de Cundinamarca.Nota: El menú podrá estar sujeto a cambio por el supervisor por una de igual o de mejor calidadNota: teniendo en cuenta que las mesas se utilizaran en dos momentos, deberán ser cambiados los manteles así como las tapas por unos limpios y en buen estado a la hora del almuerzo.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</si>
</sst>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0" fillId="2" borderId="0" xfId="0" applyFill="1" applyAlignment="1" applyProtection="1">
      <alignment vertical="center"/>
      <protection locked="0"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188440</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view="pageBreakPreview"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x14ac:dyDescent="0.25">
      <c r="A2" s="63"/>
      <c r="B2" s="64" t="s">
        <v>0</v>
      </c>
      <c r="C2" s="64"/>
      <c r="D2" s="64"/>
      <c r="E2" s="64"/>
      <c r="F2" s="64"/>
      <c r="G2" s="64"/>
      <c r="H2" s="64"/>
      <c r="I2" s="64"/>
      <c r="J2" s="64"/>
      <c r="K2" s="64"/>
      <c r="L2" s="64"/>
      <c r="M2" s="64"/>
      <c r="N2" s="65" t="s">
        <v>80</v>
      </c>
      <c r="O2" s="65"/>
    </row>
    <row r="3" spans="1:15" x14ac:dyDescent="0.25">
      <c r="A3" s="63"/>
      <c r="B3" s="64" t="s">
        <v>2</v>
      </c>
      <c r="C3" s="64"/>
      <c r="D3" s="64"/>
      <c r="E3" s="64"/>
      <c r="F3" s="64"/>
      <c r="G3" s="64"/>
      <c r="H3" s="64"/>
      <c r="I3" s="64"/>
      <c r="J3" s="64"/>
      <c r="K3" s="64"/>
      <c r="L3" s="64"/>
      <c r="M3" s="64"/>
      <c r="N3" s="65" t="s">
        <v>77</v>
      </c>
      <c r="O3" s="65"/>
    </row>
    <row r="4" spans="1:15" x14ac:dyDescent="0.25">
      <c r="A4" s="63"/>
      <c r="B4" s="64" t="s">
        <v>3</v>
      </c>
      <c r="C4" s="64"/>
      <c r="D4" s="64"/>
      <c r="E4" s="64"/>
      <c r="F4" s="64"/>
      <c r="G4" s="64"/>
      <c r="H4" s="64"/>
      <c r="I4" s="64"/>
      <c r="J4" s="64"/>
      <c r="K4" s="64"/>
      <c r="L4" s="64"/>
      <c r="M4" s="64"/>
      <c r="N4" s="65" t="s">
        <v>79</v>
      </c>
      <c r="O4" s="65"/>
    </row>
    <row r="5" spans="1:15" x14ac:dyDescent="0.25">
      <c r="A5" s="63"/>
      <c r="B5" s="64"/>
      <c r="C5" s="64"/>
      <c r="D5" s="64"/>
      <c r="E5" s="64"/>
      <c r="F5" s="64"/>
      <c r="G5" s="64"/>
      <c r="H5" s="64"/>
      <c r="I5" s="64"/>
      <c r="J5" s="64"/>
      <c r="K5" s="64"/>
      <c r="L5" s="64"/>
      <c r="M5" s="64"/>
      <c r="N5" s="65" t="s">
        <v>4</v>
      </c>
      <c r="O5" s="65"/>
    </row>
    <row r="7" spans="1:15" x14ac:dyDescent="0.25">
      <c r="A7" s="5" t="s">
        <v>5</v>
      </c>
    </row>
    <row r="8" spans="1:15" x14ac:dyDescent="0.25">
      <c r="A8" s="6"/>
    </row>
    <row r="9" spans="1:15" x14ac:dyDescent="0.25">
      <c r="A9" s="85" t="s">
        <v>6</v>
      </c>
      <c r="B9" s="86"/>
      <c r="D9" s="70" t="s">
        <v>7</v>
      </c>
      <c r="E9" s="71"/>
      <c r="F9" s="72"/>
      <c r="G9" s="73"/>
      <c r="H9" s="73"/>
      <c r="I9" s="74"/>
      <c r="K9" s="70" t="s">
        <v>8</v>
      </c>
      <c r="L9" s="71"/>
      <c r="M9" s="68"/>
      <c r="N9" s="69"/>
    </row>
    <row r="10" spans="1:15" x14ac:dyDescent="0.25">
      <c r="A10" s="87"/>
      <c r="B10" s="88"/>
      <c r="C10" s="7"/>
      <c r="E10" s="8"/>
      <c r="F10" s="8"/>
      <c r="M10" s="8"/>
      <c r="N10" s="2"/>
    </row>
    <row r="11" spans="1:15" x14ac:dyDescent="0.25">
      <c r="A11" s="89"/>
      <c r="B11" s="90"/>
      <c r="D11" s="70" t="s">
        <v>9</v>
      </c>
      <c r="E11" s="71"/>
      <c r="F11" s="72"/>
      <c r="G11" s="73"/>
      <c r="H11" s="73"/>
      <c r="I11" s="74"/>
      <c r="K11" s="70" t="s">
        <v>10</v>
      </c>
      <c r="L11" s="71"/>
      <c r="M11" s="66"/>
      <c r="N11" s="67"/>
      <c r="O11" s="18"/>
    </row>
    <row r="12" spans="1:15" ht="15.75" thickBot="1" x14ac:dyDescent="0.3">
      <c r="A12" s="17"/>
      <c r="B12" s="19"/>
      <c r="C12" s="15"/>
      <c r="D12" s="17"/>
      <c r="E12" s="19"/>
      <c r="F12" s="19"/>
      <c r="G12" s="19"/>
      <c r="H12" s="17"/>
      <c r="I12" s="20"/>
      <c r="J12" s="16"/>
      <c r="K12" s="16"/>
      <c r="L12" s="16"/>
      <c r="N12" s="21"/>
      <c r="O12" s="21"/>
    </row>
    <row r="13" spans="1:15" s="9" customFormat="1" ht="5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327.75" x14ac:dyDescent="0.2">
      <c r="A14" s="26">
        <v>1</v>
      </c>
      <c r="B14" s="58" t="s">
        <v>91</v>
      </c>
      <c r="C14" s="12"/>
      <c r="D14" s="57">
        <v>380</v>
      </c>
      <c r="E14" s="57" t="s">
        <v>81</v>
      </c>
      <c r="F14" s="13"/>
      <c r="G14" s="11"/>
      <c r="H14" s="1">
        <f>+ROUND(F14*G14,0)</f>
        <v>0</v>
      </c>
      <c r="I14" s="11"/>
      <c r="J14" s="1">
        <f t="shared" ref="J14" si="0">ROUND(F14*I14,0)</f>
        <v>0</v>
      </c>
      <c r="K14" s="1">
        <f t="shared" ref="K14" si="1">ROUND(F14+H14+J14,0)</f>
        <v>0</v>
      </c>
      <c r="L14" s="1">
        <f>ROUND(F14*D14,0)</f>
        <v>0</v>
      </c>
      <c r="M14" s="1">
        <f>ROUND(L14*G14,0)</f>
        <v>0</v>
      </c>
      <c r="N14" s="1">
        <f>ROUND(L14*I14,0)</f>
        <v>0</v>
      </c>
      <c r="O14" s="27">
        <f t="shared" ref="O14" si="2">ROUND(L14+N14+M14,0)</f>
        <v>0</v>
      </c>
    </row>
    <row r="15" spans="1:15" s="9" customFormat="1" ht="128.25" x14ac:dyDescent="0.2">
      <c r="A15" s="26">
        <v>2</v>
      </c>
      <c r="B15" s="58" t="s">
        <v>90</v>
      </c>
      <c r="C15" s="12"/>
      <c r="D15" s="57">
        <v>380</v>
      </c>
      <c r="E15" s="57" t="s">
        <v>81</v>
      </c>
      <c r="F15" s="13"/>
      <c r="G15" s="11"/>
      <c r="H15" s="1">
        <f t="shared" ref="H15" si="3">+ROUND(F15*G15,0)</f>
        <v>0</v>
      </c>
      <c r="I15" s="11"/>
      <c r="J15" s="1">
        <f t="shared" ref="J15:J23" si="4">ROUND(F15*I15,0)</f>
        <v>0</v>
      </c>
      <c r="K15" s="1">
        <f t="shared" ref="K15:K23" si="5">ROUND(F15+H15+J15,0)</f>
        <v>0</v>
      </c>
      <c r="L15" s="1">
        <f t="shared" ref="L15:L23" si="6">ROUND(F15*D15,0)</f>
        <v>0</v>
      </c>
      <c r="M15" s="1">
        <f t="shared" ref="M15:M23" si="7">ROUND(L15*G15,0)</f>
        <v>0</v>
      </c>
      <c r="N15" s="1">
        <f t="shared" ref="N15:N23" si="8">ROUND(L15*I15,0)</f>
        <v>0</v>
      </c>
      <c r="O15" s="27">
        <f t="shared" ref="O15:O23" si="9">ROUND(L15+N15+M15,0)</f>
        <v>0</v>
      </c>
    </row>
    <row r="16" spans="1:15" s="9" customFormat="1" ht="156.75" x14ac:dyDescent="0.2">
      <c r="A16" s="26">
        <v>3</v>
      </c>
      <c r="B16" s="58" t="s">
        <v>89</v>
      </c>
      <c r="C16" s="12"/>
      <c r="D16" s="57">
        <v>2400</v>
      </c>
      <c r="E16" s="57" t="s">
        <v>81</v>
      </c>
      <c r="F16" s="13"/>
      <c r="G16" s="11"/>
      <c r="H16" s="1">
        <f t="shared" ref="H16:H22" si="10">+ROUND(F16*G16,0)</f>
        <v>0</v>
      </c>
      <c r="I16" s="11"/>
      <c r="J16" s="1">
        <f t="shared" si="4"/>
        <v>0</v>
      </c>
      <c r="K16" s="1">
        <f t="shared" si="5"/>
        <v>0</v>
      </c>
      <c r="L16" s="1">
        <f t="shared" si="6"/>
        <v>0</v>
      </c>
      <c r="M16" s="1">
        <f t="shared" si="7"/>
        <v>0</v>
      </c>
      <c r="N16" s="1">
        <f t="shared" si="8"/>
        <v>0</v>
      </c>
      <c r="O16" s="27">
        <f t="shared" si="9"/>
        <v>0</v>
      </c>
    </row>
    <row r="17" spans="1:15" s="9" customFormat="1" ht="156.75" x14ac:dyDescent="0.2">
      <c r="A17" s="26">
        <v>4</v>
      </c>
      <c r="B17" s="58" t="s">
        <v>88</v>
      </c>
      <c r="C17" s="12"/>
      <c r="D17" s="57">
        <v>2400</v>
      </c>
      <c r="E17" s="57" t="s">
        <v>81</v>
      </c>
      <c r="F17" s="13"/>
      <c r="G17" s="11"/>
      <c r="H17" s="1">
        <f t="shared" si="10"/>
        <v>0</v>
      </c>
      <c r="I17" s="11"/>
      <c r="J17" s="1">
        <f t="shared" si="4"/>
        <v>0</v>
      </c>
      <c r="K17" s="1">
        <f t="shared" si="5"/>
        <v>0</v>
      </c>
      <c r="L17" s="1">
        <f t="shared" si="6"/>
        <v>0</v>
      </c>
      <c r="M17" s="1">
        <f t="shared" si="7"/>
        <v>0</v>
      </c>
      <c r="N17" s="1">
        <f t="shared" si="8"/>
        <v>0</v>
      </c>
      <c r="O17" s="27">
        <f t="shared" si="9"/>
        <v>0</v>
      </c>
    </row>
    <row r="18" spans="1:15" s="9" customFormat="1" ht="171" x14ac:dyDescent="0.2">
      <c r="A18" s="26">
        <v>5</v>
      </c>
      <c r="B18" s="58" t="s">
        <v>87</v>
      </c>
      <c r="C18" s="12"/>
      <c r="D18" s="57">
        <v>2400</v>
      </c>
      <c r="E18" s="57" t="s">
        <v>81</v>
      </c>
      <c r="F18" s="127"/>
      <c r="G18" s="11"/>
      <c r="H18" s="1">
        <f>+ROUND(F19*G18,0)</f>
        <v>0</v>
      </c>
      <c r="I18" s="11"/>
      <c r="J18" s="1">
        <f t="shared" si="4"/>
        <v>0</v>
      </c>
      <c r="K18" s="1">
        <f t="shared" si="5"/>
        <v>0</v>
      </c>
      <c r="L18" s="1">
        <f t="shared" si="6"/>
        <v>0</v>
      </c>
      <c r="M18" s="1">
        <f t="shared" si="7"/>
        <v>0</v>
      </c>
      <c r="N18" s="1">
        <f t="shared" si="8"/>
        <v>0</v>
      </c>
      <c r="O18" s="27">
        <f t="shared" si="9"/>
        <v>0</v>
      </c>
    </row>
    <row r="19" spans="1:15" s="9" customFormat="1" ht="128.25" x14ac:dyDescent="0.2">
      <c r="A19" s="26">
        <v>6</v>
      </c>
      <c r="B19" s="58" t="s">
        <v>86</v>
      </c>
      <c r="C19" s="12"/>
      <c r="D19" s="57">
        <v>2200</v>
      </c>
      <c r="E19" s="57" t="s">
        <v>81</v>
      </c>
      <c r="F19" s="13"/>
      <c r="G19" s="11"/>
      <c r="H19" s="1">
        <f>+ROUND(F20*G19,0)</f>
        <v>0</v>
      </c>
      <c r="I19" s="11"/>
      <c r="J19" s="1">
        <f t="shared" si="4"/>
        <v>0</v>
      </c>
      <c r="K19" s="1">
        <f t="shared" si="5"/>
        <v>0</v>
      </c>
      <c r="L19" s="1">
        <f t="shared" si="6"/>
        <v>0</v>
      </c>
      <c r="M19" s="1">
        <f t="shared" si="7"/>
        <v>0</v>
      </c>
      <c r="N19" s="1">
        <f t="shared" si="8"/>
        <v>0</v>
      </c>
      <c r="O19" s="27">
        <f t="shared" si="9"/>
        <v>0</v>
      </c>
    </row>
    <row r="20" spans="1:15" s="9" customFormat="1" ht="85.5" x14ac:dyDescent="0.2">
      <c r="A20" s="26">
        <v>7</v>
      </c>
      <c r="B20" s="58" t="s">
        <v>85</v>
      </c>
      <c r="C20" s="12"/>
      <c r="D20" s="57">
        <v>1500</v>
      </c>
      <c r="E20" s="57" t="s">
        <v>81</v>
      </c>
      <c r="F20" s="13"/>
      <c r="G20" s="11"/>
      <c r="H20" s="1">
        <f>+ROUND(F21*G20,0)</f>
        <v>0</v>
      </c>
      <c r="I20" s="11"/>
      <c r="J20" s="1">
        <f t="shared" si="4"/>
        <v>0</v>
      </c>
      <c r="K20" s="1">
        <f t="shared" si="5"/>
        <v>0</v>
      </c>
      <c r="L20" s="1">
        <f t="shared" si="6"/>
        <v>0</v>
      </c>
      <c r="M20" s="1">
        <f t="shared" si="7"/>
        <v>0</v>
      </c>
      <c r="N20" s="1">
        <f t="shared" si="8"/>
        <v>0</v>
      </c>
      <c r="O20" s="27">
        <f t="shared" si="9"/>
        <v>0</v>
      </c>
    </row>
    <row r="21" spans="1:15" s="9" customFormat="1" ht="71.25" x14ac:dyDescent="0.2">
      <c r="A21" s="26">
        <v>8</v>
      </c>
      <c r="B21" s="58" t="s">
        <v>84</v>
      </c>
      <c r="C21" s="12"/>
      <c r="D21" s="57">
        <v>800</v>
      </c>
      <c r="E21" s="57" t="s">
        <v>81</v>
      </c>
      <c r="F21" s="13"/>
      <c r="G21" s="11"/>
      <c r="H21" s="1">
        <f>+ROUND(F22*G21,0)</f>
        <v>0</v>
      </c>
      <c r="I21" s="11"/>
      <c r="J21" s="1">
        <f t="shared" si="4"/>
        <v>0</v>
      </c>
      <c r="K21" s="1">
        <f t="shared" si="5"/>
        <v>0</v>
      </c>
      <c r="L21" s="1">
        <f t="shared" si="6"/>
        <v>0</v>
      </c>
      <c r="M21" s="1">
        <f t="shared" si="7"/>
        <v>0</v>
      </c>
      <c r="N21" s="1">
        <f t="shared" si="8"/>
        <v>0</v>
      </c>
      <c r="O21" s="27">
        <f t="shared" si="9"/>
        <v>0</v>
      </c>
    </row>
    <row r="22" spans="1:15" s="9" customFormat="1" ht="156.75" x14ac:dyDescent="0.2">
      <c r="A22" s="26">
        <v>9</v>
      </c>
      <c r="B22" s="58" t="s">
        <v>83</v>
      </c>
      <c r="C22" s="12"/>
      <c r="D22" s="57">
        <v>500</v>
      </c>
      <c r="E22" s="57" t="s">
        <v>81</v>
      </c>
      <c r="F22" s="13"/>
      <c r="G22" s="11"/>
      <c r="H22" s="1">
        <f>+ROUND(F23*G22,0)</f>
        <v>0</v>
      </c>
      <c r="I22" s="11"/>
      <c r="J22" s="1">
        <f t="shared" si="4"/>
        <v>0</v>
      </c>
      <c r="K22" s="1">
        <f t="shared" si="5"/>
        <v>0</v>
      </c>
      <c r="L22" s="1">
        <f t="shared" si="6"/>
        <v>0</v>
      </c>
      <c r="M22" s="1">
        <f t="shared" si="7"/>
        <v>0</v>
      </c>
      <c r="N22" s="1">
        <f t="shared" si="8"/>
        <v>0</v>
      </c>
      <c r="O22" s="27">
        <f t="shared" si="9"/>
        <v>0</v>
      </c>
    </row>
    <row r="23" spans="1:15" s="9" customFormat="1" ht="86.25" thickBot="1" x14ac:dyDescent="0.25">
      <c r="A23" s="26">
        <v>10</v>
      </c>
      <c r="B23" s="58" t="s">
        <v>82</v>
      </c>
      <c r="C23" s="12"/>
      <c r="D23" s="57">
        <v>4</v>
      </c>
      <c r="E23" s="57" t="s">
        <v>81</v>
      </c>
      <c r="F23" s="13"/>
      <c r="G23" s="11"/>
      <c r="H23" s="1">
        <f>+ROUND(F24*G23,0)</f>
        <v>0</v>
      </c>
      <c r="I23" s="11"/>
      <c r="J23" s="1">
        <f t="shared" si="4"/>
        <v>0</v>
      </c>
      <c r="K23" s="1">
        <f t="shared" si="5"/>
        <v>0</v>
      </c>
      <c r="L23" s="1">
        <f t="shared" si="6"/>
        <v>0</v>
      </c>
      <c r="M23" s="1">
        <f t="shared" si="7"/>
        <v>0</v>
      </c>
      <c r="N23" s="1">
        <f t="shared" si="8"/>
        <v>0</v>
      </c>
      <c r="O23" s="27">
        <f t="shared" si="9"/>
        <v>0</v>
      </c>
    </row>
    <row r="24" spans="1:15" s="9" customFormat="1" ht="28.5" customHeight="1" thickBot="1" x14ac:dyDescent="0.3">
      <c r="A24" s="91" t="s">
        <v>26</v>
      </c>
      <c r="B24" s="92"/>
      <c r="C24" s="92"/>
      <c r="D24" s="92"/>
      <c r="E24" s="92"/>
      <c r="F24" s="92"/>
      <c r="G24" s="92"/>
      <c r="H24" s="92"/>
      <c r="I24" s="92"/>
      <c r="J24" s="92"/>
      <c r="K24" s="92"/>
      <c r="L24" s="103" t="s">
        <v>27</v>
      </c>
      <c r="M24" s="104"/>
      <c r="N24" s="104"/>
      <c r="O24" s="35">
        <f>SUMIF(G:G,0%,L:L)+SUMIF(G:G,"",L:L)</f>
        <v>0</v>
      </c>
    </row>
    <row r="25" spans="1:15" s="9" customFormat="1" ht="30" customHeight="1" x14ac:dyDescent="0.25">
      <c r="A25" s="75" t="s">
        <v>78</v>
      </c>
      <c r="B25" s="76"/>
      <c r="C25" s="76"/>
      <c r="D25" s="76"/>
      <c r="E25" s="76"/>
      <c r="F25" s="76"/>
      <c r="G25" s="76"/>
      <c r="H25" s="76"/>
      <c r="I25" s="76"/>
      <c r="J25" s="76"/>
      <c r="K25" s="77"/>
      <c r="L25" s="97" t="s">
        <v>28</v>
      </c>
      <c r="M25" s="98"/>
      <c r="N25" s="98"/>
      <c r="O25" s="36">
        <f>SUMIF(G:G,5%,L:L)</f>
        <v>0</v>
      </c>
    </row>
    <row r="26" spans="1:15" s="9" customFormat="1" ht="22.5" customHeight="1" x14ac:dyDescent="0.25">
      <c r="A26" s="78"/>
      <c r="B26" s="79"/>
      <c r="C26" s="79"/>
      <c r="D26" s="79"/>
      <c r="E26" s="79"/>
      <c r="F26" s="79"/>
      <c r="G26" s="79"/>
      <c r="H26" s="79"/>
      <c r="I26" s="79"/>
      <c r="J26" s="79"/>
      <c r="K26" s="80"/>
      <c r="L26" s="97" t="s">
        <v>29</v>
      </c>
      <c r="M26" s="98"/>
      <c r="N26" s="98"/>
      <c r="O26" s="36">
        <f>SUMIF(G:G,19%,L:L)</f>
        <v>0</v>
      </c>
    </row>
    <row r="27" spans="1:15" s="9" customFormat="1" ht="24.75" customHeight="1" x14ac:dyDescent="0.25">
      <c r="A27" s="78"/>
      <c r="B27" s="79"/>
      <c r="C27" s="79"/>
      <c r="D27" s="79"/>
      <c r="E27" s="79"/>
      <c r="F27" s="79"/>
      <c r="G27" s="79"/>
      <c r="H27" s="79"/>
      <c r="I27" s="79"/>
      <c r="J27" s="79"/>
      <c r="K27" s="80"/>
      <c r="L27" s="99" t="s">
        <v>22</v>
      </c>
      <c r="M27" s="100"/>
      <c r="N27" s="100"/>
      <c r="O27" s="37">
        <f>SUM(O24:O26)</f>
        <v>0</v>
      </c>
    </row>
    <row r="28" spans="1:15" s="9" customFormat="1" ht="27" customHeight="1" x14ac:dyDescent="0.25">
      <c r="A28" s="78"/>
      <c r="B28" s="79"/>
      <c r="C28" s="79"/>
      <c r="D28" s="79"/>
      <c r="E28" s="79"/>
      <c r="F28" s="79"/>
      <c r="G28" s="79"/>
      <c r="H28" s="79"/>
      <c r="I28" s="79"/>
      <c r="J28" s="79"/>
      <c r="K28" s="80"/>
      <c r="L28" s="101" t="s">
        <v>30</v>
      </c>
      <c r="M28" s="102"/>
      <c r="N28" s="102"/>
      <c r="O28" s="38">
        <f>SUMIF(G:G,5%,M:M)</f>
        <v>0</v>
      </c>
    </row>
    <row r="29" spans="1:15" s="9" customFormat="1" ht="29.25" customHeight="1" x14ac:dyDescent="0.25">
      <c r="A29" s="78"/>
      <c r="B29" s="79"/>
      <c r="C29" s="79"/>
      <c r="D29" s="79"/>
      <c r="E29" s="79"/>
      <c r="F29" s="79"/>
      <c r="G29" s="79"/>
      <c r="H29" s="79"/>
      <c r="I29" s="79"/>
      <c r="J29" s="79"/>
      <c r="K29" s="80"/>
      <c r="L29" s="101" t="s">
        <v>31</v>
      </c>
      <c r="M29" s="102"/>
      <c r="N29" s="102"/>
      <c r="O29" s="38">
        <f>SUMIF(G:G,19%,M:M)</f>
        <v>0</v>
      </c>
    </row>
    <row r="30" spans="1:15" s="9" customFormat="1" ht="25.5" customHeight="1" x14ac:dyDescent="0.25">
      <c r="A30" s="78"/>
      <c r="B30" s="79"/>
      <c r="C30" s="79"/>
      <c r="D30" s="79"/>
      <c r="E30" s="79"/>
      <c r="F30" s="79"/>
      <c r="G30" s="79"/>
      <c r="H30" s="79"/>
      <c r="I30" s="79"/>
      <c r="J30" s="79"/>
      <c r="K30" s="80"/>
      <c r="L30" s="99" t="s">
        <v>32</v>
      </c>
      <c r="M30" s="100"/>
      <c r="N30" s="100"/>
      <c r="O30" s="37">
        <f>SUM(O28:O29)</f>
        <v>0</v>
      </c>
    </row>
    <row r="31" spans="1:15" s="9" customFormat="1" ht="23.25" customHeight="1" x14ac:dyDescent="0.25">
      <c r="A31" s="78"/>
      <c r="B31" s="79"/>
      <c r="C31" s="79"/>
      <c r="D31" s="79"/>
      <c r="E31" s="79"/>
      <c r="F31" s="79"/>
      <c r="G31" s="79"/>
      <c r="H31" s="79"/>
      <c r="I31" s="79"/>
      <c r="J31" s="79"/>
      <c r="K31" s="80"/>
      <c r="L31" s="97" t="s">
        <v>33</v>
      </c>
      <c r="M31" s="98"/>
      <c r="N31" s="98"/>
      <c r="O31" s="36">
        <f>SUMIF(I:I,8%,N:N)</f>
        <v>0</v>
      </c>
    </row>
    <row r="32" spans="1:15" s="9" customFormat="1" ht="23.25" customHeight="1" x14ac:dyDescent="0.25">
      <c r="A32" s="78"/>
      <c r="B32" s="79"/>
      <c r="C32" s="79"/>
      <c r="D32" s="79"/>
      <c r="E32" s="79"/>
      <c r="F32" s="79"/>
      <c r="G32" s="79"/>
      <c r="H32" s="79"/>
      <c r="I32" s="79"/>
      <c r="J32" s="79"/>
      <c r="K32" s="80"/>
      <c r="L32" s="95" t="s">
        <v>34</v>
      </c>
      <c r="M32" s="96"/>
      <c r="N32" s="96"/>
      <c r="O32" s="37">
        <f>SUM(O31)</f>
        <v>0</v>
      </c>
    </row>
    <row r="33" spans="1:17" s="9" customFormat="1" ht="53.25" customHeight="1" thickBot="1" x14ac:dyDescent="0.3">
      <c r="A33" s="81"/>
      <c r="B33" s="82"/>
      <c r="C33" s="82"/>
      <c r="D33" s="82"/>
      <c r="E33" s="82"/>
      <c r="F33" s="82"/>
      <c r="G33" s="82"/>
      <c r="H33" s="82"/>
      <c r="I33" s="82"/>
      <c r="J33" s="82"/>
      <c r="K33" s="83"/>
      <c r="L33" s="93" t="s">
        <v>35</v>
      </c>
      <c r="M33" s="94"/>
      <c r="N33" s="94"/>
      <c r="O33" s="39">
        <f>+O27+O30+O32</f>
        <v>0</v>
      </c>
    </row>
    <row r="35" spans="1:17" ht="15.75" thickBot="1" x14ac:dyDescent="0.3">
      <c r="B35" s="84"/>
      <c r="C35" s="84"/>
    </row>
    <row r="36" spans="1:17" x14ac:dyDescent="0.25">
      <c r="B36" s="62" t="s">
        <v>36</v>
      </c>
      <c r="C36" s="62"/>
    </row>
    <row r="37" spans="1:17" x14ac:dyDescent="0.25">
      <c r="M37" s="41"/>
      <c r="N37" s="42"/>
      <c r="O37" s="43"/>
    </row>
    <row r="38" spans="1:17" x14ac:dyDescent="0.25">
      <c r="M38" s="41"/>
      <c r="N38" s="42"/>
      <c r="O38" s="43"/>
    </row>
    <row r="39" spans="1:17" x14ac:dyDescent="0.25">
      <c r="A39" s="10" t="s">
        <v>37</v>
      </c>
      <c r="M39" s="41"/>
      <c r="N39" s="42"/>
      <c r="O39" s="43"/>
    </row>
    <row r="40" spans="1:17" x14ac:dyDescent="0.25">
      <c r="A40" s="61" t="s">
        <v>38</v>
      </c>
      <c r="B40" s="61"/>
      <c r="C40" s="61"/>
      <c r="D40" s="61"/>
      <c r="E40" s="61"/>
      <c r="F40" s="61"/>
      <c r="G40" s="61"/>
      <c r="H40" s="61"/>
      <c r="I40" s="61"/>
      <c r="J40" s="61"/>
      <c r="K40" s="61"/>
      <c r="L40" s="61"/>
      <c r="M40" s="61"/>
      <c r="N40" s="61"/>
      <c r="O40" s="61"/>
      <c r="P40" s="2"/>
      <c r="Q40" s="2"/>
    </row>
    <row r="41" spans="1:17" x14ac:dyDescent="0.25">
      <c r="A41" s="60" t="s">
        <v>39</v>
      </c>
      <c r="B41" s="60"/>
      <c r="C41" s="60"/>
      <c r="D41" s="60"/>
      <c r="E41" s="60"/>
      <c r="F41" s="60"/>
      <c r="G41" s="60"/>
      <c r="H41" s="60"/>
      <c r="I41" s="60"/>
      <c r="J41" s="60"/>
      <c r="K41" s="60"/>
      <c r="L41" s="60"/>
      <c r="M41" s="60"/>
      <c r="N41" s="60"/>
      <c r="O41" s="60"/>
      <c r="P41" s="40"/>
      <c r="Q41" s="40"/>
    </row>
    <row r="42" spans="1:17" x14ac:dyDescent="0.25">
      <c r="A42" s="59" t="s">
        <v>40</v>
      </c>
      <c r="B42" s="59"/>
      <c r="C42" s="59"/>
      <c r="D42" s="59"/>
      <c r="E42" s="59"/>
      <c r="F42" s="59"/>
      <c r="G42" s="59"/>
      <c r="H42" s="59"/>
      <c r="I42" s="59"/>
      <c r="J42" s="59"/>
      <c r="K42" s="59"/>
      <c r="L42" s="59"/>
      <c r="M42" s="59"/>
      <c r="N42" s="59"/>
      <c r="O42" s="59"/>
      <c r="P42" s="5"/>
      <c r="Q42" s="5"/>
    </row>
    <row r="43" spans="1:17" x14ac:dyDescent="0.25">
      <c r="A43" s="59" t="s">
        <v>41</v>
      </c>
      <c r="B43" s="59"/>
      <c r="C43" s="59"/>
      <c r="D43" s="59"/>
      <c r="E43" s="59"/>
      <c r="F43" s="59"/>
      <c r="G43" s="59"/>
      <c r="H43" s="59"/>
      <c r="I43" s="59"/>
      <c r="J43" s="59"/>
      <c r="K43" s="59"/>
      <c r="L43" s="59"/>
      <c r="M43" s="59"/>
      <c r="N43" s="59"/>
      <c r="O43" s="59"/>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rr/4lXJji9C7Q38dLVIT2aaTCIeI0hY9+Vi4taNftTZcGGBeZyuaebYHi8iLJRzVvSnlp0uuPkcJtyPL/nAdGw==" saltValue="W4GJO+SKoTzg+tGEf7YkNQ==" spinCount="100000" sheet="1" selectLockedCells="1"/>
  <mergeCells count="35">
    <mergeCell ref="L28:N28"/>
    <mergeCell ref="L27:N27"/>
    <mergeCell ref="L26:N26"/>
    <mergeCell ref="L25:N25"/>
    <mergeCell ref="L24:N24"/>
    <mergeCell ref="L33:N33"/>
    <mergeCell ref="L32:N32"/>
    <mergeCell ref="L31:N31"/>
    <mergeCell ref="L30:N30"/>
    <mergeCell ref="L29:N29"/>
    <mergeCell ref="A25:K33"/>
    <mergeCell ref="F9:I9"/>
    <mergeCell ref="B35:C35"/>
    <mergeCell ref="A9:B11"/>
    <mergeCell ref="D9:E9"/>
    <mergeCell ref="D11:E11"/>
    <mergeCell ref="A24:K24"/>
    <mergeCell ref="M11:N11"/>
    <mergeCell ref="M9:N9"/>
    <mergeCell ref="K9:L9"/>
    <mergeCell ref="K11:L11"/>
    <mergeCell ref="F11:I11"/>
    <mergeCell ref="A2:A5"/>
    <mergeCell ref="B2:M2"/>
    <mergeCell ref="N2:O2"/>
    <mergeCell ref="B3:M3"/>
    <mergeCell ref="N3:O3"/>
    <mergeCell ref="B4:M5"/>
    <mergeCell ref="N4:O4"/>
    <mergeCell ref="N5:O5"/>
    <mergeCell ref="A43:O43"/>
    <mergeCell ref="A42:O42"/>
    <mergeCell ref="A41:O41"/>
    <mergeCell ref="A40:O40"/>
    <mergeCell ref="B36:C3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F19:F23"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2025-03-05T21:35:56Z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