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19. F-CD-163 ENCUENTRO DEPORTIVO/3. DOCUMENTOS  A PUBLICAR/"/>
    </mc:Choice>
  </mc:AlternateContent>
  <xr:revisionPtr revIDLastSave="135" documentId="13_ncr:1_{F325527D-AE3E-4150-8C66-BA9D114568FD}" xr6:coauthVersionLast="47" xr6:coauthVersionMax="47" xr10:uidLastSave="{77BFD801-D195-45AB-9DD3-9EBF1F4F25CA}"/>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Servicios'!$A$1:$O$39</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3"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5" i="7"/>
  <c r="J15" i="7"/>
  <c r="L15" i="7"/>
  <c r="M15" i="7" s="1"/>
  <c r="F22" i="3"/>
  <c r="J22" i="3" s="1"/>
  <c r="F23" i="3"/>
  <c r="H23" i="3" s="1"/>
  <c r="O20" i="7"/>
  <c r="L14" i="7"/>
  <c r="M14" i="7" s="1"/>
  <c r="J14" i="7"/>
  <c r="H14" i="7"/>
  <c r="O24" i="7" l="1"/>
  <c r="O25" i="7" s="1"/>
  <c r="O21" i="7"/>
  <c r="K16" i="3"/>
  <c r="J20" i="3"/>
  <c r="J17" i="3"/>
  <c r="H20" i="3"/>
  <c r="H17" i="3"/>
  <c r="J18" i="3"/>
  <c r="O18" i="3" s="1"/>
  <c r="L19" i="3"/>
  <c r="O19" i="3" s="1"/>
  <c r="L16" i="3"/>
  <c r="O16" i="3" s="1"/>
  <c r="L15" i="3"/>
  <c r="H15" i="3"/>
  <c r="J21" i="3"/>
  <c r="H21" i="3"/>
  <c r="N18" i="7"/>
  <c r="O18" i="7" s="1"/>
  <c r="N17" i="7"/>
  <c r="O17" i="7" s="1"/>
  <c r="K18" i="7"/>
  <c r="K17" i="7"/>
  <c r="K15" i="7"/>
  <c r="K16" i="7"/>
  <c r="N16" i="7"/>
  <c r="O16" i="7" s="1"/>
  <c r="N15" i="7"/>
  <c r="O15" i="7" s="1"/>
  <c r="H22" i="3"/>
  <c r="J23" i="3"/>
  <c r="L23" i="3"/>
  <c r="L22" i="3"/>
  <c r="O19" i="7"/>
  <c r="O22" i="7" s="1"/>
  <c r="K14" i="7"/>
  <c r="O26" i="7"/>
  <c r="O27" i="7" s="1"/>
  <c r="N14" i="7"/>
  <c r="O14" i="7" s="1"/>
  <c r="O20" i="3" l="1"/>
  <c r="K20" i="3"/>
  <c r="O17" i="3"/>
  <c r="K18" i="3"/>
  <c r="K17" i="3"/>
  <c r="O21" i="3"/>
  <c r="K15" i="3"/>
  <c r="O15" i="3"/>
  <c r="K21" i="3"/>
  <c r="K22" i="3"/>
  <c r="O23" i="3"/>
  <c r="K23" i="3"/>
  <c r="O22" i="3"/>
  <c r="O28"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<sst xmlns="http://schemas.openxmlformats.org/spreadsheetml/2006/main" count="263" uniqueCount="117">
  <si>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</si>
  <si>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</si>
  <si>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</si>
  <si>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</si>
  <si>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</si>
  <si>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</si>
  <si>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</si>
  <si>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</si>
  <si>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</si>
  <si>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</si>
  <si>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</si>
  <si>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</si>
  <si>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</si>
  <si>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</si>
  <si>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</si>
  <si>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</si>
  <si>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</si>
  <si>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</si>
  <si>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</si>
  <si>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</si>
  <si>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</si>
  <si>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</si>
  <si>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</si>
  <si>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</si>
  <si>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</si>
  <si>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</si>
  <si>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</si>
  <si>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</si>
  <si>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</si>
  <si>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</si>
  <si>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</si>
  <si>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</si>
  <si>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</si>
  <si>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</si>
  <si>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</si>
  <si>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</si>
  <si>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</si>
  <si>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</si>
  <si>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</si>
  <si>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</si>
  <si>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</si>
  <si>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</si>
  <si>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</si>
  <si>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</si>
  <si>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</si>
  <si>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</si>
  <si>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</si>
  <si>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</si>
  <si>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</si>
  <si>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</si>
  <si>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</si>
  <si>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</si>
  <si>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</si>
  <si>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</si>
  <si>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</si>
  <si>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</si>
  <si>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</si>
  <si>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</si>
  <si>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</si>
  <si>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</si>
  <si>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</si>
  <si>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</si>
  <si>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</si>
  <si>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</si>
  <si>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</si>
  <si>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</si>
  <si>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</si>
  <si>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</si>
  <si>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</si>
  <si>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</si>
  <si>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</si>
  <si>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</si>
  <si>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</si>
  <si>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</si>
  <si>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</si>
  <si>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</si>
  <si>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</si>
  <si>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</si>
  <si>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</si>
  <si>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</si>
  <si>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</si>
  <si>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</si>
  <si>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</si>
  <si>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</si>
  <si>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</si>
  <si>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</si>
  <si>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</si>
  <si>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</si>
  <si>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</si>
  <si>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</si>
  <si>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</si>
  <si>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</si>
  <si>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</si>
  <si>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</si>
  <si>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</si>
  <si>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</si>
  <si>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</si>
  <si>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</si>
  <si>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</si>
  <si>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</si>
  <si>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</si>
  <si>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</si>
  <si>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</si>
  <si>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</si>
  <si>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</si>
  <si>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</si>
  <si>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</si>
  <si>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</si>
  <si>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</si>
  <si>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</si>
  <si>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</si>
  <si>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recreación y reencuentro para los Graduados de UCundinamarca en su encuentro deportivo y cultural. Servicio de bingo con las siguientes características: • Un (1) animador. • Un (1) operario de bingo • Cartones de bingo (2000) divididos para cada sede • Balotera eléctrica y manual • Tablero de apoyo • Explosión Venturi. • Explosión de nieve. • 6 bingos durante toda la experiencia • Maquina de crispetas Nota: el servicio contratado en este ítem se debe presentar en las sedes seleccionadas por la supervisión (Facatativá, Fusagasugá, Girardot y Ubaté por un periodo de 6 horas) </t>
  </si>
  <si>
    <t>Servicio de recreación y reencuentro para los Graduados de UCundinamarca en su encuentro deportivo y cultural. Equipo de Recreacionistas con experiencia en bailes zumba, animación, juegos autóctonos, dinámicas de grupo y animador durante toda la jornada y ambientación de los espacios (implementos feria de pueblo con personal que se encargue durante toda la jornada del mismo juego autóctonos (mínimo 7 juegos) y montaje de los mismos entre ellos 2 canchas de mini tejo en barro, 1 bolirrana, 2 ranas, y demas que pida la supervisión) Nota: el servicio contratado en este ítem se debe presentar en las sedes seleccionadas por la supervisión (Facatativá, Fusagasugá, Girardot y Ubaté por un periodo de 6 horas)</t>
  </si>
  <si>
    <t>Servicio de recreación y reencuentro para los Graduados de UCundinamarca en su encuentro deportivo y cultural. Servicio de alquiler del toro mecánico con operador con las siguientes especificaciones: Energía y Facilidades de Montaje, Montaje y Desmontaje, Seguridad y Colchón de Seguridad, Diseño Seguro, Personal Capacitado (El alquiler tiene una duración de 4 horas, comenzando a contar desde el final del montaje) Nota: el servicio contratado en este ítem se debe presentar en las sedes seleccionadas por la supervisión (Facatativá, Fusagasugá, Girardot y Ubaté)</t>
  </si>
  <si>
    <t>Servicio de jueces para las diferentes disciplinas deportivas para la sede Fusagasugá para las siguientes disciplinas: • Dos (2) jueces de futsal • Un (1) juez de baloncesto • Dos (2) jueces de voleibol • Dos (2) jueces de tenis de campo con dos recoge pelotas • Dos (2) jueces de tenis de mesa Nota: los jueces deben contar con todos los implementos que les facilite la ejecución de su trabajo como lo son (pelotas de tenis, tarjetas de juzgamiento, paletas o indicadores de puntaje por un periodo de 6 horas)  </t>
  </si>
  <si>
    <t>Servicio musical de amenización del encuentro deportivo y cultural con las siguientes caracterizaciones: • Norteña, Banda tradicional y sinaloense, Popular, Ranchera, Bailable, Carranga, Vallenato, Decembrina, Salsa, Merengue, Chucuchucu, Música de cuerda • Equipo de 7 músicos, con amplia experiencia y dominio de diversos instrumentos musicales, tales como: Voces principales y segundas voces, Acordeón, Piano, Requinto, Guitarra puntera, Guitarra eléctrica, Bajo, Bajo quinto, Batería, Congas, Timbal, Güira, Trompetas Nota: el servicio debe incluir sonido profesional para espacios abiertos Nota: el servicio contratado en este ítem se debe presentar en las sedes seleccionadas por la supervisión (Facatativá, Fusagasugá, Girardot y Ubaté por un periodo de una hora y media 1 1/2)</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</si>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</sst>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7" xfId="0" applyFont="1" applyBorder="1" applyAlignment="1">
      <alignment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view="pageBreakPreview" topLeftCell="A13" zoomScale="90" zoomScaleNormal="70" zoomScaleSheetLayoutView="90" zoomScalePageLayoutView="55" workbookViewId="0">
      <selection activeCell="C16" sqref="C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173.25" customHeight="1" x14ac:dyDescent="0.2">
      <c r="A14" s="30">
        <v>1</v>
      </c>
      <c r="B14" s="293" t="s">
        <v>111</v>
      </c>
      <c r="C14" s="15"/>
      <c r="D14" s="294">
        <v>4</v>
      </c>
      <c r="E14" s="16" t="s">
        <v>116</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189" customHeight="1" x14ac:dyDescent="0.2">
      <c r="A15" s="30">
        <v>2</v>
      </c>
      <c r="B15" s="293" t="s">
        <v>112</v>
      </c>
      <c r="C15" s="15"/>
      <c r="D15" s="294">
        <v>4</v>
      </c>
      <c r="E15" s="16" t="s">
        <v>116</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147" customHeight="1" x14ac:dyDescent="0.2">
      <c r="A16" s="30">
        <v>3</v>
      </c>
      <c r="B16" s="293" t="s">
        <v>113</v>
      </c>
      <c r="C16" s="15"/>
      <c r="D16" s="294">
        <v>4</v>
      </c>
      <c r="E16" s="16" t="s">
        <v>116</v>
      </c>
      <c r="F16" s="119"/>
      <c r="G16" s="14"/>
      <c r="H16" s="1">
        <f t="shared" ref="H16:H18" si="13">+ROUND(F16*G16,0)</f>
        <v>0</v>
      </c>
      <c r="I16" s="14"/>
      <c r="J16" s="1">
        <f t="shared" ref="J16:J18" si="14">ROUND(F16*I16,0)</f>
        <v>0</v>
      </c>
      <c r="K16" s="1">
        <f t="shared" ref="K16:K18" si="15">ROUND(F16+H16+J16,0)</f>
        <v>0</v>
      </c>
      <c r="L16" s="1">
        <f t="shared" ref="L16:L18" si="16">ROUND(F16*D16,0)</f>
        <v>0</v>
      </c>
      <c r="M16" s="1">
        <f t="shared" ref="M16:M18" si="17">ROUND(L16*G16,0)</f>
        <v>0</v>
      </c>
      <c r="N16" s="1">
        <f t="shared" ref="N16:N18" si="18">ROUND(L16*I16,0)</f>
        <v>0</v>
      </c>
      <c r="O16" s="31">
        <f t="shared" ref="O16:O18" si="19">ROUND(L16+N16+M16,0)</f>
        <v>0</v>
      </c>
    </row>
    <row r="17" spans="1:15" s="10" customFormat="1" ht="136.5" customHeight="1" x14ac:dyDescent="0.2">
      <c r="A17" s="30">
        <v>4</v>
      </c>
      <c r="B17" s="293" t="s">
        <v>114</v>
      </c>
      <c r="C17" s="15"/>
      <c r="D17" s="294">
        <v>1</v>
      </c>
      <c r="E17" s="16" t="s">
        <v>116</v>
      </c>
      <c r="F17" s="119"/>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206.25" customHeight="1" thickBot="1" x14ac:dyDescent="0.25">
      <c r="A18" s="30">
        <v>5</v>
      </c>
      <c r="B18" s="293" t="s">
        <v>115</v>
      </c>
      <c r="C18" s="15"/>
      <c r="D18" s="294">
        <v>4</v>
      </c>
      <c r="E18" s="16" t="s">
        <v>116</v>
      </c>
      <c r="F18" s="119"/>
      <c r="G18" s="14"/>
      <c r="H18" s="1">
        <f t="shared" si="13"/>
        <v>0</v>
      </c>
      <c r="I18" s="14"/>
      <c r="J18" s="1">
        <f t="shared" si="14"/>
        <v>0</v>
      </c>
      <c r="K18" s="1">
        <f t="shared" si="15"/>
        <v>0</v>
      </c>
      <c r="L18" s="1">
        <f t="shared" si="16"/>
        <v>0</v>
      </c>
      <c r="M18" s="1">
        <f t="shared" si="17"/>
        <v>0</v>
      </c>
      <c r="N18" s="1">
        <f t="shared" si="18"/>
        <v>0</v>
      </c>
      <c r="O18" s="31">
        <f t="shared" si="19"/>
        <v>0</v>
      </c>
    </row>
    <row r="19" spans="1:15" s="10" customFormat="1" ht="42" customHeight="1" thickBot="1" x14ac:dyDescent="0.3">
      <c r="A19" s="152" t="s">
        <v>26</v>
      </c>
      <c r="B19" s="153"/>
      <c r="C19" s="153"/>
      <c r="D19" s="153"/>
      <c r="E19" s="153"/>
      <c r="F19" s="153"/>
      <c r="G19" s="153"/>
      <c r="H19" s="153"/>
      <c r="I19" s="153"/>
      <c r="J19" s="153"/>
      <c r="K19" s="153"/>
      <c r="L19" s="164" t="s">
        <v>27</v>
      </c>
      <c r="M19" s="165"/>
      <c r="N19" s="165"/>
      <c r="O19" s="58">
        <f>SUMIF(G:G,0%,L:L)+SUMIF(G:G,"",L:L)</f>
        <v>0</v>
      </c>
    </row>
    <row r="20" spans="1:15" s="10" customFormat="1" ht="39" customHeight="1" x14ac:dyDescent="0.25">
      <c r="A20" s="136" t="s">
        <v>107</v>
      </c>
      <c r="B20" s="137"/>
      <c r="C20" s="137"/>
      <c r="D20" s="137"/>
      <c r="E20" s="137"/>
      <c r="F20" s="137"/>
      <c r="G20" s="137"/>
      <c r="H20" s="137"/>
      <c r="I20" s="137"/>
      <c r="J20" s="137"/>
      <c r="K20" s="138"/>
      <c r="L20" s="158" t="s">
        <v>28</v>
      </c>
      <c r="M20" s="159"/>
      <c r="N20" s="159"/>
      <c r="O20" s="59">
        <f>SUMIF(G:G,5%,L:L)</f>
        <v>0</v>
      </c>
    </row>
    <row r="21" spans="1:15" s="10" customFormat="1" ht="30" customHeight="1" x14ac:dyDescent="0.25">
      <c r="A21" s="139"/>
      <c r="B21" s="140"/>
      <c r="C21" s="140"/>
      <c r="D21" s="140"/>
      <c r="E21" s="140"/>
      <c r="F21" s="140"/>
      <c r="G21" s="140"/>
      <c r="H21" s="140"/>
      <c r="I21" s="140"/>
      <c r="J21" s="140"/>
      <c r="K21" s="141"/>
      <c r="L21" s="158" t="s">
        <v>29</v>
      </c>
      <c r="M21" s="159"/>
      <c r="N21" s="159"/>
      <c r="O21" s="59">
        <f>SUMIF(G:G,19%,L:L)</f>
        <v>0</v>
      </c>
    </row>
    <row r="22" spans="1:15" s="10" customFormat="1" ht="30" customHeight="1" x14ac:dyDescent="0.25">
      <c r="A22" s="139"/>
      <c r="B22" s="140"/>
      <c r="C22" s="140"/>
      <c r="D22" s="140"/>
      <c r="E22" s="140"/>
      <c r="F22" s="140"/>
      <c r="G22" s="140"/>
      <c r="H22" s="140"/>
      <c r="I22" s="140"/>
      <c r="J22" s="140"/>
      <c r="K22" s="141"/>
      <c r="L22" s="160" t="s">
        <v>22</v>
      </c>
      <c r="M22" s="161"/>
      <c r="N22" s="161"/>
      <c r="O22" s="60">
        <f>SUM(O19:O21)</f>
        <v>0</v>
      </c>
    </row>
    <row r="23" spans="1:15" s="10" customFormat="1" ht="30" customHeight="1" x14ac:dyDescent="0.25">
      <c r="A23" s="139"/>
      <c r="B23" s="140"/>
      <c r="C23" s="140"/>
      <c r="D23" s="140"/>
      <c r="E23" s="140"/>
      <c r="F23" s="140"/>
      <c r="G23" s="140"/>
      <c r="H23" s="140"/>
      <c r="I23" s="140"/>
      <c r="J23" s="140"/>
      <c r="K23" s="141"/>
      <c r="L23" s="162" t="s">
        <v>30</v>
      </c>
      <c r="M23" s="163"/>
      <c r="N23" s="163"/>
      <c r="O23" s="61">
        <f>SUMIF(G:G,5%,M:M)</f>
        <v>0</v>
      </c>
    </row>
    <row r="24" spans="1:15" s="10" customFormat="1" ht="30" customHeight="1" x14ac:dyDescent="0.25">
      <c r="A24" s="139"/>
      <c r="B24" s="140"/>
      <c r="C24" s="140"/>
      <c r="D24" s="140"/>
      <c r="E24" s="140"/>
      <c r="F24" s="140"/>
      <c r="G24" s="140"/>
      <c r="H24" s="140"/>
      <c r="I24" s="140"/>
      <c r="J24" s="140"/>
      <c r="K24" s="141"/>
      <c r="L24" s="162" t="s">
        <v>31</v>
      </c>
      <c r="M24" s="163"/>
      <c r="N24" s="163"/>
      <c r="O24" s="61">
        <f>SUMIF(G:G,19%,M:M)</f>
        <v>0</v>
      </c>
    </row>
    <row r="25" spans="1:15" s="10" customFormat="1" ht="30" customHeight="1" x14ac:dyDescent="0.25">
      <c r="A25" s="139"/>
      <c r="B25" s="140"/>
      <c r="C25" s="140"/>
      <c r="D25" s="140"/>
      <c r="E25" s="140"/>
      <c r="F25" s="140"/>
      <c r="G25" s="140"/>
      <c r="H25" s="140"/>
      <c r="I25" s="140"/>
      <c r="J25" s="140"/>
      <c r="K25" s="141"/>
      <c r="L25" s="160" t="s">
        <v>32</v>
      </c>
      <c r="M25" s="161"/>
      <c r="N25" s="161"/>
      <c r="O25" s="60">
        <f>SUM(O23:O24)</f>
        <v>0</v>
      </c>
    </row>
    <row r="26" spans="1:15" s="10" customFormat="1" ht="30" customHeight="1" x14ac:dyDescent="0.25">
      <c r="A26" s="139"/>
      <c r="B26" s="140"/>
      <c r="C26" s="140"/>
      <c r="D26" s="140"/>
      <c r="E26" s="140"/>
      <c r="F26" s="140"/>
      <c r="G26" s="140"/>
      <c r="H26" s="140"/>
      <c r="I26" s="140"/>
      <c r="J26" s="140"/>
      <c r="K26" s="141"/>
      <c r="L26" s="158" t="s">
        <v>33</v>
      </c>
      <c r="M26" s="159"/>
      <c r="N26" s="159"/>
      <c r="O26" s="59">
        <f>SUMIF(I:I,8%,N:N)</f>
        <v>0</v>
      </c>
    </row>
    <row r="27" spans="1:15" s="10" customFormat="1" ht="37.5" customHeight="1" x14ac:dyDescent="0.25">
      <c r="A27" s="139"/>
      <c r="B27" s="140"/>
      <c r="C27" s="140"/>
      <c r="D27" s="140"/>
      <c r="E27" s="140"/>
      <c r="F27" s="140"/>
      <c r="G27" s="140"/>
      <c r="H27" s="140"/>
      <c r="I27" s="140"/>
      <c r="J27" s="140"/>
      <c r="K27" s="141"/>
      <c r="L27" s="156" t="s">
        <v>34</v>
      </c>
      <c r="M27" s="157"/>
      <c r="N27" s="157"/>
      <c r="O27" s="60">
        <f>SUM(O26)</f>
        <v>0</v>
      </c>
    </row>
    <row r="28" spans="1:15" s="10" customFormat="1" ht="32.25" customHeight="1" thickBot="1" x14ac:dyDescent="0.3">
      <c r="A28" s="142"/>
      <c r="B28" s="143"/>
      <c r="C28" s="143"/>
      <c r="D28" s="143"/>
      <c r="E28" s="143"/>
      <c r="F28" s="143"/>
      <c r="G28" s="143"/>
      <c r="H28" s="143"/>
      <c r="I28" s="143"/>
      <c r="J28" s="143"/>
      <c r="K28" s="144"/>
      <c r="L28" s="154" t="s">
        <v>35</v>
      </c>
      <c r="M28" s="155"/>
      <c r="N28" s="155"/>
      <c r="O28" s="62">
        <f>+O22+O25+O27</f>
        <v>0</v>
      </c>
    </row>
    <row r="30" spans="1:15" ht="50.1" customHeight="1" thickBot="1" x14ac:dyDescent="0.3">
      <c r="B30" s="145"/>
      <c r="C30" s="145"/>
    </row>
    <row r="31" spans="1:15" x14ac:dyDescent="0.25">
      <c r="B31" s="123" t="s">
        <v>36</v>
      </c>
      <c r="C31" s="123"/>
    </row>
    <row r="32" spans="1:15" ht="15" customHeight="1" x14ac:dyDescent="0.25">
      <c r="M32" s="72"/>
      <c r="N32" s="73"/>
      <c r="O32" s="74"/>
    </row>
    <row r="33" spans="1:17" ht="15.75" customHeight="1" x14ac:dyDescent="0.25">
      <c r="M33" s="72"/>
      <c r="N33" s="73"/>
      <c r="O33" s="74"/>
    </row>
    <row r="34" spans="1:17" ht="15" customHeight="1" x14ac:dyDescent="0.25">
      <c r="A34" s="13" t="s">
        <v>37</v>
      </c>
      <c r="M34" s="72"/>
      <c r="N34" s="73"/>
      <c r="O34" s="74"/>
    </row>
    <row r="35" spans="1:17" x14ac:dyDescent="0.25">
      <c r="A35" s="122" t="s">
        <v>38</v>
      </c>
      <c r="B35" s="122"/>
      <c r="C35" s="122"/>
      <c r="D35" s="122"/>
      <c r="E35" s="122"/>
      <c r="F35" s="122"/>
      <c r="G35" s="122"/>
      <c r="H35" s="122"/>
      <c r="I35" s="122"/>
      <c r="J35" s="122"/>
      <c r="K35" s="122"/>
      <c r="L35" s="122"/>
      <c r="M35" s="122"/>
      <c r="N35" s="122"/>
      <c r="O35" s="122"/>
      <c r="P35" s="2"/>
      <c r="Q35" s="2"/>
    </row>
    <row r="36" spans="1:17" ht="15" customHeight="1" x14ac:dyDescent="0.25">
      <c r="A36" s="121" t="s">
        <v>39</v>
      </c>
      <c r="B36" s="121"/>
      <c r="C36" s="121"/>
      <c r="D36" s="121"/>
      <c r="E36" s="121"/>
      <c r="F36" s="121"/>
      <c r="G36" s="121"/>
      <c r="H36" s="121"/>
      <c r="I36" s="121"/>
      <c r="J36" s="121"/>
      <c r="K36" s="121"/>
      <c r="L36" s="121"/>
      <c r="M36" s="121"/>
      <c r="N36" s="121"/>
      <c r="O36" s="121"/>
      <c r="P36" s="63"/>
      <c r="Q36" s="63"/>
    </row>
    <row r="37" spans="1:17" x14ac:dyDescent="0.25">
      <c r="A37" s="120" t="s">
        <v>40</v>
      </c>
      <c r="B37" s="120"/>
      <c r="C37" s="120"/>
      <c r="D37" s="120"/>
      <c r="E37" s="120"/>
      <c r="F37" s="120"/>
      <c r="G37" s="120"/>
      <c r="H37" s="120"/>
      <c r="I37" s="120"/>
      <c r="J37" s="120"/>
      <c r="K37" s="120"/>
      <c r="L37" s="120"/>
      <c r="M37" s="120"/>
      <c r="N37" s="120"/>
      <c r="O37" s="120"/>
      <c r="P37" s="5"/>
      <c r="Q37" s="5"/>
    </row>
    <row r="38" spans="1:17" x14ac:dyDescent="0.25">
      <c r="A38" s="120" t="s">
        <v>41</v>
      </c>
      <c r="B38" s="120"/>
      <c r="C38" s="120"/>
      <c r="D38" s="120"/>
      <c r="E38" s="120"/>
      <c r="F38" s="120"/>
      <c r="G38" s="120"/>
      <c r="H38" s="120"/>
      <c r="I38" s="120"/>
      <c r="J38" s="120"/>
      <c r="K38" s="120"/>
      <c r="L38" s="120"/>
      <c r="M38" s="120"/>
      <c r="N38" s="120"/>
      <c r="O38" s="120"/>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kJmzCAk4/dT6mUKk7g9KnQbKE3Y2y6Rj9EBQ5Zl+BNcHEDTKFBTphoTISFFsESHB9VeoJYbgV2dihN9Bov1NZg==" saltValue="/aFwTvEhg1pTYkvi3nAB4A==" spinCount="100000" sheet="1" selectLockedCells="1"/>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2025-07-11T21:25:25Z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