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F-CD-157/DOCUMENTOS DE PUBLICACIÓN CONTRATACIÓN DIRECTA/"/>
    </mc:Choice>
  </mc:AlternateContent>
  <xr:revisionPtr revIDLastSave="144" documentId="13_ncr:1_{F325527D-AE3E-4150-8C66-BA9D114568FD}" xr6:coauthVersionLast="47" xr6:coauthVersionMax="47" xr10:uidLastSave="{264BEE45-4789-4A81-A8F6-29A9A6C5765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7" l="1"/>
  <c r="O26" i="7"/>
  <c r="H16" i="7" l="1"/>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O24" i="7"/>
  <c r="O23" i="7"/>
  <c r="L14" i="7"/>
  <c r="M14" i="7" s="1"/>
  <c r="J14" i="7"/>
  <c r="H14" i="7"/>
  <c r="M21" i="7" l="1"/>
  <c r="O21" i="7" s="1"/>
  <c r="K21" i="7"/>
  <c r="K19" i="7"/>
  <c r="N18" i="7"/>
  <c r="O18" i="7" s="1"/>
  <c r="N17" i="7"/>
  <c r="O17" i="7" s="1"/>
  <c r="K20" i="7"/>
  <c r="K18" i="7"/>
  <c r="K17" i="7"/>
  <c r="K15" i="7"/>
  <c r="K16" i="7"/>
  <c r="N20" i="7"/>
  <c r="O20" i="7" s="1"/>
  <c r="N16" i="7"/>
  <c r="O16" i="7" s="1"/>
  <c r="N19" i="7"/>
  <c r="O19" i="7" s="1"/>
  <c r="N15" i="7"/>
  <c r="O15" i="7" s="1"/>
  <c r="O22" i="7"/>
  <c r="O25" i="7" s="1"/>
  <c r="K14" i="7"/>
  <c r="O28" i="7"/>
  <c r="O29" i="7"/>
  <c r="O30" i="7" s="1"/>
  <c r="N14" i="7"/>
  <c r="O14" i="7" s="1"/>
  <c r="O31" i="7" l="1"/>
</calcChain>
</file>

<file path=xl/sharedStrings.xml><?xml version="1.0" encoding="utf-8"?>
<sst xmlns="http://schemas.openxmlformats.org/spreadsheetml/2006/main" count="112" uniqueCount="90">
  <si>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</si>
  <si>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</si>
  <si>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</si>
  <si>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</si>
  <si>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</si>
  <si>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</si>
  <si>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</si>
  <si>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</si>
  <si>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</si>
  <si>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</si>
  <si>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</si>
  <si>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</si>
  <si>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</si>
  <si>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</si>
  <si>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</si>
  <si>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</si>
  <si>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</si>
  <si>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</si>
  <si>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</si>
  <si>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</si>
  <si>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</si>
  <si>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</si>
  <si>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</si>
  <si>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</si>
  <si>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</si>
  <si>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</si>
  <si>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</si>
  <si>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</si>
  <si>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</si>
  <si>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</si>
  <si>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</si>
  <si>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</si>
  <si>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</si>
  <si>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</si>
  <si>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</si>
  <si>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</si>
  <si>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</si>
  <si>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</si>
  <si>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</si>
  <si>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</si>
  <si>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</si>
  <si>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</si>
  <si>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</si>
  <si>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</si>
  <si>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</si>
  <si>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</si>
  <si>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</si>
  <si>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</si>
  <si>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</si>
  <si>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</si>
  <si>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</si>
  <si>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</si>
  <si>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</si>
  <si>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</si>
  <si>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</si>
  <si>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</si>
  <si>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</si>
  <si>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</si>
  <si>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</si>
  <si>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</si>
  <si>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</si>
  <si>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</si>
  <si>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</si>
  <si>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</si>
  <si>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</si>
  <si>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</si>
  <si>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</si>
  <si>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</si>
  <si>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</si>
  <si>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</si>
  <si>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</si>
  <si>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</si>
  <si>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</si>
  <si>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</si>
  <si>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</si>
  <si>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</si>
  <si>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</si>
  <si>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</si>
  <si>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</si>
  <si>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</si>
  <si>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</si>
  <si>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Servicio de limpieza, desinfección, fumigación y desodorización en los depósitos de los Archivos de la Universidad de Cundinamarca, por medio de un proceso de termo nebulización (Nebulización).
* Limpieza de cajas, (utilizar aspiradora).
* Limpieza de estantería (bayetilla humedecida con una solución de agua con Alcohol.
SEDE FUSAGASUGÁ
Archivo Central: 165,11 metros cuadrados.
Archivo Secretaría General: 19,85 metros cuadrados.
Archivo Tesorería 14,51. metros cuadrados.
Archivo Admisiones: 12,74 metros cuadrados.
Archivo Talento Humano Bloque Administrativo: 13,96 metros
cuadrados.
Archivo Talento Humano Bloque D: 13,56 metros cuadrados.
Archivo Compras: 20 56 metros cuadrados
Archivo de Jurídica:15 metros cuadrados
Archivo Recursos Físicos: 20 metros cuadrados
Archivo Unidad de Apoyo Financiero: 23 metros cuadrados.</t>
  </si>
  <si>
    <t>* Servicio de limpieza, desinfección, fumigación y desodorización en los depósitos de los Archivos de la Universidad de Cundinamarca, por medio de un proceso de termo nebulización (Nebulización).
* Limpieza de cajas, (utilizar aspiradora).
* Limpieza de estantería (bayetilla humedecida con una solución de agua con Alcohol.
SEDE BOGOTÁ
Archivo 1 de Proyectos Especiales y Relaciones
Interinstitucionales: 20 metros Cuadrados.
Archivo de Proyectos Especiales y Relaciones
Interinstitucionales: Archivo 2: 85 metros cuadrados.</t>
  </si>
  <si>
    <t>* Servicio de limpieza, desinfección, fumigación y desodorización en los depósitos de los Archivos de la Universidad de Cundinamarca, por medio de un proceso de termo nebulización (Nebulización).
* Limpieza de cajas, (utilizar aspiradora).
* Limpieza de estantería (bayetilla humedecida con una solución de agua con Alcohol.
SECCIONAL UBATÉ
Archivo Seccional Ubaté: 69,62 metros cuadrados.</t>
  </si>
  <si>
    <t>* Servicio de limpieza, desinfección, fumigación y desodorización en los depósitos de los Archivos de la Universidad de Cundinamarca, por medio de un proceso de termo nebulización (Nebulización).
* Limpieza de cajas, (utilizar aspiradora).
* Limpieza de estantería (bayetilla humedecida con una solución de agua con Alcohol.
SECCIONAL GIRARDOT
Archivo Seccional Girardot: Depósitos A: 13,07 metros
cuadrados.
Archivo Seccional Girardot: Depósitos B: 24,39 metros
cuadrados.</t>
  </si>
  <si>
    <t>* Servicio de limpieza, desinfección, fumigación y desodorización en los depósitos de los Archivos de la Universidad de Cundinamarca, por medio de un proceso de termo nebulización (Nebulización).
* Limpieza de cajas, (utilizar aspiradora).
* Limpieza de estantería (bayetilla humedecida con una solución de agua con Alcohol.
EXTENSIÓN CHÍA
Archivo Extensión Chía: 11,17 metros cuadrados.</t>
  </si>
  <si>
    <t>* Servicio de limpieza, desinfección, fumigación y desodorización en los depósitos de los Archivos de la Universidad de Cundinamarca, por medio de un proceso de termo nebulización (Nebulización).
* Limpieza de cajas, (utilizar aspiradora).
* Limpieza de estantería (bayetilla humedecida con una solución de agua con Alcohol.
EXTENSIÓN DE FACTATIVÁ
Archivo Extensión Facatativá: 87,31 metros cuadrados.</t>
  </si>
  <si>
    <t>* Servicio de limpieza, desinfección, fumigación y desodorización en los depósitos de los Archivos de la Universidad de Cundinamarca, por medio de un proceso de termo nebulización (Nebulización).
* Limpieza de cajas, (utilizar aspiradora).
* Limpieza de estantería (bayetilla humedecida con una solución de agua con Alcohol.
EXTENSIÓN SOACHA
Archivo de Control Disciplinario: 14 metros Cuadrados
Archivo Extensión Soacha deposito 1: 19,42 metros cuadrados.
Archivo Extensión Soacha deposito 2 bloque D segundo piso:
200 metros cuadrados.
Archivo Extensión Soacha deposito 3 bloque D tercer piso: 200
metros cuadrados.
Archivo Extensión Soacha deposito 4 convenio: 200 metros
cuadrados.</t>
  </si>
  <si>
    <t>* Servicio de limpieza, desinfección, fumigación y desodorización en los depósitos de los Archivos de la Universidad de Cundinamarca, por medio de un proceso de termo nebulización (Nebulización).
* Limpieza de cajas, (utilizar aspiradora).
* Limpieza de estantería (bayetilla humedecida con una solución de agua con Alcohol.
EXTENSIÓN ZIAPQUIRA
Archivo Extensión Zipaquirá: 87 metros cuadrados.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</si>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</sst>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view="pageBreakPreview" zoomScale="80" zoomScaleNormal="70" zoomScaleSheetLayoutView="8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95.5" customHeight="1" x14ac:dyDescent="0.25">
      <c r="A14" s="27">
        <v>1</v>
      </c>
      <c r="B14" s="29" t="s">
        <v>81</v>
      </c>
      <c r="C14" s="13"/>
      <c r="D14" s="10">
        <v>2</v>
      </c>
      <c r="E14" s="14" t="s">
        <v>89</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204.75" customHeight="1" x14ac:dyDescent="0.25">
      <c r="A15" s="27">
        <v>2</v>
      </c>
      <c r="B15" s="29" t="s">
        <v>82</v>
      </c>
      <c r="C15" s="13"/>
      <c r="D15" s="10">
        <v>2</v>
      </c>
      <c r="E15" s="14" t="s">
        <v>89</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66.5" customHeight="1" x14ac:dyDescent="0.25">
      <c r="A16" s="27">
        <v>3</v>
      </c>
      <c r="B16" s="29" t="s">
        <v>83</v>
      </c>
      <c r="C16" s="13"/>
      <c r="D16" s="10">
        <v>2</v>
      </c>
      <c r="E16" s="14" t="s">
        <v>89</v>
      </c>
      <c r="F16" s="59"/>
      <c r="G16" s="12"/>
      <c r="H16" s="1">
        <f t="shared" ref="H16:H21" si="13">+ROUND(F16*G16,0)</f>
        <v>0</v>
      </c>
      <c r="I16" s="12"/>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8">
        <f t="shared" ref="O16:O21" si="19">ROUND(L16+N16+M16,0)</f>
        <v>0</v>
      </c>
    </row>
    <row r="17" spans="1:15" s="9" customFormat="1" ht="195" customHeight="1" x14ac:dyDescent="0.25">
      <c r="A17" s="27">
        <v>4</v>
      </c>
      <c r="B17" s="29" t="s">
        <v>84</v>
      </c>
      <c r="C17" s="13"/>
      <c r="D17" s="10">
        <v>2</v>
      </c>
      <c r="E17" s="14" t="s">
        <v>89</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162.75" customHeight="1" x14ac:dyDescent="0.25">
      <c r="A18" s="27">
        <v>5</v>
      </c>
      <c r="B18" s="29" t="s">
        <v>85</v>
      </c>
      <c r="C18" s="13"/>
      <c r="D18" s="10">
        <v>2</v>
      </c>
      <c r="E18" s="14" t="s">
        <v>89</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159.75" customHeight="1" x14ac:dyDescent="0.25">
      <c r="A19" s="27">
        <v>6</v>
      </c>
      <c r="B19" s="29" t="s">
        <v>86</v>
      </c>
      <c r="C19" s="13"/>
      <c r="D19" s="10">
        <v>2</v>
      </c>
      <c r="E19" s="14" t="s">
        <v>89</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246.75" customHeight="1" x14ac:dyDescent="0.25">
      <c r="A20" s="27">
        <v>7</v>
      </c>
      <c r="B20" s="29" t="s">
        <v>87</v>
      </c>
      <c r="C20" s="13"/>
      <c r="D20" s="10">
        <v>2</v>
      </c>
      <c r="E20" s="14" t="s">
        <v>89</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153.75" customHeight="1" thickBot="1" x14ac:dyDescent="0.3">
      <c r="A21" s="27">
        <v>8</v>
      </c>
      <c r="B21" s="29" t="s">
        <v>88</v>
      </c>
      <c r="C21" s="13"/>
      <c r="D21" s="10">
        <v>2</v>
      </c>
      <c r="E21" s="14" t="s">
        <v>89</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42" customHeight="1" thickBot="1" x14ac:dyDescent="0.3">
      <c r="A22" s="93" t="s">
        <v>26</v>
      </c>
      <c r="B22" s="94"/>
      <c r="C22" s="94"/>
      <c r="D22" s="94"/>
      <c r="E22" s="94"/>
      <c r="F22" s="94"/>
      <c r="G22" s="94"/>
      <c r="H22" s="94"/>
      <c r="I22" s="94"/>
      <c r="J22" s="94"/>
      <c r="K22" s="94"/>
      <c r="L22" s="66" t="s">
        <v>27</v>
      </c>
      <c r="M22" s="67"/>
      <c r="N22" s="67"/>
      <c r="O22" s="37">
        <f>SUMIF(G:G,0%,L:L)+SUMIF(G:G,"",L:L)</f>
        <v>0</v>
      </c>
    </row>
    <row r="23" spans="1:15" s="9" customFormat="1" ht="39" customHeight="1" x14ac:dyDescent="0.25">
      <c r="A23" s="72" t="s">
        <v>78</v>
      </c>
      <c r="B23" s="73"/>
      <c r="C23" s="73"/>
      <c r="D23" s="73"/>
      <c r="E23" s="73"/>
      <c r="F23" s="73"/>
      <c r="G23" s="73"/>
      <c r="H23" s="73"/>
      <c r="I23" s="73"/>
      <c r="J23" s="73"/>
      <c r="K23" s="74"/>
      <c r="L23" s="64" t="s">
        <v>28</v>
      </c>
      <c r="M23" s="65"/>
      <c r="N23" s="65"/>
      <c r="O23" s="38">
        <f>SUMIF(G:G,5%,L:L)</f>
        <v>0</v>
      </c>
    </row>
    <row r="24" spans="1:15" s="9" customFormat="1" ht="30" customHeight="1" x14ac:dyDescent="0.25">
      <c r="A24" s="75"/>
      <c r="B24" s="76"/>
      <c r="C24" s="76"/>
      <c r="D24" s="76"/>
      <c r="E24" s="76"/>
      <c r="F24" s="76"/>
      <c r="G24" s="76"/>
      <c r="H24" s="76"/>
      <c r="I24" s="76"/>
      <c r="J24" s="76"/>
      <c r="K24" s="77"/>
      <c r="L24" s="64" t="s">
        <v>29</v>
      </c>
      <c r="M24" s="65"/>
      <c r="N24" s="65"/>
      <c r="O24" s="38">
        <f>SUMIF(G:G,19%,L:L)</f>
        <v>0</v>
      </c>
    </row>
    <row r="25" spans="1:15" s="9" customFormat="1" ht="30" customHeight="1" x14ac:dyDescent="0.25">
      <c r="A25" s="75"/>
      <c r="B25" s="76"/>
      <c r="C25" s="76"/>
      <c r="D25" s="76"/>
      <c r="E25" s="76"/>
      <c r="F25" s="76"/>
      <c r="G25" s="76"/>
      <c r="H25" s="76"/>
      <c r="I25" s="76"/>
      <c r="J25" s="76"/>
      <c r="K25" s="77"/>
      <c r="L25" s="62" t="s">
        <v>22</v>
      </c>
      <c r="M25" s="63"/>
      <c r="N25" s="63"/>
      <c r="O25" s="39">
        <f>SUM(O22:O24)</f>
        <v>0</v>
      </c>
    </row>
    <row r="26" spans="1:15" s="9" customFormat="1" ht="30" customHeight="1" x14ac:dyDescent="0.25">
      <c r="A26" s="75"/>
      <c r="B26" s="76"/>
      <c r="C26" s="76"/>
      <c r="D26" s="76"/>
      <c r="E26" s="76"/>
      <c r="F26" s="76"/>
      <c r="G26" s="76"/>
      <c r="H26" s="76"/>
      <c r="I26" s="76"/>
      <c r="J26" s="76"/>
      <c r="K26" s="77"/>
      <c r="L26" s="60" t="s">
        <v>30</v>
      </c>
      <c r="M26" s="61"/>
      <c r="N26" s="61"/>
      <c r="O26" s="40">
        <f>SUMIF(G:G,5%,M:M)</f>
        <v>0</v>
      </c>
    </row>
    <row r="27" spans="1:15" s="9" customFormat="1" ht="30" customHeight="1" x14ac:dyDescent="0.25">
      <c r="A27" s="75"/>
      <c r="B27" s="76"/>
      <c r="C27" s="76"/>
      <c r="D27" s="76"/>
      <c r="E27" s="76"/>
      <c r="F27" s="76"/>
      <c r="G27" s="76"/>
      <c r="H27" s="76"/>
      <c r="I27" s="76"/>
      <c r="J27" s="76"/>
      <c r="K27" s="77"/>
      <c r="L27" s="60" t="s">
        <v>31</v>
      </c>
      <c r="M27" s="61"/>
      <c r="N27" s="61"/>
      <c r="O27" s="40">
        <f>SUMIF(G:G,19%,M:M)</f>
        <v>0</v>
      </c>
    </row>
    <row r="28" spans="1:15" s="9" customFormat="1" ht="30" customHeight="1" x14ac:dyDescent="0.25">
      <c r="A28" s="75"/>
      <c r="B28" s="76"/>
      <c r="C28" s="76"/>
      <c r="D28" s="76"/>
      <c r="E28" s="76"/>
      <c r="F28" s="76"/>
      <c r="G28" s="76"/>
      <c r="H28" s="76"/>
      <c r="I28" s="76"/>
      <c r="J28" s="76"/>
      <c r="K28" s="77"/>
      <c r="L28" s="62" t="s">
        <v>32</v>
      </c>
      <c r="M28" s="63"/>
      <c r="N28" s="63"/>
      <c r="O28" s="39">
        <f>SUM(O26:O27)</f>
        <v>0</v>
      </c>
    </row>
    <row r="29" spans="1:15" s="9" customFormat="1" ht="30" customHeight="1" x14ac:dyDescent="0.25">
      <c r="A29" s="75"/>
      <c r="B29" s="76"/>
      <c r="C29" s="76"/>
      <c r="D29" s="76"/>
      <c r="E29" s="76"/>
      <c r="F29" s="76"/>
      <c r="G29" s="76"/>
      <c r="H29" s="76"/>
      <c r="I29" s="76"/>
      <c r="J29" s="76"/>
      <c r="K29" s="77"/>
      <c r="L29" s="64" t="s">
        <v>33</v>
      </c>
      <c r="M29" s="65"/>
      <c r="N29" s="65"/>
      <c r="O29" s="38">
        <f>SUMIF(I:I,8%,N:N)</f>
        <v>0</v>
      </c>
    </row>
    <row r="30" spans="1:15" s="9" customFormat="1" ht="37.5" customHeight="1" x14ac:dyDescent="0.25">
      <c r="A30" s="75"/>
      <c r="B30" s="76"/>
      <c r="C30" s="76"/>
      <c r="D30" s="76"/>
      <c r="E30" s="76"/>
      <c r="F30" s="76"/>
      <c r="G30" s="76"/>
      <c r="H30" s="76"/>
      <c r="I30" s="76"/>
      <c r="J30" s="76"/>
      <c r="K30" s="77"/>
      <c r="L30" s="70" t="s">
        <v>34</v>
      </c>
      <c r="M30" s="71"/>
      <c r="N30" s="71"/>
      <c r="O30" s="39">
        <f>SUM(O29)</f>
        <v>0</v>
      </c>
    </row>
    <row r="31" spans="1:15" s="9" customFormat="1" ht="32.25" customHeight="1" thickBot="1" x14ac:dyDescent="0.3">
      <c r="A31" s="78"/>
      <c r="B31" s="79"/>
      <c r="C31" s="79"/>
      <c r="D31" s="79"/>
      <c r="E31" s="79"/>
      <c r="F31" s="79"/>
      <c r="G31" s="79"/>
      <c r="H31" s="79"/>
      <c r="I31" s="79"/>
      <c r="J31" s="79"/>
      <c r="K31" s="80"/>
      <c r="L31" s="68" t="s">
        <v>35</v>
      </c>
      <c r="M31" s="69"/>
      <c r="N31" s="69"/>
      <c r="O31" s="41">
        <f>+O25+O28+O30</f>
        <v>0</v>
      </c>
    </row>
    <row r="33" spans="1:17" ht="50.1" customHeight="1" thickBot="1" x14ac:dyDescent="0.3">
      <c r="B33" s="84"/>
      <c r="C33" s="84"/>
    </row>
    <row r="34" spans="1:17" x14ac:dyDescent="0.25">
      <c r="B34" s="105" t="s">
        <v>36</v>
      </c>
      <c r="C34" s="105"/>
    </row>
    <row r="35" spans="1:17" ht="15" customHeight="1" x14ac:dyDescent="0.25">
      <c r="M35" s="43"/>
      <c r="N35" s="44"/>
      <c r="O35" s="45"/>
    </row>
    <row r="36" spans="1:17" ht="15.75" customHeight="1" x14ac:dyDescent="0.25">
      <c r="M36" s="43"/>
      <c r="N36" s="44"/>
      <c r="O36" s="45"/>
    </row>
    <row r="37" spans="1:17" ht="15" customHeight="1" x14ac:dyDescent="0.25">
      <c r="A37" s="11" t="s">
        <v>37</v>
      </c>
      <c r="M37" s="43"/>
      <c r="N37" s="44"/>
      <c r="O37" s="45"/>
    </row>
    <row r="38" spans="1:17" x14ac:dyDescent="0.25">
      <c r="A38" s="104" t="s">
        <v>38</v>
      </c>
      <c r="B38" s="104"/>
      <c r="C38" s="104"/>
      <c r="D38" s="104"/>
      <c r="E38" s="104"/>
      <c r="F38" s="104"/>
      <c r="G38" s="104"/>
      <c r="H38" s="104"/>
      <c r="I38" s="104"/>
      <c r="J38" s="104"/>
      <c r="K38" s="104"/>
      <c r="L38" s="104"/>
      <c r="M38" s="104"/>
      <c r="N38" s="104"/>
      <c r="O38" s="104"/>
      <c r="P38" s="2"/>
      <c r="Q38" s="2"/>
    </row>
    <row r="39" spans="1:17" ht="15" customHeight="1" x14ac:dyDescent="0.25">
      <c r="A39" s="103" t="s">
        <v>39</v>
      </c>
      <c r="B39" s="103"/>
      <c r="C39" s="103"/>
      <c r="D39" s="103"/>
      <c r="E39" s="103"/>
      <c r="F39" s="103"/>
      <c r="G39" s="103"/>
      <c r="H39" s="103"/>
      <c r="I39" s="103"/>
      <c r="J39" s="103"/>
      <c r="K39" s="103"/>
      <c r="L39" s="103"/>
      <c r="M39" s="103"/>
      <c r="N39" s="103"/>
      <c r="O39" s="103"/>
      <c r="P39" s="42"/>
      <c r="Q39" s="42"/>
    </row>
    <row r="40" spans="1:17" x14ac:dyDescent="0.25">
      <c r="A40" s="102" t="s">
        <v>40</v>
      </c>
      <c r="B40" s="102"/>
      <c r="C40" s="102"/>
      <c r="D40" s="102"/>
      <c r="E40" s="102"/>
      <c r="F40" s="102"/>
      <c r="G40" s="102"/>
      <c r="H40" s="102"/>
      <c r="I40" s="102"/>
      <c r="J40" s="102"/>
      <c r="K40" s="102"/>
      <c r="L40" s="102"/>
      <c r="M40" s="102"/>
      <c r="N40" s="102"/>
      <c r="O40" s="102"/>
      <c r="P40" s="5"/>
      <c r="Q40" s="5"/>
    </row>
    <row r="41" spans="1:17" x14ac:dyDescent="0.25">
      <c r="A41" s="102" t="s">
        <v>41</v>
      </c>
      <c r="B41" s="102"/>
      <c r="C41" s="102"/>
      <c r="D41" s="102"/>
      <c r="E41" s="102"/>
      <c r="F41" s="102"/>
      <c r="G41" s="102"/>
      <c r="H41" s="102"/>
      <c r="I41" s="102"/>
      <c r="J41" s="102"/>
      <c r="K41" s="102"/>
      <c r="L41" s="102"/>
      <c r="M41" s="102"/>
      <c r="N41" s="102"/>
      <c r="O41" s="102"/>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KYjz3ynHEOKqc7zfp4JidW0RueQbLejUFhZR+Bn1+0BeWPiA5a4MWoVava8FfAjtduzs8Y5XE10jB6j7n5SGyw==" saltValue="J9RaAPQYhb7nlV7EKwMJMQ==" spinCount="100000" sheet="1" scenarios="1" selectLockedCells="1"/>
  <mergeCells count="35">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A22:K22"/>
    <mergeCell ref="L31:N31"/>
    <mergeCell ref="L30:N30"/>
    <mergeCell ref="L29:N29"/>
    <mergeCell ref="L28:N28"/>
    <mergeCell ref="L27:N27"/>
    <mergeCell ref="L26:N26"/>
    <mergeCell ref="L25:N25"/>
    <mergeCell ref="L24:N24"/>
    <mergeCell ref="L23:N23"/>
    <mergeCell ref="L22:N2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1"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2025-01-30T20:17:23Z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