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083 CAD/DOCUMENTOS DE PUBLICACIÓN CONTRATACIÓN DIRECTA/"/>
    </mc:Choice>
  </mc:AlternateContent>
  <xr:revisionPtr revIDLastSave="192" documentId="13_ncr:1_{F325527D-AE3E-4150-8C66-BA9D114568FD}" xr6:coauthVersionLast="47" xr6:coauthVersionMax="47" xr10:uidLastSave="{0C89FDC5-D87A-4EAE-9624-AE8BA5599664}"/>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51" i="7"/>
  <c r="O5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15" i="7"/>
  <c r="J15" i="7"/>
  <c r="L15" i="7"/>
  <c r="M15" i="7" s="1"/>
  <c r="F22" i="3"/>
  <c r="J22" i="3" s="1"/>
  <c r="F23" i="3"/>
  <c r="H23" i="3" s="1"/>
  <c r="O48" i="7"/>
  <c r="O47" i="7"/>
  <c r="L14" i="7"/>
  <c r="M14" i="7" s="1"/>
  <c r="J14" i="7"/>
  <c r="H14" i="7"/>
  <c r="K16" i="3" l="1"/>
  <c r="J20" i="3"/>
  <c r="J17" i="3"/>
  <c r="H20" i="3"/>
  <c r="H17" i="3"/>
  <c r="J18" i="3"/>
  <c r="O18" i="3" s="1"/>
  <c r="L19" i="3"/>
  <c r="O19" i="3" s="1"/>
  <c r="L16" i="3"/>
  <c r="O16" i="3" s="1"/>
  <c r="L15" i="3"/>
  <c r="H15" i="3"/>
  <c r="J21" i="3"/>
  <c r="H21" i="3"/>
  <c r="M22" i="7"/>
  <c r="O22" i="7" s="1"/>
  <c r="K30" i="7"/>
  <c r="K21" i="7"/>
  <c r="K36" i="7"/>
  <c r="K19" i="7"/>
  <c r="M45" i="7"/>
  <c r="O45" i="7" s="1"/>
  <c r="N18" i="7"/>
  <c r="O18" i="7" s="1"/>
  <c r="K45" i="7"/>
  <c r="K37" i="7"/>
  <c r="K24" i="7"/>
  <c r="K27" i="7"/>
  <c r="K35" i="7"/>
  <c r="M37" i="7"/>
  <c r="O37" i="7" s="1"/>
  <c r="M34" i="7"/>
  <c r="O34" i="7" s="1"/>
  <c r="K31" i="7"/>
  <c r="N27" i="7"/>
  <c r="O27" i="7" s="1"/>
  <c r="N17" i="7"/>
  <c r="O17" i="7" s="1"/>
  <c r="K25" i="7"/>
  <c r="M29" i="7"/>
  <c r="O29" i="7" s="1"/>
  <c r="N26" i="7"/>
  <c r="O26" i="7" s="1"/>
  <c r="K20" i="7"/>
  <c r="N39" i="7"/>
  <c r="O39" i="7" s="1"/>
  <c r="K23" i="7"/>
  <c r="K43" i="7"/>
  <c r="K29" i="7"/>
  <c r="K26" i="7"/>
  <c r="M35" i="7"/>
  <c r="O35" i="7" s="1"/>
  <c r="N28" i="7"/>
  <c r="O28" i="7" s="1"/>
  <c r="K41" i="7"/>
  <c r="K38" i="7"/>
  <c r="K33" i="7"/>
  <c r="O21" i="7"/>
  <c r="K44" i="7"/>
  <c r="N40" i="7"/>
  <c r="O40" i="7" s="1"/>
  <c r="M23" i="7"/>
  <c r="O23" i="7" s="1"/>
  <c r="K18" i="7"/>
  <c r="K32" i="7"/>
  <c r="N25" i="7"/>
  <c r="O25" i="7" s="1"/>
  <c r="K40" i="7"/>
  <c r="K28" i="7"/>
  <c r="K17" i="7"/>
  <c r="K15" i="7"/>
  <c r="K39" i="7"/>
  <c r="K34" i="7"/>
  <c r="K42" i="7"/>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36" i="7"/>
  <c r="O36" i="7" s="1"/>
  <c r="N24" i="7"/>
  <c r="O24" i="7" s="1"/>
  <c r="N15" i="7"/>
  <c r="O15" i="7" s="1"/>
  <c r="H22" i="3"/>
  <c r="J23" i="3"/>
  <c r="L23" i="3"/>
  <c r="L22" i="3"/>
  <c r="O46" i="7"/>
  <c r="O49" i="7" s="1"/>
  <c r="K14" i="7"/>
  <c r="O52" i="7"/>
  <c r="O53" i="7"/>
  <c r="O54" i="7" s="1"/>
  <c r="N14" i="7"/>
  <c r="O14" i="7" s="1"/>
  <c r="O20" i="3" l="1"/>
  <c r="K20" i="3"/>
  <c r="O17" i="3"/>
  <c r="K18" i="3"/>
  <c r="K17" i="3"/>
  <c r="O21" i="3"/>
  <c r="K15" i="3"/>
  <c r="O15" i="3"/>
  <c r="K21" i="3"/>
  <c r="K22" i="3"/>
  <c r="O23" i="3"/>
  <c r="K23" i="3"/>
  <c r="O22" i="3"/>
  <c r="O5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<sst xmlns="http://schemas.openxmlformats.org/spreadsheetml/2006/main" count="317" uniqueCount="148">
  <si>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</si>
  <si>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</si>
  <si>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</si>
  <si>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</si>
  <si>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</si>
  <si>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</si>
  <si>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</si>
  <si>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</si>
  <si>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</si>
  <si>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</si>
  <si>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</si>
  <si>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</si>
  <si>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</si>
  <si>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</si>
  <si>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</si>
  <si>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</si>
  <si>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</si>
  <si>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</si>
  <si>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</si>
  <si>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</si>
  <si>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</si>
  <si>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</si>
  <si>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</si>
  <si>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</si>
  <si>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</si>
  <si>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</si>
  <si>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</si>
  <si>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</si>
  <si>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</si>
  <si>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</si>
  <si>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</si>
  <si>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</si>
  <si>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</si>
  <si>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</si>
  <si>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</si>
  <si>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</si>
  <si>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</si>
  <si>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</si>
  <si>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</si>
  <si>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</si>
  <si>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</si>
  <si>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</si>
  <si>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</si>
  <si>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</si>
  <si>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</si>
  <si>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</si>
  <si>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</si>
  <si>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</si>
  <si>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</si>
  <si>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</si>
  <si>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</si>
  <si>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</si>
  <si>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</si>
  <si>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</si>
  <si>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</si>
  <si>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</si>
  <si>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</si>
  <si>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</si>
  <si>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</si>
  <si>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</si>
  <si>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</si>
  <si>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</si>
  <si>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</si>
  <si>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</si>
  <si>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</si>
  <si>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</si>
  <si>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</si>
  <si>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</si>
  <si>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</si>
  <si>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</si>
  <si>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</si>
  <si>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</si>
  <si>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</si>
  <si>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</si>
  <si>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</si>
  <si>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</si>
  <si>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</si>
  <si>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</si>
  <si>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</si>
  <si>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</si>
  <si>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</si>
  <si>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</si>
  <si>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</si>
  <si>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</si>
  <si>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</si>
  <si>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</si>
  <si>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</si>
  <si>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</si>
  <si>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</si>
  <si>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</si>
  <si>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</si>
  <si>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</si>
  <si>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</si>
  <si>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</si>
  <si>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</si>
  <si>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</si>
  <si>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</si>
  <si>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</si>
  <si>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</si>
  <si>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</si>
  <si>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</si>
  <si>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</si>
  <si>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</si>
  <si>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</si>
  <si>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</si>
  <si>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</si>
  <si>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</si>
  <si>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</si>
  <si>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</si>
  <si>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</si>
  <si>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</si>
  <si>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Bebida aromatica por infusion, caja por 25 bolsas en papel
filtro.Registro sanitario expedido por Invima</t>
  </si>
  <si>
    <t>CAJA</t>
  </si>
  <si>
    <t>Café excelso tipo consumo nacional, molido sin descafeinar, en
bolsa tricapa, x 500 g. Registro sanitario expedido por INVIMA.</t>
  </si>
  <si>
    <t>LIBRAS</t>
  </si>
  <si>
    <t>Mezclador para bebidas calientes en presentacion paquetes por
500 unidades ecológico</t>
  </si>
  <si>
    <t>PAQUETE</t>
  </si>
  <si>
    <t>Crema Instantánea * 4G x 100 sobres</t>
  </si>
  <si>
    <t>Limpión de toalla clara en tela 75 x 40 cm</t>
  </si>
  <si>
    <t>UNIDAD</t>
  </si>
  <si>
    <t>Limpion en microfibra para limipeza de superficies colores
variados 40 x 40 cms</t>
  </si>
  <si>
    <t>Balde plástico, con capacidad mínima de 13 litros</t>
  </si>
  <si>
    <t>Bayetilla de algodón, color roja, tamaño mínimo de 50 cm
X 70 cm, marca reconocida fileteada</t>
  </si>
  <si>
    <t>Blanqueador, envasado en garrafa con volumen de 3785
c.c. Registro sanitario expedido por INVIMA, marca
reconocida.</t>
  </si>
  <si>
    <t>GALON</t>
  </si>
  <si>
    <t>Bolsa plástica biodegradable u oxodegradable
para la basura en polietileno de baja densidad, de
color blanco, tamaño 55 cm x 65 cm, calibre 1.2 #36 (Paquete x
6)</t>
  </si>
  <si>
    <t>Bolsa plástica biodegradable u oxodegradable
para la basura en polietileno de baja densidad, de
color negro, tamaño 55 cm x 65 cm, calibre 1.2. #36 paquete por
6 unidades</t>
  </si>
  <si>
    <t>Bolsa para basura industrial, con capacidad de 80 x 100 cms y
calibre mínimo de 3, paquete por 6 unidades.</t>
  </si>
  <si>
    <t>Bolsa plástica biodegradable u oxodegradable
para la basura en polietileno de baja densidad, de
color verde, tamaño 55 cm x 65 cm #36</t>
  </si>
  <si>
    <t>Bolsa plástica biodegradable u oxodegradable
para papeleras de oficina en polietileno de baja densidad,
de color negro, tamaño 43 cm x 48 cm paquette por 6
unidades</t>
  </si>
  <si>
    <t>Detergente en polvo, biodegradable, presentación por
500 gr alcalino, con blanqueador, de uso general,
con fragancia. Registro sanitario expedido por INVIMA. Marca
reconocida.</t>
  </si>
  <si>
    <t>Escoba, con área de barrido mayor a 26 y menor o igual a 30
cm, con acople plástico roscado, con mango en madera, con
material de las cerdas en fibra plástica super danna</t>
  </si>
  <si>
    <t>Escobilla de inodoro (churrusco) con soporte, marca econocida</t>
  </si>
  <si>
    <t>Escobillón para techo limpiador de telarañas, en Millo, alcanza
techos de 3 mt de altura, incluye palo en madera de 3 mts. (
CEPILLO TELARAÑERO CON PALO CON EXTENSION
TELESCOPICA A 3MTS)</t>
  </si>
  <si>
    <t>Alcohol Industrial al 70% con Registro sanitario expedido por
INVIMA.</t>
  </si>
  <si>
    <t>Fibra Limpiadora</t>
  </si>
  <si>
    <t>Guante para el hogar y la industria en caucho, sin
soporte y borde de rodillo, ajuste con puño largo y
abierto, talla 8 1/2</t>
  </si>
  <si>
    <t>Insecticida mata cucarachas, zancudos y hormigas, presentación en aerosol de 285 ml, marca reconocida.</t>
  </si>
  <si>
    <t>Jabón lavaplatos crema, con peso de 850 - 1000 g. Registro
sanitario expedido por INVIMA, marca reconocida</t>
  </si>
  <si>
    <t>Jabón líquido para manos, presentación en garrafa 3000 a 4000
cc. Registro sanitario expedido por INVIMA, marca reconocida</t>
  </si>
  <si>
    <t>Limpiador para pisos, envasado en garrafa con volumen de 3785 cm3, con fragancia. Registro sanitario expedido por INVIMA, marca reconocida.</t>
  </si>
  <si>
    <t>Recogedor de plástico rígido, con banda plastica, con mango
en madera, marca reconocida</t>
  </si>
  <si>
    <t>Trapero elaborado con hilaza de algodón natural, mecha con
peso de 350 gr – 450 gr, extensión mínima 32 cm microfibra, con mango en madera.</t>
  </si>
  <si>
    <t>Shampoo limpiador de tapicería, por galón de 3785 ml. Registrosanitario expedido por INVIMA</t>
  </si>
  <si>
    <t>Suavizante para ropa, amigable con el medio ambiente,
presentacion garrafa 3000-4000 cc, marca reconocida, arñoas
variables</t>
  </si>
  <si>
    <t>Papel higiénico Yumbo, doble hoja, 250 mts mínimo, marca
reconocida, paquete por 4 unidades.</t>
  </si>
  <si>
    <t>Varsol ecológico multiuso con volumen de 3785 cm3.°. Registro
sanitario expedido por INVIMA.</t>
  </si>
  <si>
    <t>Ambientador aerosol 1200 ml marca reconocida , aromas
surtidos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</si>
</sst>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1"/>
  <sheetViews>
    <sheetView showGridLines="0" tabSelected="1" view="pageBreakPreview" zoomScaleNormal="70" zoomScaleSheetLayoutView="10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39" t="s">
        <v>111</v>
      </c>
      <c r="C14" s="15"/>
      <c r="D14" s="12">
        <v>40</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25">
      <c r="A15" s="30">
        <v>2</v>
      </c>
      <c r="B15" s="39" t="s">
        <v>113</v>
      </c>
      <c r="C15" s="15"/>
      <c r="D15" s="12">
        <v>30</v>
      </c>
      <c r="E15" s="16" t="s">
        <v>114</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39" t="s">
        <v>115</v>
      </c>
      <c r="C16" s="15"/>
      <c r="D16" s="12">
        <v>2</v>
      </c>
      <c r="E16" s="16" t="s">
        <v>116</v>
      </c>
      <c r="F16" s="119"/>
      <c r="G16" s="14"/>
      <c r="H16" s="1">
        <f t="shared" ref="H16:H45" si="13">+ROUND(F16*G16,0)</f>
        <v>0</v>
      </c>
      <c r="I16" s="14"/>
      <c r="J16" s="1">
        <f t="shared" ref="J16:J45" si="14">ROUND(F16*I16,0)</f>
        <v>0</v>
      </c>
      <c r="K16" s="1">
        <f t="shared" ref="K16:K45" si="15">ROUND(F16+H16+J16,0)</f>
        <v>0</v>
      </c>
      <c r="L16" s="1">
        <f t="shared" ref="L16:L45" si="16">ROUND(F16*D16,0)</f>
        <v>0</v>
      </c>
      <c r="M16" s="1">
        <f t="shared" ref="M16:M45" si="17">ROUND(L16*G16,0)</f>
        <v>0</v>
      </c>
      <c r="N16" s="1">
        <f t="shared" ref="N16:N45" si="18">ROUND(L16*I16,0)</f>
        <v>0</v>
      </c>
      <c r="O16" s="31">
        <f t="shared" ref="O16:O45" si="19">ROUND(L16+N16+M16,0)</f>
        <v>0</v>
      </c>
    </row>
    <row r="17" spans="1:15" s="10" customFormat="1" ht="51" customHeight="1" x14ac:dyDescent="0.25">
      <c r="A17" s="30">
        <v>4</v>
      </c>
      <c r="B17" s="39" t="s">
        <v>117</v>
      </c>
      <c r="C17" s="15"/>
      <c r="D17" s="12">
        <v>10</v>
      </c>
      <c r="E17" s="16" t="s">
        <v>116</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51" customHeight="1" x14ac:dyDescent="0.25">
      <c r="A18" s="30">
        <v>5</v>
      </c>
      <c r="B18" s="39" t="s">
        <v>118</v>
      </c>
      <c r="C18" s="15"/>
      <c r="D18" s="12">
        <v>5</v>
      </c>
      <c r="E18" s="16" t="s">
        <v>119</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51" customHeight="1" x14ac:dyDescent="0.25">
      <c r="A19" s="30">
        <v>6</v>
      </c>
      <c r="B19" s="39" t="s">
        <v>120</v>
      </c>
      <c r="C19" s="15"/>
      <c r="D19" s="12">
        <v>5</v>
      </c>
      <c r="E19" s="16" t="s">
        <v>119</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25">
      <c r="A20" s="30">
        <v>7</v>
      </c>
      <c r="B20" s="39" t="s">
        <v>121</v>
      </c>
      <c r="C20" s="15"/>
      <c r="D20" s="12">
        <v>4</v>
      </c>
      <c r="E20" s="16" t="s">
        <v>119</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25">
      <c r="A21" s="30">
        <v>8</v>
      </c>
      <c r="B21" s="39" t="s">
        <v>122</v>
      </c>
      <c r="C21" s="15"/>
      <c r="D21" s="12">
        <v>5</v>
      </c>
      <c r="E21" s="16" t="s">
        <v>119</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25">
      <c r="A22" s="30">
        <v>9</v>
      </c>
      <c r="B22" s="39" t="s">
        <v>123</v>
      </c>
      <c r="C22" s="15"/>
      <c r="D22" s="12">
        <v>15</v>
      </c>
      <c r="E22" s="16" t="s">
        <v>124</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x14ac:dyDescent="0.25">
      <c r="A23" s="30">
        <v>10</v>
      </c>
      <c r="B23" s="39" t="s">
        <v>125</v>
      </c>
      <c r="C23" s="15"/>
      <c r="D23" s="12">
        <v>30</v>
      </c>
      <c r="E23" s="16" t="s">
        <v>116</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51" customHeight="1" x14ac:dyDescent="0.25">
      <c r="A24" s="30">
        <v>11</v>
      </c>
      <c r="B24" s="39" t="s">
        <v>126</v>
      </c>
      <c r="C24" s="15"/>
      <c r="D24" s="12">
        <v>30</v>
      </c>
      <c r="E24" s="16" t="s">
        <v>116</v>
      </c>
      <c r="F24" s="119"/>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51" customHeight="1" x14ac:dyDescent="0.25">
      <c r="A25" s="30">
        <v>12</v>
      </c>
      <c r="B25" s="39" t="s">
        <v>127</v>
      </c>
      <c r="C25" s="15"/>
      <c r="D25" s="12">
        <v>30</v>
      </c>
      <c r="E25" s="16" t="s">
        <v>116</v>
      </c>
      <c r="F25" s="119"/>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51" customHeight="1" x14ac:dyDescent="0.25">
      <c r="A26" s="30">
        <v>13</v>
      </c>
      <c r="B26" s="39" t="s">
        <v>128</v>
      </c>
      <c r="C26" s="15"/>
      <c r="D26" s="12">
        <v>30</v>
      </c>
      <c r="E26" s="16" t="s">
        <v>116</v>
      </c>
      <c r="F26" s="119"/>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51" customHeight="1" x14ac:dyDescent="0.25">
      <c r="A27" s="30">
        <v>14</v>
      </c>
      <c r="B27" s="39" t="s">
        <v>129</v>
      </c>
      <c r="C27" s="15"/>
      <c r="D27" s="12">
        <v>30</v>
      </c>
      <c r="E27" s="16" t="s">
        <v>116</v>
      </c>
      <c r="F27" s="119"/>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51" customHeight="1" x14ac:dyDescent="0.25">
      <c r="A28" s="30">
        <v>15</v>
      </c>
      <c r="B28" s="39" t="s">
        <v>130</v>
      </c>
      <c r="C28" s="15"/>
      <c r="D28" s="12">
        <v>30</v>
      </c>
      <c r="E28" s="16" t="s">
        <v>119</v>
      </c>
      <c r="F28" s="119"/>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51" customHeight="1" x14ac:dyDescent="0.25">
      <c r="A29" s="30">
        <v>16</v>
      </c>
      <c r="B29" s="39" t="s">
        <v>131</v>
      </c>
      <c r="C29" s="15"/>
      <c r="D29" s="12">
        <v>5</v>
      </c>
      <c r="E29" s="16" t="s">
        <v>119</v>
      </c>
      <c r="F29" s="119"/>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51" customHeight="1" x14ac:dyDescent="0.25">
      <c r="A30" s="30">
        <v>17</v>
      </c>
      <c r="B30" s="39" t="s">
        <v>132</v>
      </c>
      <c r="C30" s="15"/>
      <c r="D30" s="12">
        <v>5</v>
      </c>
      <c r="E30" s="16" t="s">
        <v>119</v>
      </c>
      <c r="F30" s="119"/>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51" customHeight="1" x14ac:dyDescent="0.25">
      <c r="A31" s="30">
        <v>18</v>
      </c>
      <c r="B31" s="39" t="s">
        <v>133</v>
      </c>
      <c r="C31" s="15"/>
      <c r="D31" s="12">
        <v>2</v>
      </c>
      <c r="E31" s="16" t="s">
        <v>119</v>
      </c>
      <c r="F31" s="119"/>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51" customHeight="1" x14ac:dyDescent="0.25">
      <c r="A32" s="30">
        <v>19</v>
      </c>
      <c r="B32" s="39" t="s">
        <v>134</v>
      </c>
      <c r="C32" s="15"/>
      <c r="D32" s="12">
        <v>15</v>
      </c>
      <c r="E32" s="16" t="s">
        <v>124</v>
      </c>
      <c r="F32" s="119"/>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51" customHeight="1" x14ac:dyDescent="0.25">
      <c r="A33" s="30">
        <v>20</v>
      </c>
      <c r="B33" s="39" t="s">
        <v>135</v>
      </c>
      <c r="C33" s="15"/>
      <c r="D33" s="12">
        <v>1</v>
      </c>
      <c r="E33" s="16" t="s">
        <v>119</v>
      </c>
      <c r="F33" s="119"/>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51" customHeight="1" x14ac:dyDescent="0.25">
      <c r="A34" s="30">
        <v>21</v>
      </c>
      <c r="B34" s="39" t="s">
        <v>136</v>
      </c>
      <c r="C34" s="15"/>
      <c r="D34" s="12">
        <v>10</v>
      </c>
      <c r="E34" s="16" t="s">
        <v>119</v>
      </c>
      <c r="F34" s="119"/>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51" customHeight="1" x14ac:dyDescent="0.25">
      <c r="A35" s="30">
        <v>22</v>
      </c>
      <c r="B35" s="39" t="s">
        <v>137</v>
      </c>
      <c r="C35" s="15"/>
      <c r="D35" s="12">
        <v>10</v>
      </c>
      <c r="E35" s="16" t="s">
        <v>119</v>
      </c>
      <c r="F35" s="119"/>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51" customHeight="1" x14ac:dyDescent="0.25">
      <c r="A36" s="30">
        <v>23</v>
      </c>
      <c r="B36" s="39" t="s">
        <v>138</v>
      </c>
      <c r="C36" s="15"/>
      <c r="D36" s="12">
        <v>5</v>
      </c>
      <c r="E36" s="16" t="s">
        <v>119</v>
      </c>
      <c r="F36" s="119"/>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51" customHeight="1" x14ac:dyDescent="0.25">
      <c r="A37" s="30">
        <v>24</v>
      </c>
      <c r="B37" s="39" t="s">
        <v>139</v>
      </c>
      <c r="C37" s="15"/>
      <c r="D37" s="12">
        <v>10</v>
      </c>
      <c r="E37" s="16" t="s">
        <v>119</v>
      </c>
      <c r="F37" s="119"/>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51" customHeight="1" x14ac:dyDescent="0.25">
      <c r="A38" s="30">
        <v>25</v>
      </c>
      <c r="B38" s="39" t="s">
        <v>140</v>
      </c>
      <c r="C38" s="15"/>
      <c r="D38" s="12">
        <v>10</v>
      </c>
      <c r="E38" s="16" t="s">
        <v>124</v>
      </c>
      <c r="F38" s="119"/>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51" customHeight="1" x14ac:dyDescent="0.25">
      <c r="A39" s="30">
        <v>26</v>
      </c>
      <c r="B39" s="39" t="s">
        <v>141</v>
      </c>
      <c r="C39" s="15"/>
      <c r="D39" s="12">
        <v>5</v>
      </c>
      <c r="E39" s="16" t="s">
        <v>119</v>
      </c>
      <c r="F39" s="119"/>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51" customHeight="1" x14ac:dyDescent="0.25">
      <c r="A40" s="30">
        <v>27</v>
      </c>
      <c r="B40" s="39" t="s">
        <v>143</v>
      </c>
      <c r="C40" s="15"/>
      <c r="D40" s="12">
        <v>4</v>
      </c>
      <c r="E40" s="16" t="s">
        <v>124</v>
      </c>
      <c r="F40" s="119"/>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51" customHeight="1" x14ac:dyDescent="0.25">
      <c r="A41" s="30">
        <v>28</v>
      </c>
      <c r="B41" s="39" t="s">
        <v>142</v>
      </c>
      <c r="C41" s="15"/>
      <c r="D41" s="12">
        <v>5</v>
      </c>
      <c r="E41" s="16" t="s">
        <v>119</v>
      </c>
      <c r="F41" s="119"/>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51" customHeight="1" x14ac:dyDescent="0.25">
      <c r="A42" s="30">
        <v>29</v>
      </c>
      <c r="B42" s="39" t="s">
        <v>144</v>
      </c>
      <c r="C42" s="15"/>
      <c r="D42" s="12">
        <v>5</v>
      </c>
      <c r="E42" s="16" t="s">
        <v>124</v>
      </c>
      <c r="F42" s="119"/>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51" customHeight="1" x14ac:dyDescent="0.25">
      <c r="A43" s="30">
        <v>30</v>
      </c>
      <c r="B43" s="39" t="s">
        <v>145</v>
      </c>
      <c r="C43" s="15"/>
      <c r="D43" s="12">
        <v>70</v>
      </c>
      <c r="E43" s="16" t="s">
        <v>116</v>
      </c>
      <c r="F43" s="119"/>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51" customHeight="1" x14ac:dyDescent="0.25">
      <c r="A44" s="30">
        <v>31</v>
      </c>
      <c r="B44" s="39" t="s">
        <v>146</v>
      </c>
      <c r="C44" s="15"/>
      <c r="D44" s="12">
        <v>5</v>
      </c>
      <c r="E44" s="16" t="s">
        <v>119</v>
      </c>
      <c r="F44" s="119"/>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51" customHeight="1" thickBot="1" x14ac:dyDescent="0.3">
      <c r="A45" s="30">
        <v>32</v>
      </c>
      <c r="B45" s="39" t="s">
        <v>147</v>
      </c>
      <c r="C45" s="15"/>
      <c r="D45" s="12">
        <v>5</v>
      </c>
      <c r="E45" s="16" t="s">
        <v>119</v>
      </c>
      <c r="F45" s="119"/>
      <c r="G45" s="14"/>
      <c r="H45" s="1">
        <f t="shared" si="13"/>
        <v>0</v>
      </c>
      <c r="I45" s="14"/>
      <c r="J45" s="1">
        <f t="shared" si="14"/>
        <v>0</v>
      </c>
      <c r="K45" s="1">
        <f t="shared" si="15"/>
        <v>0</v>
      </c>
      <c r="L45" s="1">
        <f t="shared" si="16"/>
        <v>0</v>
      </c>
      <c r="M45" s="1">
        <f t="shared" si="17"/>
        <v>0</v>
      </c>
      <c r="N45" s="1">
        <f t="shared" si="18"/>
        <v>0</v>
      </c>
      <c r="O45" s="31">
        <f t="shared" si="19"/>
        <v>0</v>
      </c>
    </row>
    <row r="46" spans="1:15" s="10" customFormat="1" ht="42" customHeight="1" thickBot="1" x14ac:dyDescent="0.3">
      <c r="A46" s="153" t="s">
        <v>26</v>
      </c>
      <c r="B46" s="154"/>
      <c r="C46" s="154"/>
      <c r="D46" s="154"/>
      <c r="E46" s="154"/>
      <c r="F46" s="154"/>
      <c r="G46" s="154"/>
      <c r="H46" s="154"/>
      <c r="I46" s="154"/>
      <c r="J46" s="154"/>
      <c r="K46" s="154"/>
      <c r="L46" s="126" t="s">
        <v>27</v>
      </c>
      <c r="M46" s="127"/>
      <c r="N46" s="127"/>
      <c r="O46" s="58">
        <f>SUMIF(G:G,0%,L:L)+SUMIF(G:G,"",L:L)</f>
        <v>0</v>
      </c>
    </row>
    <row r="47" spans="1:15" s="10" customFormat="1" ht="39" customHeight="1" x14ac:dyDescent="0.25">
      <c r="A47" s="132" t="s">
        <v>107</v>
      </c>
      <c r="B47" s="133"/>
      <c r="C47" s="133"/>
      <c r="D47" s="133"/>
      <c r="E47" s="133"/>
      <c r="F47" s="133"/>
      <c r="G47" s="133"/>
      <c r="H47" s="133"/>
      <c r="I47" s="133"/>
      <c r="J47" s="133"/>
      <c r="K47" s="134"/>
      <c r="L47" s="124" t="s">
        <v>28</v>
      </c>
      <c r="M47" s="125"/>
      <c r="N47" s="125"/>
      <c r="O47" s="59">
        <f>SUMIF(G:G,5%,L:L)</f>
        <v>0</v>
      </c>
    </row>
    <row r="48" spans="1:15" s="10" customFormat="1" ht="30" customHeight="1" x14ac:dyDescent="0.25">
      <c r="A48" s="135"/>
      <c r="B48" s="136"/>
      <c r="C48" s="136"/>
      <c r="D48" s="136"/>
      <c r="E48" s="136"/>
      <c r="F48" s="136"/>
      <c r="G48" s="136"/>
      <c r="H48" s="136"/>
      <c r="I48" s="136"/>
      <c r="J48" s="136"/>
      <c r="K48" s="137"/>
      <c r="L48" s="124" t="s">
        <v>29</v>
      </c>
      <c r="M48" s="125"/>
      <c r="N48" s="125"/>
      <c r="O48" s="59">
        <f>SUMIF(G:G,19%,L:L)</f>
        <v>0</v>
      </c>
    </row>
    <row r="49" spans="1:17" s="10" customFormat="1" ht="30" customHeight="1" x14ac:dyDescent="0.25">
      <c r="A49" s="135"/>
      <c r="B49" s="136"/>
      <c r="C49" s="136"/>
      <c r="D49" s="136"/>
      <c r="E49" s="136"/>
      <c r="F49" s="136"/>
      <c r="G49" s="136"/>
      <c r="H49" s="136"/>
      <c r="I49" s="136"/>
      <c r="J49" s="136"/>
      <c r="K49" s="137"/>
      <c r="L49" s="122" t="s">
        <v>22</v>
      </c>
      <c r="M49" s="123"/>
      <c r="N49" s="123"/>
      <c r="O49" s="60">
        <f>SUM(O46:O48)</f>
        <v>0</v>
      </c>
    </row>
    <row r="50" spans="1:17" s="10" customFormat="1" ht="30" customHeight="1" x14ac:dyDescent="0.25">
      <c r="A50" s="135"/>
      <c r="B50" s="136"/>
      <c r="C50" s="136"/>
      <c r="D50" s="136"/>
      <c r="E50" s="136"/>
      <c r="F50" s="136"/>
      <c r="G50" s="136"/>
      <c r="H50" s="136"/>
      <c r="I50" s="136"/>
      <c r="J50" s="136"/>
      <c r="K50" s="137"/>
      <c r="L50" s="120" t="s">
        <v>30</v>
      </c>
      <c r="M50" s="121"/>
      <c r="N50" s="121"/>
      <c r="O50" s="61">
        <f>SUMIF(G:G,5%,M:M)</f>
        <v>0</v>
      </c>
    </row>
    <row r="51" spans="1:17" s="10" customFormat="1" ht="30" customHeight="1" x14ac:dyDescent="0.25">
      <c r="A51" s="135"/>
      <c r="B51" s="136"/>
      <c r="C51" s="136"/>
      <c r="D51" s="136"/>
      <c r="E51" s="136"/>
      <c r="F51" s="136"/>
      <c r="G51" s="136"/>
      <c r="H51" s="136"/>
      <c r="I51" s="136"/>
      <c r="J51" s="136"/>
      <c r="K51" s="137"/>
      <c r="L51" s="120" t="s">
        <v>31</v>
      </c>
      <c r="M51" s="121"/>
      <c r="N51" s="121"/>
      <c r="O51" s="61">
        <f>SUMIF(G:G,19%,M:M)</f>
        <v>0</v>
      </c>
    </row>
    <row r="52" spans="1:17" s="10" customFormat="1" ht="30" customHeight="1" x14ac:dyDescent="0.25">
      <c r="A52" s="135"/>
      <c r="B52" s="136"/>
      <c r="C52" s="136"/>
      <c r="D52" s="136"/>
      <c r="E52" s="136"/>
      <c r="F52" s="136"/>
      <c r="G52" s="136"/>
      <c r="H52" s="136"/>
      <c r="I52" s="136"/>
      <c r="J52" s="136"/>
      <c r="K52" s="137"/>
      <c r="L52" s="122" t="s">
        <v>32</v>
      </c>
      <c r="M52" s="123"/>
      <c r="N52" s="123"/>
      <c r="O52" s="60">
        <f>SUM(O50:O51)</f>
        <v>0</v>
      </c>
    </row>
    <row r="53" spans="1:17" s="10" customFormat="1" ht="30" customHeight="1" x14ac:dyDescent="0.25">
      <c r="A53" s="135"/>
      <c r="B53" s="136"/>
      <c r="C53" s="136"/>
      <c r="D53" s="136"/>
      <c r="E53" s="136"/>
      <c r="F53" s="136"/>
      <c r="G53" s="136"/>
      <c r="H53" s="136"/>
      <c r="I53" s="136"/>
      <c r="J53" s="136"/>
      <c r="K53" s="137"/>
      <c r="L53" s="124" t="s">
        <v>33</v>
      </c>
      <c r="M53" s="125"/>
      <c r="N53" s="125"/>
      <c r="O53" s="59">
        <f>SUMIF(I:I,8%,N:N)</f>
        <v>0</v>
      </c>
    </row>
    <row r="54" spans="1:17" s="10" customFormat="1" ht="37.5" customHeight="1" x14ac:dyDescent="0.25">
      <c r="A54" s="135"/>
      <c r="B54" s="136"/>
      <c r="C54" s="136"/>
      <c r="D54" s="136"/>
      <c r="E54" s="136"/>
      <c r="F54" s="136"/>
      <c r="G54" s="136"/>
      <c r="H54" s="136"/>
      <c r="I54" s="136"/>
      <c r="J54" s="136"/>
      <c r="K54" s="137"/>
      <c r="L54" s="130" t="s">
        <v>34</v>
      </c>
      <c r="M54" s="131"/>
      <c r="N54" s="131"/>
      <c r="O54" s="60">
        <f>SUM(O53)</f>
        <v>0</v>
      </c>
    </row>
    <row r="55" spans="1:17" s="10" customFormat="1" ht="32.25" customHeight="1" thickBot="1" x14ac:dyDescent="0.3">
      <c r="A55" s="138"/>
      <c r="B55" s="139"/>
      <c r="C55" s="139"/>
      <c r="D55" s="139"/>
      <c r="E55" s="139"/>
      <c r="F55" s="139"/>
      <c r="G55" s="139"/>
      <c r="H55" s="139"/>
      <c r="I55" s="139"/>
      <c r="J55" s="139"/>
      <c r="K55" s="140"/>
      <c r="L55" s="128" t="s">
        <v>35</v>
      </c>
      <c r="M55" s="129"/>
      <c r="N55" s="129"/>
      <c r="O55" s="62">
        <f>+O49+O52+O54</f>
        <v>0</v>
      </c>
    </row>
    <row r="57" spans="1:17" ht="50.1" customHeight="1" thickBot="1" x14ac:dyDescent="0.3">
      <c r="B57" s="144"/>
      <c r="C57" s="144"/>
    </row>
    <row r="58" spans="1:17" x14ac:dyDescent="0.25">
      <c r="B58" s="165" t="s">
        <v>36</v>
      </c>
      <c r="C58" s="165"/>
    </row>
    <row r="59" spans="1:17" ht="15" customHeight="1" x14ac:dyDescent="0.25">
      <c r="M59" s="72"/>
      <c r="N59" s="73"/>
      <c r="O59" s="74"/>
    </row>
    <row r="60" spans="1:17" ht="15.75" customHeight="1" x14ac:dyDescent="0.25">
      <c r="M60" s="72"/>
      <c r="N60" s="73"/>
      <c r="O60" s="74"/>
    </row>
    <row r="61" spans="1:17" ht="15" customHeight="1" x14ac:dyDescent="0.25">
      <c r="A61" s="13" t="s">
        <v>37</v>
      </c>
      <c r="M61" s="72"/>
      <c r="N61" s="73"/>
      <c r="O61" s="74"/>
    </row>
    <row r="62" spans="1:17" x14ac:dyDescent="0.25">
      <c r="A62" s="164" t="s">
        <v>38</v>
      </c>
      <c r="B62" s="164"/>
      <c r="C62" s="164"/>
      <c r="D62" s="164"/>
      <c r="E62" s="164"/>
      <c r="F62" s="164"/>
      <c r="G62" s="164"/>
      <c r="H62" s="164"/>
      <c r="I62" s="164"/>
      <c r="J62" s="164"/>
      <c r="K62" s="164"/>
      <c r="L62" s="164"/>
      <c r="M62" s="164"/>
      <c r="N62" s="164"/>
      <c r="O62" s="164"/>
      <c r="P62" s="2"/>
      <c r="Q62" s="2"/>
    </row>
    <row r="63" spans="1:17" ht="15" customHeight="1" x14ac:dyDescent="0.25">
      <c r="A63" s="163" t="s">
        <v>39</v>
      </c>
      <c r="B63" s="163"/>
      <c r="C63" s="163"/>
      <c r="D63" s="163"/>
      <c r="E63" s="163"/>
      <c r="F63" s="163"/>
      <c r="G63" s="163"/>
      <c r="H63" s="163"/>
      <c r="I63" s="163"/>
      <c r="J63" s="163"/>
      <c r="K63" s="163"/>
      <c r="L63" s="163"/>
      <c r="M63" s="163"/>
      <c r="N63" s="163"/>
      <c r="O63" s="163"/>
      <c r="P63" s="63"/>
      <c r="Q63" s="63"/>
    </row>
    <row r="64" spans="1:17" x14ac:dyDescent="0.25">
      <c r="A64" s="162" t="s">
        <v>40</v>
      </c>
      <c r="B64" s="162"/>
      <c r="C64" s="162"/>
      <c r="D64" s="162"/>
      <c r="E64" s="162"/>
      <c r="F64" s="162"/>
      <c r="G64" s="162"/>
      <c r="H64" s="162"/>
      <c r="I64" s="162"/>
      <c r="J64" s="162"/>
      <c r="K64" s="162"/>
      <c r="L64" s="162"/>
      <c r="M64" s="162"/>
      <c r="N64" s="162"/>
      <c r="O64" s="162"/>
      <c r="P64" s="5"/>
      <c r="Q64" s="5"/>
    </row>
    <row r="65" spans="1:17" x14ac:dyDescent="0.25">
      <c r="A65" s="162" t="s">
        <v>41</v>
      </c>
      <c r="B65" s="162"/>
      <c r="C65" s="162"/>
      <c r="D65" s="162"/>
      <c r="E65" s="162"/>
      <c r="F65" s="162"/>
      <c r="G65" s="162"/>
      <c r="H65" s="162"/>
      <c r="I65" s="162"/>
      <c r="J65" s="162"/>
      <c r="K65" s="162"/>
      <c r="L65" s="162"/>
      <c r="M65" s="162"/>
      <c r="N65" s="162"/>
      <c r="O65" s="162"/>
      <c r="P65" s="5"/>
      <c r="Q65" s="5"/>
    </row>
    <row r="66" spans="1:17" x14ac:dyDescent="0.25">
      <c r="K66" s="2"/>
      <c r="L66" s="2"/>
      <c r="M66" s="2"/>
      <c r="N66" s="2"/>
    </row>
    <row r="108" spans="11:15" s="2" customFormat="1" x14ac:dyDescent="0.25">
      <c r="K108" s="4"/>
      <c r="L108" s="4"/>
      <c r="M108" s="4"/>
      <c r="N108" s="4"/>
      <c r="O108" s="4"/>
    </row>
    <row r="109" spans="11:15" s="2" customFormat="1" x14ac:dyDescent="0.25">
      <c r="K109" s="4"/>
      <c r="L109" s="4"/>
      <c r="M109" s="4"/>
      <c r="N109" s="4"/>
      <c r="O109" s="4"/>
    </row>
    <row r="110" spans="11:15" s="2" customFormat="1" x14ac:dyDescent="0.25">
      <c r="K110" s="4"/>
      <c r="L110" s="4"/>
      <c r="M110" s="4"/>
      <c r="N110" s="4"/>
      <c r="O110" s="4"/>
    </row>
    <row r="111" spans="11:15" s="2" customFormat="1" x14ac:dyDescent="0.25">
      <c r="K111" s="4"/>
      <c r="L111" s="4"/>
      <c r="M111" s="4"/>
      <c r="N111" s="4"/>
      <c r="O111" s="4"/>
    </row>
  </sheetData>
  <sheetProtection algorithmName="SHA-512" hashValue="XeeewAB1mbQ1WNtN3NY0VYkUuTv+29uaQs1/v3jQZuInt8FSIAIAnzyGWzy1CEgmwmoMKDEAUdKuNqm4RqKzFA==" saltValue="DAd1RO4nT5ETfMOQDq/aqQ==" spinCount="100000" sheet="1" scenarios="1" selectLockedCells="1"/>
  <mergeCells count="35">
    <mergeCell ref="A65:O65"/>
    <mergeCell ref="A64:O64"/>
    <mergeCell ref="A63:O63"/>
    <mergeCell ref="A62:O62"/>
    <mergeCell ref="B58:C58"/>
    <mergeCell ref="A2:A5"/>
    <mergeCell ref="B2:M2"/>
    <mergeCell ref="N2:O2"/>
    <mergeCell ref="B3:M3"/>
    <mergeCell ref="N3:O3"/>
    <mergeCell ref="B4:M5"/>
    <mergeCell ref="N4:O4"/>
    <mergeCell ref="N5:O5"/>
    <mergeCell ref="M11:N11"/>
    <mergeCell ref="M9:N9"/>
    <mergeCell ref="K9:L9"/>
    <mergeCell ref="K11:L11"/>
    <mergeCell ref="F11:I11"/>
    <mergeCell ref="A47:K55"/>
    <mergeCell ref="F9:I9"/>
    <mergeCell ref="B57:C57"/>
    <mergeCell ref="A9:B11"/>
    <mergeCell ref="D9:E9"/>
    <mergeCell ref="D11:E11"/>
    <mergeCell ref="A46:K46"/>
    <mergeCell ref="L55:N55"/>
    <mergeCell ref="L54:N54"/>
    <mergeCell ref="L53:N53"/>
    <mergeCell ref="L52:N52"/>
    <mergeCell ref="L51:N51"/>
    <mergeCell ref="L50:N50"/>
    <mergeCell ref="L49:N49"/>
    <mergeCell ref="L48:N48"/>
    <mergeCell ref="L47:N47"/>
    <mergeCell ref="L46:N4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4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G14:G45</xm:sqref>
        </x14:dataValidation>
        <x14:dataValidation type="list" allowBlank="1" showInputMessage="1" showErrorMessage="1" xr:uid="{00000000-0002-0000-0000-000008000000}">
          <x14:formula1>
            <xm:f>Cálculos!$F$7:$F$8</xm:f>
          </x14:formula1>
          <xm:sqref>I14:I45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5"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2025-02-14T22:47:52Z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