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5. F-CD-080-2025/PUBLICACION/"/>
    </mc:Choice>
  </mc:AlternateContent>
  <xr:revisionPtr revIDLastSave="81" documentId="13_ncr:1_{F325527D-AE3E-4150-8C66-BA9D114568FD}" xr6:coauthVersionLast="47" xr6:coauthVersionMax="47" xr10:uidLastSave="{BB5640F9-8EC7-40A0-9FBD-4D774583678B}"/>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53" i="7"/>
  <c r="O5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15" i="7"/>
  <c r="J15" i="7"/>
  <c r="L15" i="7"/>
  <c r="M15" i="7" s="1"/>
  <c r="F22" i="3"/>
  <c r="J22" i="3" s="1"/>
  <c r="F23" i="3"/>
  <c r="H23" i="3" s="1"/>
  <c r="O50" i="7"/>
  <c r="O49" i="7"/>
  <c r="L14" i="7"/>
  <c r="M14" i="7" s="1"/>
  <c r="J14" i="7"/>
  <c r="H14" i="7"/>
  <c r="K16" i="3" l="1"/>
  <c r="J20" i="3"/>
  <c r="J17" i="3"/>
  <c r="H20" i="3"/>
  <c r="H17" i="3"/>
  <c r="J18" i="3"/>
  <c r="O18" i="3" s="1"/>
  <c r="L19" i="3"/>
  <c r="O19" i="3" s="1"/>
  <c r="L16" i="3"/>
  <c r="O16" i="3" s="1"/>
  <c r="L15" i="3"/>
  <c r="H15" i="3"/>
  <c r="J21" i="3"/>
  <c r="H21" i="3"/>
  <c r="M22" i="7"/>
  <c r="O22" i="7" s="1"/>
  <c r="K30" i="7"/>
  <c r="K21" i="7"/>
  <c r="K47" i="7"/>
  <c r="K36" i="7"/>
  <c r="K19" i="7"/>
  <c r="M45" i="7"/>
  <c r="O45" i="7" s="1"/>
  <c r="N18" i="7"/>
  <c r="O18" i="7" s="1"/>
  <c r="K45" i="7"/>
  <c r="K37" i="7"/>
  <c r="K24" i="7"/>
  <c r="K27" i="7"/>
  <c r="K35" i="7"/>
  <c r="M37" i="7"/>
  <c r="O37" i="7" s="1"/>
  <c r="M34" i="7"/>
  <c r="K31" i="7"/>
  <c r="N27" i="7"/>
  <c r="O27" i="7" s="1"/>
  <c r="O34" i="7"/>
  <c r="N17" i="7"/>
  <c r="O17" i="7" s="1"/>
  <c r="K25" i="7"/>
  <c r="M29" i="7"/>
  <c r="O29" i="7" s="1"/>
  <c r="N26" i="7"/>
  <c r="O26" i="7" s="1"/>
  <c r="K20" i="7"/>
  <c r="N46" i="7"/>
  <c r="O46" i="7" s="1"/>
  <c r="N39" i="7"/>
  <c r="O39" i="7" s="1"/>
  <c r="K23" i="7"/>
  <c r="K43" i="7"/>
  <c r="K29" i="7"/>
  <c r="K26" i="7"/>
  <c r="M35" i="7"/>
  <c r="O35" i="7" s="1"/>
  <c r="N28" i="7"/>
  <c r="O28" i="7" s="1"/>
  <c r="K41" i="7"/>
  <c r="K38" i="7"/>
  <c r="K33" i="7"/>
  <c r="O21" i="7"/>
  <c r="K44" i="7"/>
  <c r="N40" i="7"/>
  <c r="O40" i="7" s="1"/>
  <c r="M23" i="7"/>
  <c r="O23" i="7" s="1"/>
  <c r="K18" i="7"/>
  <c r="K32" i="7"/>
  <c r="N25" i="7"/>
  <c r="O25" i="7" s="1"/>
  <c r="K40"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36" i="7"/>
  <c r="O36" i="7" s="1"/>
  <c r="N24" i="7"/>
  <c r="O24" i="7" s="1"/>
  <c r="N15" i="7"/>
  <c r="O15" i="7" s="1"/>
  <c r="H22" i="3"/>
  <c r="J23" i="3"/>
  <c r="L23" i="3"/>
  <c r="L22" i="3"/>
  <c r="O48" i="7"/>
  <c r="O51" i="7" s="1"/>
  <c r="K14" i="7"/>
  <c r="O54" i="7"/>
  <c r="O55" i="7"/>
  <c r="O56" i="7" s="1"/>
  <c r="N14" i="7"/>
  <c r="O14" i="7" s="1"/>
  <c r="O20" i="3" l="1"/>
  <c r="K20" i="3"/>
  <c r="O17" i="3"/>
  <c r="K18" i="3"/>
  <c r="K17" i="3"/>
  <c r="O21" i="3"/>
  <c r="K15" i="3"/>
  <c r="O15" i="3"/>
  <c r="K21" i="3"/>
  <c r="K22" i="3"/>
  <c r="O23" i="3"/>
  <c r="K23" i="3"/>
  <c r="O22" i="3"/>
  <c r="O5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<sst xmlns="http://schemas.openxmlformats.org/spreadsheetml/2006/main" count="321" uniqueCount="149">
  <si>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</si>
  <si>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</si>
  <si>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</si>
  <si>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</si>
  <si>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</si>
  <si>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</si>
  <si>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</si>
  <si>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</si>
  <si>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</si>
  <si>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</si>
  <si>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</si>
  <si>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</si>
  <si>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</si>
  <si>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</si>
  <si>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</si>
  <si>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</si>
  <si>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</si>
  <si>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</si>
  <si>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</si>
  <si>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</si>
  <si>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</si>
  <si>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</si>
  <si>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</si>
  <si>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</si>
  <si>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</si>
  <si>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</si>
  <si>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</si>
  <si>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</si>
  <si>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</si>
  <si>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</si>
  <si>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</si>
  <si>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</si>
  <si>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</si>
  <si>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</si>
  <si>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</si>
  <si>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</si>
  <si>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</si>
  <si>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</si>
  <si>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</si>
  <si>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</si>
  <si>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</si>
  <si>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</si>
  <si>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</si>
  <si>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</si>
  <si>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</si>
  <si>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</si>
  <si>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</si>
  <si>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</si>
  <si>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</si>
  <si>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</si>
  <si>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</si>
  <si>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</si>
  <si>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</si>
  <si>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</si>
  <si>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</si>
  <si>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</si>
  <si>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</si>
  <si>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</si>
  <si>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</si>
  <si>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</si>
  <si>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</si>
  <si>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</si>
  <si>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</si>
  <si>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</si>
  <si>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</si>
  <si>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</si>
  <si>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</si>
  <si>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</si>
  <si>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</si>
  <si>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</si>
  <si>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</si>
  <si>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</si>
  <si>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</si>
  <si>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</si>
  <si>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</si>
  <si>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</si>
  <si>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</si>
  <si>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</si>
  <si>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</si>
  <si>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</si>
  <si>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</si>
  <si>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</si>
  <si>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</si>
  <si>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</si>
  <si>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</si>
  <si>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</si>
  <si>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</si>
  <si>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</si>
  <si>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</si>
  <si>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</si>
  <si>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</si>
  <si>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</si>
  <si>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</si>
  <si>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</si>
  <si>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</si>
  <si>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</si>
  <si>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</si>
  <si>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</si>
  <si>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</si>
  <si>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</si>
  <si>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</si>
  <si>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</si>
  <si>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</si>
  <si>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</si>
  <si>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</si>
  <si>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</si>
  <si>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</si>
  <si>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</si>
  <si>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</si>
  <si>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</si>
  <si>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</si>
  <si>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GANCHO TIPO CLIP ESTÁNDAR, EN ALAMBRE PLÁSTICO DE 33 MM, POR 100 UND.</t>
  </si>
  <si>
    <t>BANDERITAS PEQUEÑA X 8 UND X 20 HOJAS 8 C/U)</t>
  </si>
  <si>
    <t>PAPEL ETILVINILACETATO (FOAMI), PRESENTACIÓN POR PLIEGO</t>
  </si>
  <si>
    <t>BORRADOR PARA LÁPIZ, TIPO NATA, TAMAÑO MEDIANO, CAJA X 60.</t>
  </si>
  <si>
    <t>BORRADOR PARA TABLERO, TIPO FELPA SINTÉTICA BASE EN GOMA, POR 1 UND.</t>
  </si>
  <si>
    <t>TIJERA DE ACERO INOXIDABLE, LONGITUD DE 21 CM</t>
  </si>
  <si>
    <t>GANCHO TIPO GRAPA, REFERENCIA 23/12 , EN ALAMBRE METÁLICO, POR 5000 UND.</t>
  </si>
  <si>
    <t>GANCHO TIPO CLIP MARIPOSA, NO. 2, EN ALAMBRE METÁLICO GALVANIZADO, POR 50 UND</t>
  </si>
  <si>
    <t>TAJALAPIZ METÁLICOS X 24</t>
  </si>
  <si>
    <t>BLOCK DE PAPEL IRIS DE COLORES, TAMAÑO OFICIO X 35 HOJAS</t>
  </si>
  <si>
    <t>BLOCK PAPEL IRIS TAMAÑO CARTA X35 HOJAS</t>
  </si>
  <si>
    <t>PAPEL SEDA COLORES X 5 PLIEGOS SURTIDOS</t>
  </si>
  <si>
    <t>CARTULINA BRISTOL X 150 gms TAMAÑO OFICIO X 100 HOJAS</t>
  </si>
  <si>
    <t>PAPEL BOND, DE 75 G/M2, TAMAÑO CARTA, POR RESMA DE 500 HOJAS</t>
  </si>
  <si>
    <t>PAPEL BOND, DE 75 G/M2, TAMAÑO OFICIO, POR RESMA DE 500 HOJAS. </t>
  </si>
  <si>
    <t>TACO DE NOTAS ENGOMADO DE COLORES 100X100MM POR 500 HOJAS</t>
  </si>
  <si>
    <t>PAPEL KRAFT 60CM (24 PULGADAS) X 5 KILOS - 60 GRAMOS - 130 MTS.</t>
  </si>
  <si>
    <t>BOLIGRAFO DESECHABLE, PERMANENTE 1,0 MM PUNTA MEDIA COLOR NEGRO, RETRACTIL X 12</t>
  </si>
  <si>
    <t>BOLIGRAFO DESECHABLE, PERMANENTE 1,0 MM PUNTA MEDIA COLOR ROJO, RETRACTIL X 12</t>
  </si>
  <si>
    <t>LÁPIZ PARA ESCRITURA, FABRICADO EN MADERA, HEXAGONAL CON BORRADOR HB N°2 mina negra X 12</t>
  </si>
  <si>
    <t>LÁPIZ PARA ESCRITURA, FABRICADO EN MADERA, HEXAGONAL CON BORRADOR HB N°2 MINA ROJA X12</t>
  </si>
  <si>
    <t>MARCADORES DE VINILO COLORES SURTIDOS X 12 UNIDADES</t>
  </si>
  <si>
    <t>PEGANTE EN BARRA EN PRESENTACIÓN DE 40 G SIN GLICERINA</t>
  </si>
  <si>
    <t>PEGANTE LIQUIDO TIPO COLBON 225 GR</t>
  </si>
  <si>
    <t>CORRECTOR LIQUIDO 7 ML EN LAPIZ PUNTA METALICA</t>
  </si>
  <si>
    <t>VINILO ACRILRICO PRESENTACION 12G COLORES SURTIDOS</t>
  </si>
  <si>
    <t>MARCADOR SECO PARA PIZARRA BLANCA, RECARGABLE, NO TOXICO 3 ANCHOS DE LÍNEA CAJA X 10 UNDS</t>
  </si>
  <si>
    <t>RESALTADOR DESECHABLE DE LARGA DURACIÓN- VERSÁTIL PUNTA BISELADA TRAZOS  5mm y 1mm.</t>
  </si>
  <si>
    <t>PAPEL OPALINA BLANCO CARTA X 100 UNIDADES, 90 G</t>
  </si>
  <si>
    <t>THONER PARA IMPRESORA HP LASER JET P1102W  - 85A</t>
  </si>
  <si>
    <t>CARPETAS LEGAJADORAS CELUGUIA CON GANCHO </t>
  </si>
  <si>
    <t>TINTAS RECARGA CONTINUA EPSON T6641 NEGRO X LITRO</t>
  </si>
  <si>
    <t>GRAPADORA METÁLICA MEDIANA</t>
  </si>
  <si>
    <t>REPUESTOS BISTURI 18mm CAJA POR 10 UNIDADES</t>
  </si>
  <si>
    <t>CAJA</t>
  </si>
  <si>
    <t>PAQUETE</t>
  </si>
  <si>
    <t>UNIDAD</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</si>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</sst>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3"/>
  <sheetViews>
    <sheetView showGridLines="0" tabSelected="1" view="pageBreakPreview" topLeftCell="B1" zoomScale="90" zoomScaleNormal="70" zoomScaleSheetLayoutView="90" zoomScalePageLayoutView="55" workbookViewId="0">
      <selection activeCell="F9" sqref="F9:I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39" t="s">
        <v>111</v>
      </c>
      <c r="C14" s="15"/>
      <c r="D14" s="293">
        <v>10</v>
      </c>
      <c r="E14" s="293" t="s">
        <v>145</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25">
      <c r="A15" s="30">
        <v>2</v>
      </c>
      <c r="B15" s="39" t="s">
        <v>112</v>
      </c>
      <c r="C15" s="15"/>
      <c r="D15" s="293">
        <v>10</v>
      </c>
      <c r="E15" s="293" t="s">
        <v>146</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39" t="s">
        <v>113</v>
      </c>
      <c r="C16" s="15"/>
      <c r="D16" s="293">
        <v>30</v>
      </c>
      <c r="E16" s="293" t="s">
        <v>147</v>
      </c>
      <c r="F16" s="119"/>
      <c r="G16" s="14"/>
      <c r="H16" s="1">
        <f t="shared" ref="H16:H47" si="13">+ROUND(F16*G16,0)</f>
        <v>0</v>
      </c>
      <c r="I16" s="14"/>
      <c r="J16" s="1">
        <f t="shared" ref="J16:J47" si="14">ROUND(F16*I16,0)</f>
        <v>0</v>
      </c>
      <c r="K16" s="1">
        <f t="shared" ref="K16:K47" si="15">ROUND(F16+H16+J16,0)</f>
        <v>0</v>
      </c>
      <c r="L16" s="1">
        <f t="shared" ref="L16:L47" si="16">ROUND(F16*D16,0)</f>
        <v>0</v>
      </c>
      <c r="M16" s="1">
        <f t="shared" ref="M16:M47" si="17">ROUND(L16*G16,0)</f>
        <v>0</v>
      </c>
      <c r="N16" s="1">
        <f t="shared" ref="N16:N47" si="18">ROUND(L16*I16,0)</f>
        <v>0</v>
      </c>
      <c r="O16" s="31">
        <f t="shared" ref="O16:O47" si="19">ROUND(L16+N16+M16,0)</f>
        <v>0</v>
      </c>
    </row>
    <row r="17" spans="1:15" s="10" customFormat="1" ht="51" customHeight="1" x14ac:dyDescent="0.25">
      <c r="A17" s="30">
        <v>4</v>
      </c>
      <c r="B17" s="39" t="s">
        <v>114</v>
      </c>
      <c r="C17" s="15"/>
      <c r="D17" s="293">
        <v>2</v>
      </c>
      <c r="E17" s="293" t="s">
        <v>145</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51" customHeight="1" x14ac:dyDescent="0.25">
      <c r="A18" s="30">
        <v>5</v>
      </c>
      <c r="B18" s="39" t="s">
        <v>115</v>
      </c>
      <c r="C18" s="15"/>
      <c r="D18" s="293">
        <v>5</v>
      </c>
      <c r="E18" s="293" t="s">
        <v>147</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51" customHeight="1" x14ac:dyDescent="0.25">
      <c r="A19" s="30">
        <v>6</v>
      </c>
      <c r="B19" s="39" t="s">
        <v>116</v>
      </c>
      <c r="C19" s="15"/>
      <c r="D19" s="293">
        <v>5</v>
      </c>
      <c r="E19" s="293" t="s">
        <v>147</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25">
      <c r="A20" s="30">
        <v>7</v>
      </c>
      <c r="B20" s="39" t="s">
        <v>117</v>
      </c>
      <c r="C20" s="15"/>
      <c r="D20" s="293">
        <v>5</v>
      </c>
      <c r="E20" s="293" t="s">
        <v>145</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25">
      <c r="A21" s="30">
        <v>8</v>
      </c>
      <c r="B21" s="39" t="s">
        <v>118</v>
      </c>
      <c r="C21" s="15"/>
      <c r="D21" s="293">
        <v>5</v>
      </c>
      <c r="E21" s="293" t="s">
        <v>145</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25">
      <c r="A22" s="30">
        <v>9</v>
      </c>
      <c r="B22" s="39" t="s">
        <v>119</v>
      </c>
      <c r="C22" s="15"/>
      <c r="D22" s="293">
        <v>2</v>
      </c>
      <c r="E22" s="293" t="s">
        <v>145</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x14ac:dyDescent="0.25">
      <c r="A23" s="30">
        <v>10</v>
      </c>
      <c r="B23" s="39" t="s">
        <v>120</v>
      </c>
      <c r="C23" s="15"/>
      <c r="D23" s="293">
        <v>10</v>
      </c>
      <c r="E23" s="293" t="s">
        <v>147</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51" customHeight="1" x14ac:dyDescent="0.25">
      <c r="A24" s="30">
        <v>11</v>
      </c>
      <c r="B24" s="39" t="s">
        <v>121</v>
      </c>
      <c r="C24" s="15"/>
      <c r="D24" s="293">
        <v>10</v>
      </c>
      <c r="E24" s="293" t="s">
        <v>147</v>
      </c>
      <c r="F24" s="119"/>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51" customHeight="1" x14ac:dyDescent="0.25">
      <c r="A25" s="30">
        <v>12</v>
      </c>
      <c r="B25" s="39" t="s">
        <v>122</v>
      </c>
      <c r="C25" s="15"/>
      <c r="D25" s="293">
        <v>20</v>
      </c>
      <c r="E25" s="293" t="s">
        <v>146</v>
      </c>
      <c r="F25" s="119"/>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51" customHeight="1" x14ac:dyDescent="0.25">
      <c r="A26" s="30">
        <v>13</v>
      </c>
      <c r="B26" s="39" t="s">
        <v>123</v>
      </c>
      <c r="C26" s="15"/>
      <c r="D26" s="293">
        <v>5</v>
      </c>
      <c r="E26" s="293" t="s">
        <v>146</v>
      </c>
      <c r="F26" s="119"/>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51" customHeight="1" x14ac:dyDescent="0.25">
      <c r="A27" s="30">
        <v>14</v>
      </c>
      <c r="B27" s="39" t="s">
        <v>124</v>
      </c>
      <c r="C27" s="15"/>
      <c r="D27" s="293">
        <v>30</v>
      </c>
      <c r="E27" s="293" t="s">
        <v>147</v>
      </c>
      <c r="F27" s="119"/>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51" customHeight="1" x14ac:dyDescent="0.25">
      <c r="A28" s="30">
        <v>15</v>
      </c>
      <c r="B28" s="39" t="s">
        <v>125</v>
      </c>
      <c r="C28" s="15"/>
      <c r="D28" s="293">
        <v>5</v>
      </c>
      <c r="E28" s="293" t="s">
        <v>147</v>
      </c>
      <c r="F28" s="119"/>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51" customHeight="1" x14ac:dyDescent="0.25">
      <c r="A29" s="30">
        <v>16</v>
      </c>
      <c r="B29" s="39" t="s">
        <v>126</v>
      </c>
      <c r="C29" s="15"/>
      <c r="D29" s="293">
        <v>10</v>
      </c>
      <c r="E29" s="293" t="s">
        <v>147</v>
      </c>
      <c r="F29" s="119"/>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51" customHeight="1" x14ac:dyDescent="0.25">
      <c r="A30" s="30">
        <v>17</v>
      </c>
      <c r="B30" s="39" t="s">
        <v>127</v>
      </c>
      <c r="C30" s="15"/>
      <c r="D30" s="293">
        <v>20</v>
      </c>
      <c r="E30" s="293" t="s">
        <v>148</v>
      </c>
      <c r="F30" s="119"/>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51" customHeight="1" x14ac:dyDescent="0.25">
      <c r="A31" s="30">
        <v>18</v>
      </c>
      <c r="B31" s="39" t="s">
        <v>128</v>
      </c>
      <c r="C31" s="15"/>
      <c r="D31" s="293">
        <v>10</v>
      </c>
      <c r="E31" s="293" t="s">
        <v>145</v>
      </c>
      <c r="F31" s="119"/>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51" customHeight="1" x14ac:dyDescent="0.25">
      <c r="A32" s="30">
        <v>19</v>
      </c>
      <c r="B32" s="39" t="s">
        <v>129</v>
      </c>
      <c r="C32" s="15"/>
      <c r="D32" s="293">
        <v>10</v>
      </c>
      <c r="E32" s="293" t="s">
        <v>145</v>
      </c>
      <c r="F32" s="119"/>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51" customHeight="1" x14ac:dyDescent="0.25">
      <c r="A33" s="30">
        <v>20</v>
      </c>
      <c r="B33" s="39" t="s">
        <v>130</v>
      </c>
      <c r="C33" s="15"/>
      <c r="D33" s="293">
        <v>10</v>
      </c>
      <c r="E33" s="293" t="s">
        <v>145</v>
      </c>
      <c r="F33" s="119"/>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51" customHeight="1" x14ac:dyDescent="0.25">
      <c r="A34" s="30">
        <v>21</v>
      </c>
      <c r="B34" s="39" t="s">
        <v>131</v>
      </c>
      <c r="C34" s="15"/>
      <c r="D34" s="293">
        <v>10</v>
      </c>
      <c r="E34" s="293" t="s">
        <v>145</v>
      </c>
      <c r="F34" s="119"/>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51" customHeight="1" x14ac:dyDescent="0.25">
      <c r="A35" s="30">
        <v>22</v>
      </c>
      <c r="B35" s="39" t="s">
        <v>132</v>
      </c>
      <c r="C35" s="15"/>
      <c r="D35" s="293">
        <v>8</v>
      </c>
      <c r="E35" s="293" t="s">
        <v>145</v>
      </c>
      <c r="F35" s="119"/>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51" customHeight="1" x14ac:dyDescent="0.25">
      <c r="A36" s="30">
        <v>23</v>
      </c>
      <c r="B36" s="39" t="s">
        <v>133</v>
      </c>
      <c r="C36" s="15"/>
      <c r="D36" s="293">
        <v>8</v>
      </c>
      <c r="E36" s="293" t="s">
        <v>147</v>
      </c>
      <c r="F36" s="119"/>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51" customHeight="1" x14ac:dyDescent="0.25">
      <c r="A37" s="30">
        <v>24</v>
      </c>
      <c r="B37" s="39" t="s">
        <v>134</v>
      </c>
      <c r="C37" s="15"/>
      <c r="D37" s="293">
        <v>8</v>
      </c>
      <c r="E37" s="293" t="s">
        <v>147</v>
      </c>
      <c r="F37" s="119"/>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51" customHeight="1" x14ac:dyDescent="0.25">
      <c r="A38" s="30">
        <v>25</v>
      </c>
      <c r="B38" s="39" t="s">
        <v>135</v>
      </c>
      <c r="C38" s="15"/>
      <c r="D38" s="293">
        <v>3</v>
      </c>
      <c r="E38" s="293" t="s">
        <v>147</v>
      </c>
      <c r="F38" s="119"/>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51" customHeight="1" x14ac:dyDescent="0.25">
      <c r="A39" s="30">
        <v>26</v>
      </c>
      <c r="B39" s="39" t="s">
        <v>136</v>
      </c>
      <c r="C39" s="15"/>
      <c r="D39" s="293">
        <v>8</v>
      </c>
      <c r="E39" s="293" t="s">
        <v>145</v>
      </c>
      <c r="F39" s="119"/>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51" customHeight="1" x14ac:dyDescent="0.25">
      <c r="A40" s="30">
        <v>27</v>
      </c>
      <c r="B40" s="39" t="s">
        <v>137</v>
      </c>
      <c r="C40" s="15"/>
      <c r="D40" s="293">
        <v>3</v>
      </c>
      <c r="E40" s="293" t="s">
        <v>145</v>
      </c>
      <c r="F40" s="119"/>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51" customHeight="1" x14ac:dyDescent="0.25">
      <c r="A41" s="30">
        <v>28</v>
      </c>
      <c r="B41" s="39" t="s">
        <v>138</v>
      </c>
      <c r="C41" s="15"/>
      <c r="D41" s="293">
        <v>10</v>
      </c>
      <c r="E41" s="293" t="s">
        <v>145</v>
      </c>
      <c r="F41" s="119"/>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51" customHeight="1" x14ac:dyDescent="0.25">
      <c r="A42" s="30">
        <v>29</v>
      </c>
      <c r="B42" s="39" t="s">
        <v>139</v>
      </c>
      <c r="C42" s="15"/>
      <c r="D42" s="293">
        <v>10</v>
      </c>
      <c r="E42" s="293" t="s">
        <v>146</v>
      </c>
      <c r="F42" s="119"/>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51" customHeight="1" x14ac:dyDescent="0.25">
      <c r="A43" s="30">
        <v>30</v>
      </c>
      <c r="B43" s="39" t="s">
        <v>140</v>
      </c>
      <c r="C43" s="15"/>
      <c r="D43" s="293">
        <v>5</v>
      </c>
      <c r="E43" s="293" t="s">
        <v>147</v>
      </c>
      <c r="F43" s="119"/>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51" customHeight="1" x14ac:dyDescent="0.25">
      <c r="A44" s="30">
        <v>31</v>
      </c>
      <c r="B44" s="39" t="s">
        <v>141</v>
      </c>
      <c r="C44" s="15"/>
      <c r="D44" s="293">
        <v>100</v>
      </c>
      <c r="E44" s="293" t="s">
        <v>147</v>
      </c>
      <c r="F44" s="119"/>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51" customHeight="1" x14ac:dyDescent="0.25">
      <c r="A45" s="30">
        <v>32</v>
      </c>
      <c r="B45" s="39" t="s">
        <v>142</v>
      </c>
      <c r="C45" s="15"/>
      <c r="D45" s="293">
        <v>2</v>
      </c>
      <c r="E45" s="293" t="s">
        <v>147</v>
      </c>
      <c r="F45" s="119"/>
      <c r="G45" s="14"/>
      <c r="H45" s="1">
        <f t="shared" si="13"/>
        <v>0</v>
      </c>
      <c r="I45" s="14"/>
      <c r="J45" s="1">
        <f t="shared" si="14"/>
        <v>0</v>
      </c>
      <c r="K45" s="1">
        <f t="shared" si="15"/>
        <v>0</v>
      </c>
      <c r="L45" s="1">
        <f t="shared" si="16"/>
        <v>0</v>
      </c>
      <c r="M45" s="1">
        <f t="shared" si="17"/>
        <v>0</v>
      </c>
      <c r="N45" s="1">
        <f t="shared" si="18"/>
        <v>0</v>
      </c>
      <c r="O45" s="31">
        <f t="shared" si="19"/>
        <v>0</v>
      </c>
    </row>
    <row r="46" spans="1:15" s="10" customFormat="1" ht="51" customHeight="1" x14ac:dyDescent="0.25">
      <c r="A46" s="30">
        <v>33</v>
      </c>
      <c r="B46" s="39" t="s">
        <v>143</v>
      </c>
      <c r="C46" s="15"/>
      <c r="D46" s="293">
        <v>2</v>
      </c>
      <c r="E46" s="293" t="s">
        <v>147</v>
      </c>
      <c r="F46" s="119"/>
      <c r="G46" s="14"/>
      <c r="H46" s="1">
        <f t="shared" si="13"/>
        <v>0</v>
      </c>
      <c r="I46" s="14"/>
      <c r="J46" s="1">
        <f t="shared" si="14"/>
        <v>0</v>
      </c>
      <c r="K46" s="1">
        <f t="shared" si="15"/>
        <v>0</v>
      </c>
      <c r="L46" s="1">
        <f t="shared" si="16"/>
        <v>0</v>
      </c>
      <c r="M46" s="1">
        <f t="shared" si="17"/>
        <v>0</v>
      </c>
      <c r="N46" s="1">
        <f t="shared" si="18"/>
        <v>0</v>
      </c>
      <c r="O46" s="31">
        <f t="shared" si="19"/>
        <v>0</v>
      </c>
    </row>
    <row r="47" spans="1:15" s="10" customFormat="1" ht="51" customHeight="1" thickBot="1" x14ac:dyDescent="0.3">
      <c r="A47" s="30">
        <v>34</v>
      </c>
      <c r="B47" s="39" t="s">
        <v>144</v>
      </c>
      <c r="C47" s="15"/>
      <c r="D47" s="293">
        <v>2</v>
      </c>
      <c r="E47" s="293" t="s">
        <v>145</v>
      </c>
      <c r="F47" s="119"/>
      <c r="G47" s="14"/>
      <c r="H47" s="1">
        <f t="shared" si="13"/>
        <v>0</v>
      </c>
      <c r="I47" s="14"/>
      <c r="J47" s="1">
        <f t="shared" si="14"/>
        <v>0</v>
      </c>
      <c r="K47" s="1">
        <f t="shared" si="15"/>
        <v>0</v>
      </c>
      <c r="L47" s="1">
        <f t="shared" si="16"/>
        <v>0</v>
      </c>
      <c r="M47" s="1">
        <f t="shared" si="17"/>
        <v>0</v>
      </c>
      <c r="N47" s="1">
        <f t="shared" si="18"/>
        <v>0</v>
      </c>
      <c r="O47" s="31">
        <f t="shared" si="19"/>
        <v>0</v>
      </c>
    </row>
    <row r="48" spans="1:15" s="10" customFormat="1" ht="42" customHeight="1" thickBot="1" x14ac:dyDescent="0.3">
      <c r="A48" s="153" t="s">
        <v>26</v>
      </c>
      <c r="B48" s="154"/>
      <c r="C48" s="154"/>
      <c r="D48" s="154"/>
      <c r="E48" s="154"/>
      <c r="F48" s="154"/>
      <c r="G48" s="154"/>
      <c r="H48" s="154"/>
      <c r="I48" s="154"/>
      <c r="J48" s="154"/>
      <c r="K48" s="154"/>
      <c r="L48" s="126" t="s">
        <v>27</v>
      </c>
      <c r="M48" s="127"/>
      <c r="N48" s="127"/>
      <c r="O48" s="58">
        <f>SUMIF(G:G,0%,L:L)+SUMIF(G:G,"",L:L)</f>
        <v>0</v>
      </c>
    </row>
    <row r="49" spans="1:17" s="10" customFormat="1" ht="39" customHeight="1" x14ac:dyDescent="0.25">
      <c r="A49" s="132" t="s">
        <v>107</v>
      </c>
      <c r="B49" s="133"/>
      <c r="C49" s="133"/>
      <c r="D49" s="133"/>
      <c r="E49" s="133"/>
      <c r="F49" s="133"/>
      <c r="G49" s="133"/>
      <c r="H49" s="133"/>
      <c r="I49" s="133"/>
      <c r="J49" s="133"/>
      <c r="K49" s="134"/>
      <c r="L49" s="124" t="s">
        <v>28</v>
      </c>
      <c r="M49" s="125"/>
      <c r="N49" s="125"/>
      <c r="O49" s="59">
        <f>SUMIF(G:G,5%,L:L)</f>
        <v>0</v>
      </c>
    </row>
    <row r="50" spans="1:17" s="10" customFormat="1" ht="30" customHeight="1" x14ac:dyDescent="0.25">
      <c r="A50" s="135"/>
      <c r="B50" s="136"/>
      <c r="C50" s="136"/>
      <c r="D50" s="136"/>
      <c r="E50" s="136"/>
      <c r="F50" s="136"/>
      <c r="G50" s="136"/>
      <c r="H50" s="136"/>
      <c r="I50" s="136"/>
      <c r="J50" s="136"/>
      <c r="K50" s="137"/>
      <c r="L50" s="124" t="s">
        <v>29</v>
      </c>
      <c r="M50" s="125"/>
      <c r="N50" s="125"/>
      <c r="O50" s="59">
        <f>SUMIF(G:G,19%,L:L)</f>
        <v>0</v>
      </c>
    </row>
    <row r="51" spans="1:17" s="10" customFormat="1" ht="30" customHeight="1" x14ac:dyDescent="0.25">
      <c r="A51" s="135"/>
      <c r="B51" s="136"/>
      <c r="C51" s="136"/>
      <c r="D51" s="136"/>
      <c r="E51" s="136"/>
      <c r="F51" s="136"/>
      <c r="G51" s="136"/>
      <c r="H51" s="136"/>
      <c r="I51" s="136"/>
      <c r="J51" s="136"/>
      <c r="K51" s="137"/>
      <c r="L51" s="122" t="s">
        <v>22</v>
      </c>
      <c r="M51" s="123"/>
      <c r="N51" s="123"/>
      <c r="O51" s="60">
        <f>SUM(O48:O50)</f>
        <v>0</v>
      </c>
    </row>
    <row r="52" spans="1:17" s="10" customFormat="1" ht="30" customHeight="1" x14ac:dyDescent="0.25">
      <c r="A52" s="135"/>
      <c r="B52" s="136"/>
      <c r="C52" s="136"/>
      <c r="D52" s="136"/>
      <c r="E52" s="136"/>
      <c r="F52" s="136"/>
      <c r="G52" s="136"/>
      <c r="H52" s="136"/>
      <c r="I52" s="136"/>
      <c r="J52" s="136"/>
      <c r="K52" s="137"/>
      <c r="L52" s="120" t="s">
        <v>30</v>
      </c>
      <c r="M52" s="121"/>
      <c r="N52" s="121"/>
      <c r="O52" s="61">
        <f>SUMIF(G:G,5%,M:M)</f>
        <v>0</v>
      </c>
    </row>
    <row r="53" spans="1:17" s="10" customFormat="1" ht="30" customHeight="1" x14ac:dyDescent="0.25">
      <c r="A53" s="135"/>
      <c r="B53" s="136"/>
      <c r="C53" s="136"/>
      <c r="D53" s="136"/>
      <c r="E53" s="136"/>
      <c r="F53" s="136"/>
      <c r="G53" s="136"/>
      <c r="H53" s="136"/>
      <c r="I53" s="136"/>
      <c r="J53" s="136"/>
      <c r="K53" s="137"/>
      <c r="L53" s="120" t="s">
        <v>31</v>
      </c>
      <c r="M53" s="121"/>
      <c r="N53" s="121"/>
      <c r="O53" s="61">
        <f>SUMIF(G:G,19%,M:M)</f>
        <v>0</v>
      </c>
    </row>
    <row r="54" spans="1:17" s="10" customFormat="1" ht="30" customHeight="1" x14ac:dyDescent="0.25">
      <c r="A54" s="135"/>
      <c r="B54" s="136"/>
      <c r="C54" s="136"/>
      <c r="D54" s="136"/>
      <c r="E54" s="136"/>
      <c r="F54" s="136"/>
      <c r="G54" s="136"/>
      <c r="H54" s="136"/>
      <c r="I54" s="136"/>
      <c r="J54" s="136"/>
      <c r="K54" s="137"/>
      <c r="L54" s="122" t="s">
        <v>32</v>
      </c>
      <c r="M54" s="123"/>
      <c r="N54" s="123"/>
      <c r="O54" s="60">
        <f>SUM(O52:O53)</f>
        <v>0</v>
      </c>
    </row>
    <row r="55" spans="1:17" s="10" customFormat="1" ht="30" customHeight="1" x14ac:dyDescent="0.25">
      <c r="A55" s="135"/>
      <c r="B55" s="136"/>
      <c r="C55" s="136"/>
      <c r="D55" s="136"/>
      <c r="E55" s="136"/>
      <c r="F55" s="136"/>
      <c r="G55" s="136"/>
      <c r="H55" s="136"/>
      <c r="I55" s="136"/>
      <c r="J55" s="136"/>
      <c r="K55" s="137"/>
      <c r="L55" s="124" t="s">
        <v>33</v>
      </c>
      <c r="M55" s="125"/>
      <c r="N55" s="125"/>
      <c r="O55" s="59">
        <f>SUMIF(I:I,8%,N:N)</f>
        <v>0</v>
      </c>
    </row>
    <row r="56" spans="1:17" s="10" customFormat="1" ht="37.5" customHeight="1" x14ac:dyDescent="0.25">
      <c r="A56" s="135"/>
      <c r="B56" s="136"/>
      <c r="C56" s="136"/>
      <c r="D56" s="136"/>
      <c r="E56" s="136"/>
      <c r="F56" s="136"/>
      <c r="G56" s="136"/>
      <c r="H56" s="136"/>
      <c r="I56" s="136"/>
      <c r="J56" s="136"/>
      <c r="K56" s="137"/>
      <c r="L56" s="130" t="s">
        <v>34</v>
      </c>
      <c r="M56" s="131"/>
      <c r="N56" s="131"/>
      <c r="O56" s="60">
        <f>SUM(O55)</f>
        <v>0</v>
      </c>
    </row>
    <row r="57" spans="1:17" s="10" customFormat="1" ht="32.25" customHeight="1" thickBot="1" x14ac:dyDescent="0.3">
      <c r="A57" s="138"/>
      <c r="B57" s="139"/>
      <c r="C57" s="139"/>
      <c r="D57" s="139"/>
      <c r="E57" s="139"/>
      <c r="F57" s="139"/>
      <c r="G57" s="139"/>
      <c r="H57" s="139"/>
      <c r="I57" s="139"/>
      <c r="J57" s="139"/>
      <c r="K57" s="140"/>
      <c r="L57" s="128" t="s">
        <v>35</v>
      </c>
      <c r="M57" s="129"/>
      <c r="N57" s="129"/>
      <c r="O57" s="62">
        <f>+O51+O54+O56</f>
        <v>0</v>
      </c>
    </row>
    <row r="59" spans="1:17" ht="50.1" customHeight="1" thickBot="1" x14ac:dyDescent="0.3">
      <c r="B59" s="144"/>
      <c r="C59" s="144"/>
    </row>
    <row r="60" spans="1:17" x14ac:dyDescent="0.25">
      <c r="B60" s="165" t="s">
        <v>36</v>
      </c>
      <c r="C60" s="165"/>
    </row>
    <row r="61" spans="1:17" ht="15" customHeight="1" x14ac:dyDescent="0.25">
      <c r="M61" s="72"/>
      <c r="N61" s="73"/>
      <c r="O61" s="74"/>
    </row>
    <row r="62" spans="1:17" ht="15.75" customHeight="1" x14ac:dyDescent="0.25">
      <c r="M62" s="72"/>
      <c r="N62" s="73"/>
      <c r="O62" s="74"/>
    </row>
    <row r="63" spans="1:17" ht="15" customHeight="1" x14ac:dyDescent="0.25">
      <c r="A63" s="13" t="s">
        <v>37</v>
      </c>
      <c r="M63" s="72"/>
      <c r="N63" s="73"/>
      <c r="O63" s="74"/>
    </row>
    <row r="64" spans="1:17" x14ac:dyDescent="0.25">
      <c r="A64" s="164" t="s">
        <v>38</v>
      </c>
      <c r="B64" s="164"/>
      <c r="C64" s="164"/>
      <c r="D64" s="164"/>
      <c r="E64" s="164"/>
      <c r="F64" s="164"/>
      <c r="G64" s="164"/>
      <c r="H64" s="164"/>
      <c r="I64" s="164"/>
      <c r="J64" s="164"/>
      <c r="K64" s="164"/>
      <c r="L64" s="164"/>
      <c r="M64" s="164"/>
      <c r="N64" s="164"/>
      <c r="O64" s="164"/>
      <c r="P64" s="2"/>
      <c r="Q64" s="2"/>
    </row>
    <row r="65" spans="1:17" ht="15" customHeight="1" x14ac:dyDescent="0.25">
      <c r="A65" s="163" t="s">
        <v>39</v>
      </c>
      <c r="B65" s="163"/>
      <c r="C65" s="163"/>
      <c r="D65" s="163"/>
      <c r="E65" s="163"/>
      <c r="F65" s="163"/>
      <c r="G65" s="163"/>
      <c r="H65" s="163"/>
      <c r="I65" s="163"/>
      <c r="J65" s="163"/>
      <c r="K65" s="163"/>
      <c r="L65" s="163"/>
      <c r="M65" s="163"/>
      <c r="N65" s="163"/>
      <c r="O65" s="163"/>
      <c r="P65" s="63"/>
      <c r="Q65" s="63"/>
    </row>
    <row r="66" spans="1:17" x14ac:dyDescent="0.25">
      <c r="A66" s="162" t="s">
        <v>40</v>
      </c>
      <c r="B66" s="162"/>
      <c r="C66" s="162"/>
      <c r="D66" s="162"/>
      <c r="E66" s="162"/>
      <c r="F66" s="162"/>
      <c r="G66" s="162"/>
      <c r="H66" s="162"/>
      <c r="I66" s="162"/>
      <c r="J66" s="162"/>
      <c r="K66" s="162"/>
      <c r="L66" s="162"/>
      <c r="M66" s="162"/>
      <c r="N66" s="162"/>
      <c r="O66" s="162"/>
      <c r="P66" s="5"/>
      <c r="Q66" s="5"/>
    </row>
    <row r="67" spans="1:17" x14ac:dyDescent="0.25">
      <c r="A67" s="162" t="s">
        <v>41</v>
      </c>
      <c r="B67" s="162"/>
      <c r="C67" s="162"/>
      <c r="D67" s="162"/>
      <c r="E67" s="162"/>
      <c r="F67" s="162"/>
      <c r="G67" s="162"/>
      <c r="H67" s="162"/>
      <c r="I67" s="162"/>
      <c r="J67" s="162"/>
      <c r="K67" s="162"/>
      <c r="L67" s="162"/>
      <c r="M67" s="162"/>
      <c r="N67" s="162"/>
      <c r="O67" s="162"/>
      <c r="P67" s="5"/>
      <c r="Q67" s="5"/>
    </row>
    <row r="68" spans="1:17" x14ac:dyDescent="0.25">
      <c r="K68" s="2"/>
      <c r="L68" s="2"/>
      <c r="M68" s="2"/>
      <c r="N68" s="2"/>
    </row>
    <row r="110" spans="11:15" s="2" customFormat="1" x14ac:dyDescent="0.25">
      <c r="K110" s="4"/>
      <c r="L110" s="4"/>
      <c r="M110" s="4"/>
      <c r="N110" s="4"/>
      <c r="O110" s="4"/>
    </row>
    <row r="111" spans="11:15" s="2" customFormat="1" x14ac:dyDescent="0.25">
      <c r="K111" s="4"/>
      <c r="L111" s="4"/>
      <c r="M111" s="4"/>
      <c r="N111" s="4"/>
      <c r="O111" s="4"/>
    </row>
    <row r="112" spans="11:15" s="2" customFormat="1" x14ac:dyDescent="0.25">
      <c r="K112" s="4"/>
      <c r="L112" s="4"/>
      <c r="M112" s="4"/>
      <c r="N112" s="4"/>
      <c r="O112" s="4"/>
    </row>
    <row r="113" spans="11:15" s="2" customFormat="1" x14ac:dyDescent="0.25">
      <c r="K113" s="4"/>
      <c r="L113" s="4"/>
      <c r="M113" s="4"/>
      <c r="N113" s="4"/>
      <c r="O113" s="4"/>
    </row>
  </sheetData>
  <sheetProtection algorithmName="SHA-512" hashValue="WntBVHSC1mvwZYcpso9erhpserJlaCWPR6AH+3DaSju6bELrCs05/QFURRxaGek+awRuSCRlYDoriSbi1Kr2tA==" saltValue="ZYUCRB/ZAT26LbHh1Sx1bA==" spinCount="100000" sheet="1" selectLockedCells="1"/>
  <mergeCells count="35">
    <mergeCell ref="A67:O67"/>
    <mergeCell ref="A66:O66"/>
    <mergeCell ref="A65:O65"/>
    <mergeCell ref="A64:O64"/>
    <mergeCell ref="B60:C60"/>
    <mergeCell ref="A2:A5"/>
    <mergeCell ref="B2:M2"/>
    <mergeCell ref="N2:O2"/>
    <mergeCell ref="B3:M3"/>
    <mergeCell ref="N3:O3"/>
    <mergeCell ref="B4:M5"/>
    <mergeCell ref="N4:O4"/>
    <mergeCell ref="N5:O5"/>
    <mergeCell ref="M11:N11"/>
    <mergeCell ref="M9:N9"/>
    <mergeCell ref="K9:L9"/>
    <mergeCell ref="K11:L11"/>
    <mergeCell ref="F11:I11"/>
    <mergeCell ref="A49:K57"/>
    <mergeCell ref="F9:I9"/>
    <mergeCell ref="B59:C59"/>
    <mergeCell ref="A9:B11"/>
    <mergeCell ref="D9:E9"/>
    <mergeCell ref="D11:E11"/>
    <mergeCell ref="A48:K48"/>
    <mergeCell ref="L57:N57"/>
    <mergeCell ref="L56:N56"/>
    <mergeCell ref="L55:N55"/>
    <mergeCell ref="L54:N54"/>
    <mergeCell ref="L53:N53"/>
    <mergeCell ref="L52:N52"/>
    <mergeCell ref="L51:N51"/>
    <mergeCell ref="L50:N50"/>
    <mergeCell ref="L49:N49"/>
    <mergeCell ref="L48:N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G14:G47</xm:sqref>
        </x14:dataValidation>
        <x14:dataValidation type="list" allowBlank="1" showInputMessage="1" showErrorMessage="1" xr:uid="{00000000-0002-0000-0000-000008000000}">
          <x14:formula1>
            <xm:f>Cálculos!$F$7:$F$8</xm:f>
          </x14:formula1>
          <xm:sqref>I14:I47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zoomScale="90" zoomScaleNormal="70" zoomScaleSheetLayoutView="90" zoomScalePageLayoutView="55" workbookViewId="0">
      <selection activeCell="B14" sqref="B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2025-02-12T20:44:05Z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