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F-CD-051-2025/DOCUMENTOS DE PUBLICACIÓN CONTRATACIÓN DIRECTA/"/>
    </mc:Choice>
  </mc:AlternateContent>
  <xr:revisionPtr revIDLastSave="141" documentId="13_ncr:1_{F325527D-AE3E-4150-8C66-BA9D114568FD}" xr6:coauthVersionLast="47" xr6:coauthVersionMax="47" xr10:uidLastSave="{99192593-14C8-4854-9216-18CF979B31B5}"/>
  <bookViews>
    <workbookView xWindow="-120" yWindow="-120" windowWidth="21840" windowHeight="130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7" i="7"/>
  <c r="J17" i="7"/>
  <c r="L17" i="7"/>
  <c r="M17" i="7" s="1"/>
  <c r="H18" i="7"/>
  <c r="J18" i="7"/>
  <c r="L18" i="7"/>
  <c r="M18" i="7" s="1"/>
  <c r="H15" i="7"/>
  <c r="J15" i="7"/>
  <c r="L15" i="7"/>
  <c r="M15" i="7" s="1"/>
  <c r="O21" i="7"/>
  <c r="L14" i="7"/>
  <c r="M14" i="7" s="1"/>
  <c r="O24" i="7" s="1"/>
  <c r="J14" i="7"/>
  <c r="H14" i="7"/>
  <c r="O23" i="7" l="1"/>
  <c r="O25" i="7" s="1"/>
  <c r="O20" i="7"/>
  <c r="N18" i="7"/>
  <c r="O18" i="7" s="1"/>
  <c r="N17" i="7"/>
  <c r="O17" i="7" s="1"/>
  <c r="K18" i="7"/>
  <c r="K17" i="7"/>
  <c r="K15" i="7"/>
  <c r="K16" i="7"/>
  <c r="N16" i="7"/>
  <c r="O16" i="7" s="1"/>
  <c r="N15" i="7"/>
  <c r="O15" i="7" s="1"/>
  <c r="O19" i="7"/>
  <c r="O22" i="7" s="1"/>
  <c r="K14" i="7"/>
  <c r="N14" i="7"/>
  <c r="O14" i="7" s="1"/>
  <c r="O26" i="7" l="1"/>
  <c r="O27" i="7" s="1"/>
  <c r="O28" i="7" s="1"/>
</calcChain>
</file>

<file path=xl/sharedStrings.xml><?xml version="1.0" encoding="utf-8"?>
<sst xmlns="http://schemas.openxmlformats.org/spreadsheetml/2006/main" count="106" uniqueCount="87">
  <si>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</si>
  <si>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</si>
  <si>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</si>
  <si>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</si>
  <si>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</si>
  <si>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</si>
  <si>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</si>
  <si>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</si>
  <si>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</si>
  <si>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</si>
  <si>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</si>
  <si>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</si>
  <si>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</si>
  <si>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</si>
  <si>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</si>
  <si>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</si>
  <si>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</si>
  <si>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</si>
  <si>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</si>
  <si>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</si>
  <si>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</si>
  <si>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</si>
  <si>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</si>
  <si>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</si>
  <si>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</si>
  <si>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</si>
  <si>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</si>
  <si>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</si>
  <si>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</si>
  <si>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</si>
  <si>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</si>
  <si>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</si>
  <si>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</si>
  <si>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</si>
  <si>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</si>
  <si>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</si>
  <si>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</si>
  <si>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</si>
  <si>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</si>
  <si>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</si>
  <si>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</si>
  <si>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</si>
  <si>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</si>
  <si>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</si>
  <si>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</si>
  <si>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</si>
  <si>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</si>
  <si>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</si>
  <si>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</si>
  <si>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</si>
  <si>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</si>
  <si>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</si>
  <si>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</si>
  <si>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</si>
  <si>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</si>
  <si>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</si>
  <si>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</si>
  <si>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</si>
  <si>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</si>
  <si>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</si>
  <si>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</si>
  <si>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</si>
  <si>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</si>
  <si>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</si>
  <si>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</si>
  <si>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</si>
  <si>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</si>
  <si>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</si>
  <si>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</si>
  <si>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</si>
  <si>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</si>
  <si>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</si>
  <si>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</si>
  <si>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</si>
  <si>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</si>
  <si>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</si>
  <si>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</si>
  <si>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</si>
  <si>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</si>
  <si>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</si>
  <si>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</si>
  <si>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TRATAMIENTO Y MANTENIMIENTO DEL AGUA DE LAS PISCINAS
Que incluye:
CLORO 91%
CLORO PARA SUPERCLORAR Y ELIMINAR BACTERIAS
SODA CAUSTICA EN ESCAMAS
FLOCULANTE
SULFATO ALUMINIO
CLARIFICADOR
ALGICIDA
JABÓN LIMPIABORDES
ESPONJAS</t>
  </si>
  <si>
    <t>ASPIRADO Y CEPILLADO, LIMPIEZA DE PLAYAS Y BORDES DE LA PISCINA Y MANTENIMIENTO CUARTO DE MÁQUINAS</t>
  </si>
  <si>
    <t>ANÁLISIS FISICOQUIMICOS</t>
  </si>
  <si>
    <t>MANTENIMIENTO PREVENTIVO Y CORRECTIVO DE EQUIPOS COMO MOTORES, BOMBAS, FILTROS,VALVULAS</t>
  </si>
  <si>
    <t>CAMBIO LECHO FILTRANTE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</si>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</sst>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topLeftCell="A14" zoomScale="90" zoomScaleNormal="70" zoomScaleSheetLayoutView="90" zoomScalePageLayoutView="55" workbookViewId="0">
      <selection activeCell="C18" sqref="C18"/>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80" customHeight="1" x14ac:dyDescent="0.25">
      <c r="A14" s="27">
        <v>1</v>
      </c>
      <c r="B14" s="29" t="s">
        <v>81</v>
      </c>
      <c r="C14" s="13"/>
      <c r="D14" s="10">
        <v>1</v>
      </c>
      <c r="E14" s="14" t="s">
        <v>86</v>
      </c>
      <c r="F14" s="59"/>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64.5" customHeight="1" x14ac:dyDescent="0.25">
      <c r="A15" s="27">
        <v>2</v>
      </c>
      <c r="B15" s="29" t="s">
        <v>82</v>
      </c>
      <c r="C15" s="13"/>
      <c r="D15" s="10">
        <v>1</v>
      </c>
      <c r="E15" s="14" t="s">
        <v>86</v>
      </c>
      <c r="F15" s="59"/>
      <c r="G15" s="12">
        <v>0</v>
      </c>
      <c r="H15" s="1">
        <f t="shared" ref="H15" si="6">+ROUND(F15*G15,0)</f>
        <v>0</v>
      </c>
      <c r="I15" s="12">
        <v>0</v>
      </c>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51" customHeight="1" x14ac:dyDescent="0.25">
      <c r="A16" s="27">
        <v>3</v>
      </c>
      <c r="B16" s="29" t="s">
        <v>83</v>
      </c>
      <c r="C16" s="13"/>
      <c r="D16" s="10">
        <v>1</v>
      </c>
      <c r="E16" s="14" t="s">
        <v>86</v>
      </c>
      <c r="F16" s="59"/>
      <c r="G16" s="12">
        <v>0</v>
      </c>
      <c r="H16" s="1">
        <f t="shared" ref="H16:H18" si="13">+ROUND(F16*G16,0)</f>
        <v>0</v>
      </c>
      <c r="I16" s="12">
        <v>0</v>
      </c>
      <c r="J16" s="1">
        <f t="shared" ref="J16:J18" si="14">ROUND(F16*I16,0)</f>
        <v>0</v>
      </c>
      <c r="K16" s="1">
        <f t="shared" ref="K16:K18" si="15">ROUND(F16+H16+J16,0)</f>
        <v>0</v>
      </c>
      <c r="L16" s="1">
        <f t="shared" ref="L16:L18" si="16">ROUND(F16*D16,0)</f>
        <v>0</v>
      </c>
      <c r="M16" s="1">
        <f t="shared" ref="M16:M18" si="17">ROUND(L16*G16,0)</f>
        <v>0</v>
      </c>
      <c r="N16" s="1">
        <f t="shared" ref="N16:N18" si="18">ROUND(L16*I16,0)</f>
        <v>0</v>
      </c>
      <c r="O16" s="28">
        <f t="shared" ref="O16:O18" si="19">ROUND(L16+N16+M16,0)</f>
        <v>0</v>
      </c>
    </row>
    <row r="17" spans="1:15" s="9" customFormat="1" ht="60.75" customHeight="1" x14ac:dyDescent="0.25">
      <c r="A17" s="27">
        <v>4</v>
      </c>
      <c r="B17" s="29" t="s">
        <v>84</v>
      </c>
      <c r="C17" s="13"/>
      <c r="D17" s="10">
        <v>1</v>
      </c>
      <c r="E17" s="14" t="s">
        <v>86</v>
      </c>
      <c r="F17" s="59"/>
      <c r="G17" s="12">
        <v>0</v>
      </c>
      <c r="H17" s="1">
        <f t="shared" si="13"/>
        <v>0</v>
      </c>
      <c r="I17" s="12">
        <v>0</v>
      </c>
      <c r="J17" s="1">
        <f t="shared" si="14"/>
        <v>0</v>
      </c>
      <c r="K17" s="1">
        <f t="shared" si="15"/>
        <v>0</v>
      </c>
      <c r="L17" s="1">
        <f t="shared" si="16"/>
        <v>0</v>
      </c>
      <c r="M17" s="1">
        <f t="shared" si="17"/>
        <v>0</v>
      </c>
      <c r="N17" s="1">
        <f t="shared" si="18"/>
        <v>0</v>
      </c>
      <c r="O17" s="28">
        <f t="shared" si="19"/>
        <v>0</v>
      </c>
    </row>
    <row r="18" spans="1:15" s="9" customFormat="1" ht="51" customHeight="1" thickBot="1" x14ac:dyDescent="0.3">
      <c r="A18" s="27">
        <v>5</v>
      </c>
      <c r="B18" s="29" t="s">
        <v>85</v>
      </c>
      <c r="C18" s="13"/>
      <c r="D18" s="10">
        <v>1</v>
      </c>
      <c r="E18" s="14" t="s">
        <v>86</v>
      </c>
      <c r="F18" s="59"/>
      <c r="G18" s="12">
        <v>0</v>
      </c>
      <c r="H18" s="1">
        <f t="shared" si="13"/>
        <v>0</v>
      </c>
      <c r="I18" s="12">
        <v>0</v>
      </c>
      <c r="J18" s="1">
        <f t="shared" si="14"/>
        <v>0</v>
      </c>
      <c r="K18" s="1">
        <f t="shared" si="15"/>
        <v>0</v>
      </c>
      <c r="L18" s="1">
        <f t="shared" si="16"/>
        <v>0</v>
      </c>
      <c r="M18" s="1">
        <f t="shared" si="17"/>
        <v>0</v>
      </c>
      <c r="N18" s="1">
        <f t="shared" si="18"/>
        <v>0</v>
      </c>
      <c r="O18" s="28">
        <f t="shared" si="19"/>
        <v>0</v>
      </c>
    </row>
    <row r="19" spans="1:15" s="9" customFormat="1" ht="42" customHeight="1" thickBot="1" x14ac:dyDescent="0.3">
      <c r="A19" s="92" t="s">
        <v>26</v>
      </c>
      <c r="B19" s="93"/>
      <c r="C19" s="93"/>
      <c r="D19" s="93"/>
      <c r="E19" s="93"/>
      <c r="F19" s="93"/>
      <c r="G19" s="93"/>
      <c r="H19" s="93"/>
      <c r="I19" s="93"/>
      <c r="J19" s="93"/>
      <c r="K19" s="93"/>
      <c r="L19" s="104" t="s">
        <v>27</v>
      </c>
      <c r="M19" s="105"/>
      <c r="N19" s="105"/>
      <c r="O19" s="37">
        <f>SUMIF(G:G,0%,L:L)+SUMIF(G:G,"",L:L)</f>
        <v>0</v>
      </c>
    </row>
    <row r="20" spans="1:15" s="9" customFormat="1" ht="39" customHeight="1" x14ac:dyDescent="0.25">
      <c r="A20" s="76" t="s">
        <v>78</v>
      </c>
      <c r="B20" s="77"/>
      <c r="C20" s="77"/>
      <c r="D20" s="77"/>
      <c r="E20" s="77"/>
      <c r="F20" s="77"/>
      <c r="G20" s="77"/>
      <c r="H20" s="77"/>
      <c r="I20" s="77"/>
      <c r="J20" s="77"/>
      <c r="K20" s="78"/>
      <c r="L20" s="98" t="s">
        <v>28</v>
      </c>
      <c r="M20" s="99"/>
      <c r="N20" s="99"/>
      <c r="O20" s="38">
        <f>SUMIF(G:G,5%,L:L)</f>
        <v>0</v>
      </c>
    </row>
    <row r="21" spans="1:15" s="9" customFormat="1" ht="30" customHeight="1" x14ac:dyDescent="0.25">
      <c r="A21" s="79"/>
      <c r="B21" s="80"/>
      <c r="C21" s="80"/>
      <c r="D21" s="80"/>
      <c r="E21" s="80"/>
      <c r="F21" s="80"/>
      <c r="G21" s="80"/>
      <c r="H21" s="80"/>
      <c r="I21" s="80"/>
      <c r="J21" s="80"/>
      <c r="K21" s="81"/>
      <c r="L21" s="98" t="s">
        <v>29</v>
      </c>
      <c r="M21" s="99"/>
      <c r="N21" s="99"/>
      <c r="O21" s="38">
        <f>SUMIF(G:G,19%,L:L)</f>
        <v>0</v>
      </c>
    </row>
    <row r="22" spans="1:15" s="9" customFormat="1" ht="30" customHeight="1" x14ac:dyDescent="0.25">
      <c r="A22" s="79"/>
      <c r="B22" s="80"/>
      <c r="C22" s="80"/>
      <c r="D22" s="80"/>
      <c r="E22" s="80"/>
      <c r="F22" s="80"/>
      <c r="G22" s="80"/>
      <c r="H22" s="80"/>
      <c r="I22" s="80"/>
      <c r="J22" s="80"/>
      <c r="K22" s="81"/>
      <c r="L22" s="100" t="s">
        <v>22</v>
      </c>
      <c r="M22" s="101"/>
      <c r="N22" s="101"/>
      <c r="O22" s="39">
        <f>SUM(O19:O21)</f>
        <v>0</v>
      </c>
    </row>
    <row r="23" spans="1:15" s="9" customFormat="1" ht="30" customHeight="1" x14ac:dyDescent="0.25">
      <c r="A23" s="79"/>
      <c r="B23" s="80"/>
      <c r="C23" s="80"/>
      <c r="D23" s="80"/>
      <c r="E23" s="80"/>
      <c r="F23" s="80"/>
      <c r="G23" s="80"/>
      <c r="H23" s="80"/>
      <c r="I23" s="80"/>
      <c r="J23" s="80"/>
      <c r="K23" s="81"/>
      <c r="L23" s="102" t="s">
        <v>30</v>
      </c>
      <c r="M23" s="103"/>
      <c r="N23" s="103"/>
      <c r="O23" s="40">
        <f>SUMIF(G:G,5%,M:M)</f>
        <v>0</v>
      </c>
    </row>
    <row r="24" spans="1:15" s="9" customFormat="1" ht="30" customHeight="1" x14ac:dyDescent="0.25">
      <c r="A24" s="79"/>
      <c r="B24" s="80"/>
      <c r="C24" s="80"/>
      <c r="D24" s="80"/>
      <c r="E24" s="80"/>
      <c r="F24" s="80"/>
      <c r="G24" s="80"/>
      <c r="H24" s="80"/>
      <c r="I24" s="80"/>
      <c r="J24" s="80"/>
      <c r="K24" s="81"/>
      <c r="L24" s="102" t="s">
        <v>31</v>
      </c>
      <c r="M24" s="103"/>
      <c r="N24" s="103"/>
      <c r="O24" s="40">
        <f>SUMIF(G:G,19%,M:M)</f>
        <v>0</v>
      </c>
    </row>
    <row r="25" spans="1:15" s="9" customFormat="1" ht="30" customHeight="1" x14ac:dyDescent="0.25">
      <c r="A25" s="79"/>
      <c r="B25" s="80"/>
      <c r="C25" s="80"/>
      <c r="D25" s="80"/>
      <c r="E25" s="80"/>
      <c r="F25" s="80"/>
      <c r="G25" s="80"/>
      <c r="H25" s="80"/>
      <c r="I25" s="80"/>
      <c r="J25" s="80"/>
      <c r="K25" s="81"/>
      <c r="L25" s="100" t="s">
        <v>32</v>
      </c>
      <c r="M25" s="101"/>
      <c r="N25" s="101"/>
      <c r="O25" s="39">
        <f>SUM(O23:O24)</f>
        <v>0</v>
      </c>
    </row>
    <row r="26" spans="1:15" s="9" customFormat="1" ht="30" customHeight="1" x14ac:dyDescent="0.25">
      <c r="A26" s="79"/>
      <c r="B26" s="80"/>
      <c r="C26" s="80"/>
      <c r="D26" s="80"/>
      <c r="E26" s="80"/>
      <c r="F26" s="80"/>
      <c r="G26" s="80"/>
      <c r="H26" s="80"/>
      <c r="I26" s="80"/>
      <c r="J26" s="80"/>
      <c r="K26" s="81"/>
      <c r="L26" s="98" t="s">
        <v>33</v>
      </c>
      <c r="M26" s="99"/>
      <c r="N26" s="99"/>
      <c r="O26" s="38">
        <f>SUMIF(I:I,8%,N:N)</f>
        <v>0</v>
      </c>
    </row>
    <row r="27" spans="1:15" s="9" customFormat="1" ht="37.5" customHeight="1" x14ac:dyDescent="0.25">
      <c r="A27" s="79"/>
      <c r="B27" s="80"/>
      <c r="C27" s="80"/>
      <c r="D27" s="80"/>
      <c r="E27" s="80"/>
      <c r="F27" s="80"/>
      <c r="G27" s="80"/>
      <c r="H27" s="80"/>
      <c r="I27" s="80"/>
      <c r="J27" s="80"/>
      <c r="K27" s="81"/>
      <c r="L27" s="96" t="s">
        <v>34</v>
      </c>
      <c r="M27" s="97"/>
      <c r="N27" s="97"/>
      <c r="O27" s="39">
        <f>SUM(O26)</f>
        <v>0</v>
      </c>
    </row>
    <row r="28" spans="1:15" s="9" customFormat="1" ht="32.25" customHeight="1" thickBot="1" x14ac:dyDescent="0.3">
      <c r="A28" s="82"/>
      <c r="B28" s="83"/>
      <c r="C28" s="83"/>
      <c r="D28" s="83"/>
      <c r="E28" s="83"/>
      <c r="F28" s="83"/>
      <c r="G28" s="83"/>
      <c r="H28" s="83"/>
      <c r="I28" s="83"/>
      <c r="J28" s="83"/>
      <c r="K28" s="84"/>
      <c r="L28" s="94" t="s">
        <v>35</v>
      </c>
      <c r="M28" s="95"/>
      <c r="N28" s="95"/>
      <c r="O28" s="41">
        <f>+O22+O25+O27</f>
        <v>0</v>
      </c>
    </row>
    <row r="30" spans="1:15" ht="50.1" customHeight="1" thickBot="1" x14ac:dyDescent="0.3">
      <c r="B30" s="85"/>
      <c r="C30" s="85"/>
    </row>
    <row r="31" spans="1:15" x14ac:dyDescent="0.25">
      <c r="B31" s="63" t="s">
        <v>36</v>
      </c>
      <c r="C31" s="63"/>
    </row>
    <row r="32" spans="1:15" ht="15" customHeight="1" x14ac:dyDescent="0.25">
      <c r="M32" s="43"/>
      <c r="N32" s="44"/>
      <c r="O32" s="45"/>
    </row>
    <row r="33" spans="1:17" ht="15.75" customHeight="1" x14ac:dyDescent="0.25">
      <c r="M33" s="43"/>
      <c r="N33" s="44"/>
      <c r="O33" s="45"/>
    </row>
    <row r="34" spans="1:17" ht="15" customHeight="1" x14ac:dyDescent="0.25">
      <c r="A34" s="11" t="s">
        <v>37</v>
      </c>
      <c r="M34" s="43"/>
      <c r="N34" s="44"/>
      <c r="O34" s="45"/>
    </row>
    <row r="35" spans="1:17" x14ac:dyDescent="0.25">
      <c r="A35" s="62" t="s">
        <v>38</v>
      </c>
      <c r="B35" s="62"/>
      <c r="C35" s="62"/>
      <c r="D35" s="62"/>
      <c r="E35" s="62"/>
      <c r="F35" s="62"/>
      <c r="G35" s="62"/>
      <c r="H35" s="62"/>
      <c r="I35" s="62"/>
      <c r="J35" s="62"/>
      <c r="K35" s="62"/>
      <c r="L35" s="62"/>
      <c r="M35" s="62"/>
      <c r="N35" s="62"/>
      <c r="O35" s="62"/>
      <c r="P35" s="2"/>
      <c r="Q35" s="2"/>
    </row>
    <row r="36" spans="1:17" ht="15" customHeight="1" x14ac:dyDescent="0.25">
      <c r="A36" s="61" t="s">
        <v>39</v>
      </c>
      <c r="B36" s="61"/>
      <c r="C36" s="61"/>
      <c r="D36" s="61"/>
      <c r="E36" s="61"/>
      <c r="F36" s="61"/>
      <c r="G36" s="61"/>
      <c r="H36" s="61"/>
      <c r="I36" s="61"/>
      <c r="J36" s="61"/>
      <c r="K36" s="61"/>
      <c r="L36" s="61"/>
      <c r="M36" s="61"/>
      <c r="N36" s="61"/>
      <c r="O36" s="61"/>
      <c r="P36" s="42"/>
      <c r="Q36" s="42"/>
    </row>
    <row r="37" spans="1:17" x14ac:dyDescent="0.25">
      <c r="A37" s="60" t="s">
        <v>40</v>
      </c>
      <c r="B37" s="60"/>
      <c r="C37" s="60"/>
      <c r="D37" s="60"/>
      <c r="E37" s="60"/>
      <c r="F37" s="60"/>
      <c r="G37" s="60"/>
      <c r="H37" s="60"/>
      <c r="I37" s="60"/>
      <c r="J37" s="60"/>
      <c r="K37" s="60"/>
      <c r="L37" s="60"/>
      <c r="M37" s="60"/>
      <c r="N37" s="60"/>
      <c r="O37" s="60"/>
      <c r="P37" s="5"/>
      <c r="Q37" s="5"/>
    </row>
    <row r="38" spans="1:17" x14ac:dyDescent="0.25">
      <c r="A38" s="60" t="s">
        <v>41</v>
      </c>
      <c r="B38" s="60"/>
      <c r="C38" s="60"/>
      <c r="D38" s="60"/>
      <c r="E38" s="60"/>
      <c r="F38" s="60"/>
      <c r="G38" s="60"/>
      <c r="H38" s="60"/>
      <c r="I38" s="60"/>
      <c r="J38" s="60"/>
      <c r="K38" s="60"/>
      <c r="L38" s="60"/>
      <c r="M38" s="60"/>
      <c r="N38" s="60"/>
      <c r="O38" s="60"/>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GXlMLlAeaSBOGyvzh6Lg9HkOOkTQd3x3IQjPTsVwOaAc0QT77LMdihkBfaNFn2cRUXaqOK4PtTIZjvm6wBjmzg==" saltValue="/hZskeRoQ34OEyfu04yzHA==" spinCount="100000" sheet="1"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2025-02-05T22:44:20Z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