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25 MANTENIMIENTO EQUIPOS/DOCUMENTOS PUBLICAR/"/>
    </mc:Choice>
  </mc:AlternateContent>
  <xr:revisionPtr revIDLastSave="85" documentId="13_ncr:1_{F325527D-AE3E-4150-8C66-BA9D114568FD}" xr6:coauthVersionLast="47" xr6:coauthVersionMax="47" xr10:uidLastSave="{0A374250-3462-4395-88BC-B2E33E45EA6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O33" i="7" s="1"/>
  <c r="H28" i="7"/>
  <c r="J28" i="7"/>
  <c r="L28" i="7"/>
  <c r="M28" i="7" s="1"/>
  <c r="H15" i="7"/>
  <c r="J15" i="7"/>
  <c r="L15" i="7"/>
  <c r="M15" i="7" s="1"/>
  <c r="O30" i="7"/>
  <c r="L14" i="7"/>
  <c r="M14" i="7" s="1"/>
  <c r="J14" i="7"/>
  <c r="H14" i="7"/>
  <c r="O31" i="7" l="1"/>
  <c r="M22" i="7"/>
  <c r="O22" i="7" s="1"/>
  <c r="K21" i="7"/>
  <c r="K19" i="7"/>
  <c r="N18" i="7"/>
  <c r="O18" i="7" s="1"/>
  <c r="K24" i="7"/>
  <c r="K27" i="7"/>
  <c r="N27" i="7"/>
  <c r="O27" i="7" s="1"/>
  <c r="N17" i="7"/>
  <c r="O17" i="7" s="1"/>
  <c r="K25" i="7"/>
  <c r="N26" i="7"/>
  <c r="O26" i="7" s="1"/>
  <c r="K20" i="7"/>
  <c r="K23" i="7"/>
  <c r="K26" i="7"/>
  <c r="N28" i="7"/>
  <c r="O28" i="7" s="1"/>
  <c r="O21" i="7"/>
  <c r="M23" i="7"/>
  <c r="O23" i="7" s="1"/>
  <c r="K18" i="7"/>
  <c r="N25" i="7"/>
  <c r="O25" i="7" s="1"/>
  <c r="K28" i="7"/>
  <c r="K17" i="7"/>
  <c r="K15" i="7"/>
  <c r="K22" i="7"/>
  <c r="K16" i="7"/>
  <c r="N20" i="7"/>
  <c r="O20" i="7" s="1"/>
  <c r="N16" i="7"/>
  <c r="O16" i="7" s="1"/>
  <c r="N19" i="7"/>
  <c r="O19" i="7" s="1"/>
  <c r="N24" i="7"/>
  <c r="O24" i="7" s="1"/>
  <c r="N15" i="7"/>
  <c r="O15" i="7" s="1"/>
  <c r="O29" i="7"/>
  <c r="K14" i="7"/>
  <c r="O36" i="7"/>
  <c r="O37" i="7" s="1"/>
  <c r="N14" i="7"/>
  <c r="O14" i="7" s="1"/>
  <c r="O32" i="7" l="1"/>
  <c r="O34" i="7"/>
  <c r="O35" i="7" s="1"/>
  <c r="O38" i="7" l="1"/>
</calcChain>
</file>

<file path=xl/sharedStrings.xml><?xml version="1.0" encoding="utf-8"?>
<sst xmlns="http://schemas.openxmlformats.org/spreadsheetml/2006/main" count="126" uniqueCount="97">
  <si>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</si>
  <si>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</si>
  <si>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</si>
  <si>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</si>
  <si>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</si>
  <si>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</si>
  <si>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</si>
  <si>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</si>
  <si>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</si>
  <si>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</si>
  <si>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</si>
  <si>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</si>
  <si>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</si>
  <si>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</si>
  <si>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</si>
  <si>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</si>
  <si>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</si>
  <si>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</si>
  <si>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</si>
  <si>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</si>
  <si>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</si>
  <si>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</si>
  <si>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</si>
  <si>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</si>
  <si>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</si>
  <si>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</si>
  <si>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</si>
  <si>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</si>
  <si>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</si>
  <si>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</si>
  <si>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</si>
  <si>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</si>
  <si>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</si>
  <si>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</si>
  <si>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</si>
  <si>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</si>
  <si>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</si>
  <si>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</si>
  <si>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</si>
  <si>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</si>
  <si>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</si>
  <si>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</si>
  <si>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</si>
  <si>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</si>
  <si>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</si>
  <si>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</si>
  <si>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</si>
  <si>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</si>
  <si>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</si>
  <si>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</si>
  <si>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</si>
  <si>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</si>
  <si>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</si>
  <si>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</si>
  <si>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</si>
  <si>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</si>
  <si>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</si>
  <si>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</si>
  <si>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</si>
  <si>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</si>
  <si>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</si>
  <si>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</si>
  <si>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</si>
  <si>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</si>
  <si>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</si>
  <si>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</si>
  <si>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</si>
  <si>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</si>
  <si>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</si>
  <si>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</si>
  <si>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</si>
  <si>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</si>
  <si>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</si>
  <si>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</si>
  <si>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</si>
  <si>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</si>
  <si>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</si>
  <si>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</si>
  <si>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</si>
  <si>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</si>
  <si>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</si>
  <si>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ESTERILIZADOR DE LIBROS CON LUZ ULTRAVIOLETA Placa: 67547 MANTENIMIENTO PREVENTIVO 1. Verificación del funcionamiento del equipo. 2. Revisión, ajuste y limpieza del sistema eléctrico y electrónico. 3. Limpieza interna y externa del equipo. 4. Entrega funcional.  MANTENIMIENTO CORRECTIVO  5. Cambio de 2 lamparas de luz ultravioleta (se encuentra dañadas).</t>
  </si>
  <si>
    <t>TABLERO INTERACTIVO DIGITAL TV 60 PULGADAS TECNOLOGIA FHD, CONVERSION DE 2D A 3D LG ELECTRONICS. Placa: 59508 MANTENIMIENTO PREVENTIVO 1. Verificación del funcionamiento del equipo. 2. Revisión, ajuste y limpieza del sistema eléctrico y electrónico. 3. Limpieza interna y externa del equipo. 4. Entrega funcional.  MANTENIMIENTO CORRECTIVO  5. Cambio del puerto HDMI 2 (se encuentra dañado). </t>
  </si>
  <si>
    <t>TABLERO INTERACTIVO DIGITAL PLASMA 60" TEGNOLOGIA FHD, RESOLUCION 1920*1080, SENSOR INTELIGENTE TRCNOLOGIA DE CONVERSION DE 2D A 3D PUERTO HDMI, USB, RCA, SINTONIZADOR ATSC PARA NUEVA TELEVISION DIGITAL, BISEL  DELGADO, PROTECTOR DE VIDRIOULTRADELGADO. SOFTWARE PAGINAS WEB EDITOR DE FOTOS, GRABA AUDIO Y VIDEO EN FORMATO AVI GRABA EN FORMATO HTML, PDF, WORD, CONEXION DIRECTA INTERNET, GALERIA DE RECURSOS DIDACTICOS INTERACTIVOS: SOPORTE MOVIL, CABLE DE ALIMENTACION, CONTROL REMOTO, BATERIA AA, LAPIZ TACTIL, BASE CARGADOR LAPIZ, PUNTRA DE REPUESTOS PARA LAPIZ, MANUAL DE USUARIO, 2 CD LG, USB DONGLE. Placa: 55466 MANTENIMIENTO PREVENTIVO 1. Verificación del funcionamiento del equipo. 2. Revisión, ajuste y limpieza del sistema eléctrico y electrónico. 3. Limpieza interna y externa del equipo. 4. Entrega funcional.  MANTENIMIENTO CORRECTIVO  5. Cambio de los puerto HDMI 2 y 3 (se encuentran dañados).</t>
  </si>
  <si>
    <t>TABLERO INTERACTIVO DIGITAL PLASMA 60" TEGNOLOGIA FHD, RESOLUCION 1920*1080, SENSOR INTELIGENTE TRCNOLOGIA DE CONVERSION DE 2D A 3D PUERTO HDMI, USB, RCA, SINTONIZADOR ATSC PARA NUEVA TELEVISION DIGITAL, BISEL  DELGADO, PROTECTOR DE VIDRIOULTRADELGADO. SOFTWARE PAGINAS WEB EDITOR DE FOTOS, GRABA AUDIO Y VIDEO EN FORMATO AVI GRABA EN FORMATO HTML, PDF, WORD, CONEXION DIRECTA INTERNET, GALERIA DE RECURSOS DIDACTICOS INTERACTIVOS: SOPORTE MOVIL, CABLE DE ALIMENTACION, CONTROL REMOTO, BATERIA AA, LAPIZ TACTIL, BASE CARGADOR LAPIZ, PUNTRA DE REPUESTOS PARA LAPIZ, MANUAL DE USUARIO, 2 CD LG, USB DONGLE. Placa: 55465 MANTENIMIENTO PREVENTIVO 1. Verificación del funcionamiento del equipo. 2. Revisión, ajuste y limpieza del sistema eléctrico y electrónico. 3. Limpieza interna y externa del equipo. 4. Entrega funcional.  MANTENIMIENTO CORRECTIVO  5. Cambio de los puerto HDMI 2 y 3 (se encuentran dañados).</t>
  </si>
  <si>
    <t>TABLERO INTERACTIVO DIGITAL PLASMA 60" TEGNOLOGIA FHD, RESOLUCION 1920*1080, SENSOR INTELIGENTE TRCNOLOGIA DE CONVERSION DE 2D A 3D PUERTO HDMI, USB, RCA, SINTONIZADOR ATSC PARA NUEVA TELEVISION DIGITAL, BISEL  DELGADO, PROTECTOR DE VIDRIOULTRADELGADO. SOFTWARE PAGINAS WEB EDITOR DE FOTOS, GRABA AUDIO Y VIDEO EN FORMATO AVI GRABA EN FORMATO HTML, PDF, WORD, CONEXION DIRECTA INTERNET, GALERIA DE RECURSOS DIDACTICOS INTERACTIVOS: SOPORTE MOVIL, CABLE DE ALIMENTACION, CONTROL REMOTO, BATERIA AA, LAPIZ TACTIL, BASE CARGADOR LAPIZ, PUNTRA DE REPUESTOS PARA LAPIZ, MANUAL DE USUARIO, 2 CD LG, USB DONGLE. Placa: 55463 MANTENIMIENTO PREVENTIVO 1. Verificación del funcionamiento del equipo. 2. Revisión, ajuste y limpieza del sistema eléctrico y electrónico. 3. Limpieza interna y externa del equipo. 4. Entrega funcional.  MANTENIMIENTO CORRECTIVO  5. Cambio de los puerto HDMI 2 y 3 (se encuentran dañados).</t>
  </si>
  <si>
    <t>TELEVISOR DE 55 PULGADAS MARCA CHALLENGER MODELO 55TT23 SMART TV 4K. CON SOPORTE DE PARED  Placa: 62691, 62714, 62711 MANTENIMIENTO PREVENTIVO 1. Verificación del funcionamiento del equipo. 2. Revisión, ajuste y limpieza del sistema eléctrico y electrónico. 3. Limpieza interna y externa del equipo. 4. Revisión de tarjeta madre. 5.Entrega funcional.     </t>
  </si>
  <si>
    <t>TELEVISOR DIGITAL PLASMA 60"/ TABLERO, TECNOLOGIA FHD, SOFTWARE ESCRITURA INTEREACTIVO PC, LAPIZ TACTIL, S/N 407RMMDRA923 y S/N 407RMXXRB338 Placa: 52607, 52610 MANTENIMIENTO PREVENTIVO 1. Verificación del funcionamiento del equipo. 2. Revisión, ajuste y limpieza del sistema eléctrico y electrónico. 3. Limpieza interna y externa del equipo. 4. Entrega funcional. </t>
  </si>
  <si>
    <t>TABLERO INTERACTIVO DIGITAL TV 60 PULGADAS TECNOLOGIA FHD, CONVERSION DE 2D A 3D LG ELECTRONICS Placa: 59510 MANTENIMIENTO PREVENTIVO 1. Verificación del funcionamiento del equipo. 2. Revisión, ajuste y limpieza del sistema eléctrico y electrónico. 3. Limpieza interna y externa del equipo. 4. Entrega funcional. </t>
  </si>
  <si>
    <t>SCANER BOOKEYE Placa: 62672 MANTENIMIENTO PREVENTIVO 1. Verificación del funcionamiento del equipo. 2. Revisión, ajuste y limpieza del sistema eléctrico y electrónico. 3. Limpieza interna y externa del equipo. 4. Entrega funcional. 5. Verificación de camara. 6. Actualización de software. 7. Verificación puertoUSB.</t>
  </si>
  <si>
    <t>TELEVISOR DE 55 PULGADAS MARCA CHALLENGER MODELO 55TT23 SMART TV 4K. CON SOPORTE DE PARED  Placa: 62692, 62713 MANTENIMIENTO PREVENTIVO                               1. Verificación del funcionamiento del equipo. 2. Revisión, ajuste y limpieza del sistema eléctrico y electrónico. 3. Limpieza interna y externa del equipo. 4. Verificación de tarjeta integrada de puertops HDMI. 5.Entrega funcional.  MANTENIMIENTO CORRECTIVO  El televisor presenta problemas a la hora de proyectar, los puertos funcionan normalmente pero ocasionalemente no reconoce imagen de algunos equipos de computo en sus diferentes entradas HDMI.</t>
  </si>
  <si>
    <t>PANTALLA INTERACTIVA 603MXEZVY556 Placa: 55487 MANTENIMIENTO PREVENTIVO 1. Verificación del funcionamiento del equipo. 2. Revisión, ajuste y limpieza del sistema eléctrico y electrónico. 3. Limpieza interna y externa del equipo. 4. Entrega funcional.  MANTENIMIENTO CORRECTIVO 5. Reparación y cambio de puertos de HDMI.  </t>
  </si>
  <si>
    <t>TELEVISOR DE 55 PULGADAS MARCA CHALLENGER MODELO 55TT23 SMART TV 4K. CON SOPORTE DE PARED  Placa: 62720 MANTENIMIENTO PREVENTIVO  1. Limpieza general del equipo. 2. Revisión funcional. 3. Limpieza y revisión de componentes eléctricos y tarjeta madre. 4. Revision ajuste. 5. Revision, ajuste y limpieza de control. 6. Entrega funcional del equipo. MANTENIMIENTO CORRECTIVO 7. Cambio de fuente de alimentacion (el equipo se encuentra apagado).</t>
  </si>
  <si>
    <t>Cámara fotográfica Canon  Placa: 65051 MANTENIMIENTO PREVENTIVO   1. Limpieza general del equipo. 2. Revisión funcional. 3. Limpieza y revisión de componentes eléctricos. 4. Revision ajuste. 5. Revision, ajuste y limpieza de control. 6. Entrega funcional del equipo. MANTENIMIENTO CORRECTIVO 7. Cambio de baterias. 8. Reemplazo de fuente de alimentación. </t>
  </si>
  <si>
    <t>Cámara tipo sensor CMOS Placa: 65710 MANTENIMIENTO PREVENTIVO 1. Limpieza general del equipo. 2. Revisión funcional. 3. Limpieza y revisión de componentes eléctricos. 4. Revision ajuste. 5. Revision, ajuste y limpieza de control. 6. Entrega funcional del equipo. MANTENIMIENTO CORRECTIVO 7. Reemplazo de fuente de alimentación. </t>
  </si>
  <si>
    <t>SERVICIO DE MANTENIMIENTO CORRECTIVO QUE INCLUYA LOS REPUESTOS NO ESPECIFICADOS EN LOS ITEMS PREVIAMENTE LISTADOS, POR UN EL VALOR DE OCHO MILLONES DE PESOS M/TE ($8.000.000) IVA INCLUIDO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</si>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</sst>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xf numFmtId="165" fontId="9" fillId="35" borderId="1" xfId="4" applyNumberFormat="1" applyFont="1" applyFill="1" applyBorder="1" applyAlignment="1" applyProtection="1">
      <alignment horizontal="center" vertical="center" wrapText="1"/>
      <protection locked="0"/>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view="pageBreakPreview"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66.710937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2.5" customHeight="1" x14ac:dyDescent="0.25">
      <c r="A14" s="25">
        <v>1</v>
      </c>
      <c r="B14" s="127" t="s">
        <v>81</v>
      </c>
      <c r="C14" s="12"/>
      <c r="D14" s="125">
        <v>1</v>
      </c>
      <c r="E14" s="125" t="s">
        <v>96</v>
      </c>
      <c r="F14" s="12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23" customHeight="1" x14ac:dyDescent="0.25">
      <c r="A15" s="25">
        <v>2</v>
      </c>
      <c r="B15" s="127" t="s">
        <v>82</v>
      </c>
      <c r="C15" s="12"/>
      <c r="D15" s="125">
        <v>1</v>
      </c>
      <c r="E15" s="125" t="s">
        <v>96</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246" customHeight="1" x14ac:dyDescent="0.25">
      <c r="A16" s="25">
        <v>3</v>
      </c>
      <c r="B16" s="127" t="s">
        <v>83</v>
      </c>
      <c r="C16" s="12"/>
      <c r="D16" s="125">
        <v>1</v>
      </c>
      <c r="E16" s="125" t="s">
        <v>96</v>
      </c>
      <c r="F16" s="56"/>
      <c r="G16" s="11"/>
      <c r="H16" s="1">
        <f t="shared" ref="H16:H28" si="13">+ROUND(F16*G16,0)</f>
        <v>0</v>
      </c>
      <c r="I16" s="11"/>
      <c r="J16" s="1">
        <f t="shared" ref="J16:J28" si="14">ROUND(F16*I16,0)</f>
        <v>0</v>
      </c>
      <c r="K16" s="1">
        <f t="shared" ref="K16:K28" si="15">ROUND(F16+H16+J16,0)</f>
        <v>0</v>
      </c>
      <c r="L16" s="1">
        <f t="shared" ref="L16:L28" si="16">ROUND(F16*D16,0)</f>
        <v>0</v>
      </c>
      <c r="M16" s="1">
        <f t="shared" ref="M16:M28" si="17">ROUND(L16*G16,0)</f>
        <v>0</v>
      </c>
      <c r="N16" s="1">
        <f t="shared" ref="N16:N28" si="18">ROUND(L16*I16,0)</f>
        <v>0</v>
      </c>
      <c r="O16" s="26">
        <f t="shared" ref="O16:O28" si="19">ROUND(L16+N16+M16,0)</f>
        <v>0</v>
      </c>
    </row>
    <row r="17" spans="1:15" s="9" customFormat="1" ht="254.25" customHeight="1" x14ac:dyDescent="0.25">
      <c r="A17" s="25">
        <v>4</v>
      </c>
      <c r="B17" s="127" t="s">
        <v>84</v>
      </c>
      <c r="C17" s="12"/>
      <c r="D17" s="125">
        <v>1</v>
      </c>
      <c r="E17" s="125" t="s">
        <v>96</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250.5" customHeight="1" x14ac:dyDescent="0.25">
      <c r="A18" s="25">
        <v>5</v>
      </c>
      <c r="B18" s="127" t="s">
        <v>85</v>
      </c>
      <c r="C18" s="12"/>
      <c r="D18" s="125">
        <v>1</v>
      </c>
      <c r="E18" s="125" t="s">
        <v>96</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04.25" customHeight="1" x14ac:dyDescent="0.25">
      <c r="A19" s="25">
        <v>6</v>
      </c>
      <c r="B19" s="127" t="s">
        <v>86</v>
      </c>
      <c r="C19" s="12"/>
      <c r="D19" s="125">
        <v>3</v>
      </c>
      <c r="E19" s="125" t="s">
        <v>96</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14" customHeight="1" x14ac:dyDescent="0.25">
      <c r="A20" s="25">
        <v>7</v>
      </c>
      <c r="B20" s="127" t="s">
        <v>87</v>
      </c>
      <c r="C20" s="12"/>
      <c r="D20" s="125">
        <v>2</v>
      </c>
      <c r="E20" s="125" t="s">
        <v>96</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99.75" customHeight="1" x14ac:dyDescent="0.25">
      <c r="A21" s="25">
        <v>8</v>
      </c>
      <c r="B21" s="127" t="s">
        <v>88</v>
      </c>
      <c r="C21" s="12"/>
      <c r="D21" s="125">
        <v>1</v>
      </c>
      <c r="E21" s="125" t="s">
        <v>96</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87.75" customHeight="1" x14ac:dyDescent="0.25">
      <c r="A22" s="25">
        <v>9</v>
      </c>
      <c r="B22" s="127" t="s">
        <v>89</v>
      </c>
      <c r="C22" s="12"/>
      <c r="D22" s="125">
        <v>1</v>
      </c>
      <c r="E22" s="125" t="s">
        <v>96</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154.5" customHeight="1" x14ac:dyDescent="0.25">
      <c r="A23" s="25">
        <v>10</v>
      </c>
      <c r="B23" s="127" t="s">
        <v>90</v>
      </c>
      <c r="C23" s="12"/>
      <c r="D23" s="125">
        <v>2</v>
      </c>
      <c r="E23" s="125" t="s">
        <v>96</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102" customHeight="1" x14ac:dyDescent="0.25">
      <c r="A24" s="25">
        <v>11</v>
      </c>
      <c r="B24" s="127" t="s">
        <v>91</v>
      </c>
      <c r="C24" s="12"/>
      <c r="D24" s="125">
        <v>1</v>
      </c>
      <c r="E24" s="125" t="s">
        <v>96</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131.25" customHeight="1" x14ac:dyDescent="0.25">
      <c r="A25" s="25">
        <v>12</v>
      </c>
      <c r="B25" s="127" t="s">
        <v>92</v>
      </c>
      <c r="C25" s="12"/>
      <c r="D25" s="125">
        <v>1</v>
      </c>
      <c r="E25" s="125" t="s">
        <v>96</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98.25" customHeight="1" x14ac:dyDescent="0.25">
      <c r="A26" s="25">
        <v>13</v>
      </c>
      <c r="B26" s="127" t="s">
        <v>93</v>
      </c>
      <c r="C26" s="12"/>
      <c r="D26" s="125">
        <v>1</v>
      </c>
      <c r="E26" s="125" t="s">
        <v>96</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104.25" customHeight="1" x14ac:dyDescent="0.25">
      <c r="A27" s="25">
        <v>14</v>
      </c>
      <c r="B27" s="127" t="s">
        <v>94</v>
      </c>
      <c r="C27" s="12"/>
      <c r="D27" s="125">
        <v>1</v>
      </c>
      <c r="E27" s="125" t="s">
        <v>96</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79.5" customHeight="1" thickBot="1" x14ac:dyDescent="0.3">
      <c r="A28" s="25">
        <v>15</v>
      </c>
      <c r="B28" s="127" t="s">
        <v>95</v>
      </c>
      <c r="C28" s="12"/>
      <c r="D28" s="125">
        <v>1</v>
      </c>
      <c r="E28" s="125" t="s">
        <v>96</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42" customHeight="1" thickBot="1" x14ac:dyDescent="0.3">
      <c r="A29" s="89" t="s">
        <v>26</v>
      </c>
      <c r="B29" s="90"/>
      <c r="C29" s="90"/>
      <c r="D29" s="90"/>
      <c r="E29" s="90"/>
      <c r="F29" s="90"/>
      <c r="G29" s="90"/>
      <c r="H29" s="90"/>
      <c r="I29" s="90"/>
      <c r="J29" s="90"/>
      <c r="K29" s="90"/>
      <c r="L29" s="101" t="s">
        <v>27</v>
      </c>
      <c r="M29" s="102"/>
      <c r="N29" s="102"/>
      <c r="O29" s="34">
        <f>SUMIF(G:G,0%,L:L)+SUMIF(G:G,"",L:L)</f>
        <v>0</v>
      </c>
    </row>
    <row r="30" spans="1:15" s="9" customFormat="1" ht="39" customHeight="1" x14ac:dyDescent="0.25">
      <c r="A30" s="73" t="s">
        <v>78</v>
      </c>
      <c r="B30" s="74"/>
      <c r="C30" s="74"/>
      <c r="D30" s="74"/>
      <c r="E30" s="74"/>
      <c r="F30" s="74"/>
      <c r="G30" s="74"/>
      <c r="H30" s="74"/>
      <c r="I30" s="74"/>
      <c r="J30" s="74"/>
      <c r="K30" s="75"/>
      <c r="L30" s="95" t="s">
        <v>28</v>
      </c>
      <c r="M30" s="96"/>
      <c r="N30" s="96"/>
      <c r="O30" s="35">
        <f>SUMIF(G:G,5%,L:L)</f>
        <v>0</v>
      </c>
    </row>
    <row r="31" spans="1:15" s="9" customFormat="1" ht="30" customHeight="1" x14ac:dyDescent="0.25">
      <c r="A31" s="76"/>
      <c r="B31" s="77"/>
      <c r="C31" s="77"/>
      <c r="D31" s="77"/>
      <c r="E31" s="77"/>
      <c r="F31" s="77"/>
      <c r="G31" s="77"/>
      <c r="H31" s="77"/>
      <c r="I31" s="77"/>
      <c r="J31" s="77"/>
      <c r="K31" s="78"/>
      <c r="L31" s="95" t="s">
        <v>29</v>
      </c>
      <c r="M31" s="96"/>
      <c r="N31" s="96"/>
      <c r="O31" s="35">
        <f>SUMIF(G:G,19%,L:L)</f>
        <v>0</v>
      </c>
    </row>
    <row r="32" spans="1:15" s="9" customFormat="1" ht="30" customHeight="1" x14ac:dyDescent="0.25">
      <c r="A32" s="76"/>
      <c r="B32" s="77"/>
      <c r="C32" s="77"/>
      <c r="D32" s="77"/>
      <c r="E32" s="77"/>
      <c r="F32" s="77"/>
      <c r="G32" s="77"/>
      <c r="H32" s="77"/>
      <c r="I32" s="77"/>
      <c r="J32" s="77"/>
      <c r="K32" s="78"/>
      <c r="L32" s="97" t="s">
        <v>22</v>
      </c>
      <c r="M32" s="98"/>
      <c r="N32" s="98"/>
      <c r="O32" s="36">
        <f>SUM(O29:O31)</f>
        <v>0</v>
      </c>
    </row>
    <row r="33" spans="1:17" s="9" customFormat="1" ht="30" customHeight="1" x14ac:dyDescent="0.25">
      <c r="A33" s="76"/>
      <c r="B33" s="77"/>
      <c r="C33" s="77"/>
      <c r="D33" s="77"/>
      <c r="E33" s="77"/>
      <c r="F33" s="77"/>
      <c r="G33" s="77"/>
      <c r="H33" s="77"/>
      <c r="I33" s="77"/>
      <c r="J33" s="77"/>
      <c r="K33" s="78"/>
      <c r="L33" s="99" t="s">
        <v>30</v>
      </c>
      <c r="M33" s="100"/>
      <c r="N33" s="100"/>
      <c r="O33" s="37">
        <f>SUMIF(G:G,5%,M:M)</f>
        <v>0</v>
      </c>
    </row>
    <row r="34" spans="1:17" s="9" customFormat="1" ht="30" customHeight="1" x14ac:dyDescent="0.25">
      <c r="A34" s="76"/>
      <c r="B34" s="77"/>
      <c r="C34" s="77"/>
      <c r="D34" s="77"/>
      <c r="E34" s="77"/>
      <c r="F34" s="77"/>
      <c r="G34" s="77"/>
      <c r="H34" s="77"/>
      <c r="I34" s="77"/>
      <c r="J34" s="77"/>
      <c r="K34" s="78"/>
      <c r="L34" s="99" t="s">
        <v>31</v>
      </c>
      <c r="M34" s="100"/>
      <c r="N34" s="100"/>
      <c r="O34" s="37">
        <f>SUMIF(G:G,19%,M:M)</f>
        <v>0</v>
      </c>
    </row>
    <row r="35" spans="1:17" s="9" customFormat="1" ht="30" customHeight="1" x14ac:dyDescent="0.25">
      <c r="A35" s="76"/>
      <c r="B35" s="77"/>
      <c r="C35" s="77"/>
      <c r="D35" s="77"/>
      <c r="E35" s="77"/>
      <c r="F35" s="77"/>
      <c r="G35" s="77"/>
      <c r="H35" s="77"/>
      <c r="I35" s="77"/>
      <c r="J35" s="77"/>
      <c r="K35" s="78"/>
      <c r="L35" s="97" t="s">
        <v>32</v>
      </c>
      <c r="M35" s="98"/>
      <c r="N35" s="98"/>
      <c r="O35" s="36">
        <f>SUM(O33:O34)</f>
        <v>0</v>
      </c>
    </row>
    <row r="36" spans="1:17" s="9" customFormat="1" ht="30" customHeight="1" x14ac:dyDescent="0.25">
      <c r="A36" s="76"/>
      <c r="B36" s="77"/>
      <c r="C36" s="77"/>
      <c r="D36" s="77"/>
      <c r="E36" s="77"/>
      <c r="F36" s="77"/>
      <c r="G36" s="77"/>
      <c r="H36" s="77"/>
      <c r="I36" s="77"/>
      <c r="J36" s="77"/>
      <c r="K36" s="78"/>
      <c r="L36" s="95" t="s">
        <v>33</v>
      </c>
      <c r="M36" s="96"/>
      <c r="N36" s="96"/>
      <c r="O36" s="35">
        <f>SUMIF(I:I,8%,N:N)</f>
        <v>0</v>
      </c>
    </row>
    <row r="37" spans="1:17" s="9" customFormat="1" ht="37.5" customHeight="1" x14ac:dyDescent="0.25">
      <c r="A37" s="76"/>
      <c r="B37" s="77"/>
      <c r="C37" s="77"/>
      <c r="D37" s="77"/>
      <c r="E37" s="77"/>
      <c r="F37" s="77"/>
      <c r="G37" s="77"/>
      <c r="H37" s="77"/>
      <c r="I37" s="77"/>
      <c r="J37" s="77"/>
      <c r="K37" s="78"/>
      <c r="L37" s="93" t="s">
        <v>34</v>
      </c>
      <c r="M37" s="94"/>
      <c r="N37" s="94"/>
      <c r="O37" s="36">
        <f>SUM(O36)</f>
        <v>0</v>
      </c>
    </row>
    <row r="38" spans="1:17" s="9" customFormat="1" ht="32.25" customHeight="1" thickBot="1" x14ac:dyDescent="0.3">
      <c r="A38" s="79"/>
      <c r="B38" s="80"/>
      <c r="C38" s="80"/>
      <c r="D38" s="80"/>
      <c r="E38" s="80"/>
      <c r="F38" s="80"/>
      <c r="G38" s="80"/>
      <c r="H38" s="80"/>
      <c r="I38" s="80"/>
      <c r="J38" s="80"/>
      <c r="K38" s="81"/>
      <c r="L38" s="91" t="s">
        <v>35</v>
      </c>
      <c r="M38" s="92"/>
      <c r="N38" s="92"/>
      <c r="O38" s="38">
        <f>+O32+O35+O37</f>
        <v>0</v>
      </c>
    </row>
    <row r="40" spans="1:17" ht="50.1" customHeight="1" thickBot="1" x14ac:dyDescent="0.3">
      <c r="B40" s="82"/>
      <c r="C40" s="82"/>
    </row>
    <row r="41" spans="1:17" x14ac:dyDescent="0.25">
      <c r="B41" s="60" t="s">
        <v>36</v>
      </c>
      <c r="C41" s="60"/>
    </row>
    <row r="42" spans="1:17" ht="15" customHeight="1" x14ac:dyDescent="0.25">
      <c r="M42" s="40"/>
      <c r="N42" s="41"/>
      <c r="O42" s="42"/>
    </row>
    <row r="43" spans="1:17" ht="15.75" customHeight="1" x14ac:dyDescent="0.25">
      <c r="M43" s="40"/>
      <c r="N43" s="41"/>
      <c r="O43" s="42"/>
    </row>
    <row r="44" spans="1:17" ht="15" customHeight="1" x14ac:dyDescent="0.25">
      <c r="A44" s="10" t="s">
        <v>37</v>
      </c>
      <c r="M44" s="40"/>
      <c r="N44" s="41"/>
      <c r="O44" s="42"/>
    </row>
    <row r="45" spans="1:17" x14ac:dyDescent="0.25">
      <c r="A45" s="59" t="s">
        <v>38</v>
      </c>
      <c r="B45" s="59"/>
      <c r="C45" s="59"/>
      <c r="D45" s="59"/>
      <c r="E45" s="59"/>
      <c r="F45" s="59"/>
      <c r="G45" s="59"/>
      <c r="H45" s="59"/>
      <c r="I45" s="59"/>
      <c r="J45" s="59"/>
      <c r="K45" s="59"/>
      <c r="L45" s="59"/>
      <c r="M45" s="59"/>
      <c r="N45" s="59"/>
      <c r="O45" s="59"/>
      <c r="P45" s="2"/>
      <c r="Q45" s="2"/>
    </row>
    <row r="46" spans="1:17" ht="15" customHeight="1" x14ac:dyDescent="0.25">
      <c r="A46" s="58" t="s">
        <v>39</v>
      </c>
      <c r="B46" s="58"/>
      <c r="C46" s="58"/>
      <c r="D46" s="58"/>
      <c r="E46" s="58"/>
      <c r="F46" s="58"/>
      <c r="G46" s="58"/>
      <c r="H46" s="58"/>
      <c r="I46" s="58"/>
      <c r="J46" s="58"/>
      <c r="K46" s="58"/>
      <c r="L46" s="58"/>
      <c r="M46" s="58"/>
      <c r="N46" s="58"/>
      <c r="O46" s="58"/>
      <c r="P46" s="39"/>
      <c r="Q46" s="39"/>
    </row>
    <row r="47" spans="1:17" x14ac:dyDescent="0.25">
      <c r="A47" s="57" t="s">
        <v>40</v>
      </c>
      <c r="B47" s="57"/>
      <c r="C47" s="57"/>
      <c r="D47" s="57"/>
      <c r="E47" s="57"/>
      <c r="F47" s="57"/>
      <c r="G47" s="57"/>
      <c r="H47" s="57"/>
      <c r="I47" s="57"/>
      <c r="J47" s="57"/>
      <c r="K47" s="57"/>
      <c r="L47" s="57"/>
      <c r="M47" s="57"/>
      <c r="N47" s="57"/>
      <c r="O47" s="57"/>
      <c r="P47" s="5"/>
      <c r="Q47" s="5"/>
    </row>
    <row r="48" spans="1:17" x14ac:dyDescent="0.25">
      <c r="A48" s="57" t="s">
        <v>41</v>
      </c>
      <c r="B48" s="57"/>
      <c r="C48" s="57"/>
      <c r="D48" s="57"/>
      <c r="E48" s="57"/>
      <c r="F48" s="57"/>
      <c r="G48" s="57"/>
      <c r="H48" s="57"/>
      <c r="I48" s="57"/>
      <c r="J48" s="57"/>
      <c r="K48" s="57"/>
      <c r="L48" s="57"/>
      <c r="M48" s="57"/>
      <c r="N48" s="57"/>
      <c r="O48" s="57"/>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0nhGFxyysm3w9nUVTz+d45Z6V0hTs0PcCK2kSxOODC0JzD4VFU4pmwuYdFunvd0hyZS0opKOBbYx/wL5G/S36g==" saltValue="svI6aJ9+VCM+bBPs3i3d9w==" spinCount="100000" sheet="1" selectLockedCells="1"/>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2025-04-07T22:11:24Z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