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5. JULIO/F-CD-022-3 ELEMENTOS QUIMICOS PTE ALCANCE/PUBLICACION/"/>
    </mc:Choice>
  </mc:AlternateContent>
  <xr:revisionPtr revIDLastSave="303" documentId="8_{88F7F60D-717E-4005-80C9-8DC643AD14B7}" xr6:coauthVersionLast="47" xr6:coauthVersionMax="47" xr10:uidLastSave="{E0DA8C99-403B-4E53-BA02-A9E0366F332B}"/>
  <bookViews>
    <workbookView xWindow="-120" yWindow="-120" windowWidth="29040" windowHeight="15720" tabRatio="833"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<sst xmlns="http://schemas.openxmlformats.org/spreadsheetml/2006/main" count="164" uniqueCount="113">
  <si>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</si>
  <si>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</si>
  <si>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</si>
  <si>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</si>
  <si>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</si>
  <si>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</si>
  <si>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</si>
  <si>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</si>
  <si>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</si>
  <si>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</si>
  <si>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</si>
  <si>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</si>
  <si>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</si>
  <si>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</si>
  <si>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</si>
  <si>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</si>
  <si>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</si>
  <si>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</si>
  <si>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</si>
  <si>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</si>
  <si>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</si>
  <si>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</si>
  <si>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</si>
  <si>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</si>
  <si>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</si>
  <si>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</si>
  <si>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</si>
  <si>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</si>
  <si>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</si>
  <si>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</si>
  <si>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</si>
  <si>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</si>
  <si>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</si>
  <si>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</si>
  <si>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</si>
  <si>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</si>
  <si>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</si>
  <si>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</si>
  <si>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</si>
  <si>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</si>
  <si>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</si>
  <si>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</si>
  <si>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</si>
  <si>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</si>
  <si>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</si>
  <si>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</si>
  <si>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</si>
  <si>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</si>
  <si>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</si>
  <si>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</si>
  <si>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</si>
  <si>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</si>
  <si>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</si>
  <si>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</si>
  <si>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</si>
  <si>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</si>
  <si>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</si>
  <si>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</si>
  <si>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</si>
  <si>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</si>
  <si>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</si>
  <si>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</si>
  <si>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</si>
  <si>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</si>
  <si>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</si>
  <si>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</si>
  <si>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</si>
  <si>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</si>
  <si>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</si>
  <si>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</si>
  <si>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</si>
  <si>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</si>
  <si>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</si>
  <si>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</si>
  <si>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</si>
  <si>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</si>
  <si>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</si>
  <si>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</si>
  <si>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</si>
  <si>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</si>
  <si>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</si>
  <si>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</si>
  <si>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</si>
  <si>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</si>
  <si>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</si>
  <si>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</si>
  <si>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</si>
  <si>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</si>
  <si>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</si>
  <si>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</si>
  <si>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</si>
  <si>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</si>
  <si>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</si>
  <si>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</si>
  <si>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</si>
  <si>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</si>
  <si>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</si>
  <si>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</si>
  <si>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</si>
  <si>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</si>
  <si>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</si>
  <si>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</si>
  <si>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</si>
  <si>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</si>
  <si>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</si>
  <si>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</si>
  <si>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</si>
  <si>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</si>
  <si>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</si>
  <si>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</si>
  <si>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</si>
  <si>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ADQUIRIR ELEMENTOS QUIMICOS Y REACTIVOS PARA LOS LABORATORIOS DE PRÁCTICAS ACADÉMICAS DE LA UNIVERSIDAD DE CUNDINAMARCA</t>
  </si>
  <si>
    <t>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</si>
</sst>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102</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104</v>
      </c>
      <c r="C11" s="136"/>
      <c r="D11" s="141" t="s">
        <v>105</v>
      </c>
      <c r="E11" s="81"/>
      <c r="F11" s="123" t="s">
        <v>103</v>
      </c>
      <c r="G11" s="126" t="s">
        <v>62</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91</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65</v>
      </c>
      <c r="C18" s="88"/>
      <c r="D18" s="88"/>
      <c r="E18" s="88"/>
      <c r="F18" s="88"/>
      <c r="G18" s="88"/>
      <c r="H18" s="88"/>
      <c r="I18" s="88"/>
      <c r="J18" s="88"/>
      <c r="K18" s="88"/>
      <c r="L18" s="88"/>
      <c r="M18" s="88"/>
      <c r="N18" s="27"/>
      <c r="O18" s="28"/>
    </row>
    <row r="19" spans="1:15" s="14" customFormat="1" ht="148.5" customHeight="1" x14ac:dyDescent="0.25">
      <c r="A19" s="16"/>
      <c r="B19" s="111" t="s">
        <v>86</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83</v>
      </c>
    </row>
    <row r="22" spans="1:15" ht="44.25" customHeight="1" x14ac:dyDescent="0.25">
      <c r="B22" s="94" t="s">
        <v>7</v>
      </c>
      <c r="C22" s="109" t="s">
        <v>8</v>
      </c>
      <c r="D22" s="110"/>
      <c r="E22" s="44">
        <v>0</v>
      </c>
      <c r="G22" s="88" t="s">
        <v>85</v>
      </c>
      <c r="H22" s="88"/>
      <c r="I22" s="88"/>
      <c r="J22" s="88"/>
      <c r="K22" s="88"/>
      <c r="L22" s="88"/>
      <c r="M22" s="88"/>
    </row>
    <row r="23" spans="1:15" ht="41.25" customHeight="1" x14ac:dyDescent="0.25">
      <c r="B23" s="108"/>
      <c r="C23" s="109" t="s">
        <v>9</v>
      </c>
      <c r="D23" s="110"/>
      <c r="E23" s="31">
        <v>0.8</v>
      </c>
      <c r="G23" s="88" t="s">
        <v>99</v>
      </c>
      <c r="H23" s="88"/>
      <c r="I23" s="88" t="s">
        <v>100</v>
      </c>
      <c r="J23" s="88"/>
      <c r="K23" s="88" t="s">
        <v>10</v>
      </c>
      <c r="L23" s="88"/>
      <c r="M23" s="88"/>
      <c r="N23" s="16"/>
      <c r="O23" s="16"/>
    </row>
    <row r="24" spans="1:15" ht="36" customHeight="1" x14ac:dyDescent="0.25">
      <c r="B24" s="96"/>
      <c r="C24" s="109" t="s">
        <v>11</v>
      </c>
      <c r="D24" s="110"/>
      <c r="E24" s="45">
        <f>+ROUND(E22*E23,0)</f>
        <v>0</v>
      </c>
      <c r="G24" s="104">
        <v>0</v>
      </c>
      <c r="H24" s="104"/>
      <c r="I24" s="101" t="str">
        <f>+IFERROR((G24/E22)-1,"-")</f>
        <v>-</v>
      </c>
      <c r="J24" s="101"/>
      <c r="K24" s="91" t="str">
        <f>IF(E$24&gt;G24,"OFERTA CON PRECIO ARTIFICIALMENTE BAJO","VALOR MÍNIMO ACEPTABLE")</f>
        <v>VALOR MÍNIMO ACEPTABLE</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87</v>
      </c>
      <c r="F27" s="16"/>
      <c r="G27" s="16"/>
      <c r="H27" s="16"/>
      <c r="I27" s="16"/>
      <c r="J27" s="16"/>
      <c r="K27" s="16"/>
      <c r="L27" s="16"/>
      <c r="M27" s="16"/>
      <c r="N27" s="16"/>
      <c r="O27" s="16"/>
    </row>
    <row r="28" spans="1:15" ht="44.25" customHeight="1" x14ac:dyDescent="0.25">
      <c r="B28" s="94" t="s">
        <v>12</v>
      </c>
      <c r="C28" s="109" t="s">
        <v>8</v>
      </c>
      <c r="D28" s="110"/>
      <c r="E28" s="30">
        <f>+E22</f>
        <v>0</v>
      </c>
      <c r="F28" s="16"/>
      <c r="G28" s="88" t="s">
        <v>84</v>
      </c>
      <c r="H28" s="88"/>
      <c r="I28" s="88"/>
      <c r="J28" s="88"/>
      <c r="K28" s="88"/>
      <c r="L28" s="88"/>
      <c r="M28" s="88"/>
      <c r="N28" s="16"/>
      <c r="O28" s="16"/>
    </row>
    <row r="29" spans="1:15" ht="41.25" customHeight="1" x14ac:dyDescent="0.25">
      <c r="B29" s="108"/>
      <c r="C29" s="109" t="s">
        <v>88</v>
      </c>
      <c r="D29" s="110"/>
      <c r="E29" s="31" t="str">
        <f>IFERROR(E30/E28,"%")</f>
        <v>%</v>
      </c>
      <c r="F29" s="16"/>
      <c r="G29" s="88" t="s">
        <v>99</v>
      </c>
      <c r="H29" s="88"/>
      <c r="I29" s="88" t="s">
        <v>100</v>
      </c>
      <c r="J29" s="88"/>
      <c r="K29" s="88" t="s">
        <v>10</v>
      </c>
      <c r="L29" s="88"/>
      <c r="M29" s="88"/>
      <c r="N29" s="16"/>
      <c r="O29" s="16"/>
    </row>
    <row r="30" spans="1:15" ht="36" customHeight="1" x14ac:dyDescent="0.25">
      <c r="B30" s="96"/>
      <c r="C30" s="109" t="s">
        <v>89</v>
      </c>
      <c r="D30" s="110"/>
      <c r="E30" s="73">
        <v>0</v>
      </c>
      <c r="G30" s="104">
        <v>0</v>
      </c>
      <c r="H30" s="104"/>
      <c r="I30" s="101" t="str">
        <f>+IFERROR((G30/E28)-1,"-")</f>
        <v>-</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64</v>
      </c>
      <c r="C33" s="88"/>
      <c r="D33" s="88"/>
      <c r="E33" s="88"/>
      <c r="F33" s="88"/>
      <c r="G33" s="88"/>
      <c r="H33" s="88"/>
      <c r="I33" s="88"/>
      <c r="J33" s="88"/>
      <c r="K33" s="88"/>
      <c r="L33" s="88"/>
      <c r="M33" s="88"/>
      <c r="N33" s="27"/>
      <c r="O33" s="28"/>
    </row>
    <row r="34" spans="1:15" s="14" customFormat="1" ht="162" customHeight="1" x14ac:dyDescent="0.25">
      <c r="A34" s="16"/>
      <c r="B34" s="102" t="s">
        <v>96</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63</v>
      </c>
      <c r="C72" s="88"/>
      <c r="D72" s="88"/>
      <c r="E72" s="88"/>
      <c r="F72" s="88"/>
      <c r="G72" s="88"/>
      <c r="H72" s="88"/>
      <c r="I72" s="88"/>
      <c r="J72" s="88"/>
      <c r="K72" s="88"/>
      <c r="L72" s="88"/>
      <c r="M72" s="88"/>
      <c r="N72" s="27"/>
      <c r="O72" s="28"/>
    </row>
    <row r="73" spans="1:15" s="14" customFormat="1" ht="121.5" customHeight="1" x14ac:dyDescent="0.25">
      <c r="A73" s="16"/>
      <c r="B73" s="102" t="s">
        <v>82</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67</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 zoomScale="70" zoomScaleNormal="70" zoomScaleSheetLayoutView="55" workbookViewId="0">
      <selection activeCell="D4" sqref="D4:P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102</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68</v>
      </c>
      <c r="D9" s="151"/>
      <c r="E9" s="164" t="s">
        <v>5</v>
      </c>
      <c r="F9" s="165"/>
      <c r="G9" s="49"/>
      <c r="H9" s="51"/>
      <c r="I9" s="166"/>
      <c r="J9" s="166"/>
    </row>
    <row r="10" spans="2:18" s="14" customFormat="1" ht="14.25" x14ac:dyDescent="0.2">
      <c r="F10" s="48"/>
      <c r="G10" s="49"/>
      <c r="H10" s="49"/>
    </row>
    <row r="11" spans="2:18" ht="15" customHeight="1" x14ac:dyDescent="0.25">
      <c r="C11" s="167" t="s">
        <v>104</v>
      </c>
      <c r="D11" s="167"/>
      <c r="E11" s="168" t="s">
        <v>112</v>
      </c>
      <c r="F11" s="168"/>
      <c r="G11" s="82"/>
      <c r="H11" s="167" t="s">
        <v>103</v>
      </c>
      <c r="I11" s="168" t="s">
        <v>111</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101</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69</v>
      </c>
      <c r="D17" s="148"/>
      <c r="E17" s="148"/>
      <c r="F17" s="148"/>
      <c r="G17" s="148"/>
      <c r="H17" s="148"/>
      <c r="I17" s="149"/>
      <c r="J17" s="66"/>
      <c r="K17" s="172" t="s">
        <v>70</v>
      </c>
      <c r="L17" s="172"/>
      <c r="M17" s="172"/>
      <c r="N17" s="172"/>
      <c r="O17" s="172"/>
      <c r="P17" s="172"/>
      <c r="Q17" s="172"/>
      <c r="R17" s="172"/>
    </row>
    <row r="18" spans="2:18" ht="173.25" customHeight="1" x14ac:dyDescent="0.25">
      <c r="C18" s="171" t="s">
        <v>93</v>
      </c>
      <c r="D18" s="171"/>
      <c r="E18" s="171"/>
      <c r="F18" s="171"/>
      <c r="G18" s="171"/>
      <c r="H18" s="171"/>
      <c r="I18" s="171"/>
      <c r="K18" s="144" t="s">
        <v>95</v>
      </c>
      <c r="L18" s="145"/>
      <c r="M18" s="145"/>
      <c r="N18" s="145"/>
      <c r="O18" s="145"/>
      <c r="P18" s="145"/>
      <c r="Q18" s="145"/>
      <c r="R18" s="146"/>
    </row>
    <row r="19" spans="2:18" ht="15" x14ac:dyDescent="0.25"/>
    <row r="20" spans="2:18" ht="31.5" customHeight="1" x14ac:dyDescent="0.25">
      <c r="C20" s="180" t="s">
        <v>79</v>
      </c>
      <c r="D20" s="178" t="s">
        <v>71</v>
      </c>
      <c r="E20" s="88" t="s">
        <v>72</v>
      </c>
      <c r="F20" s="175" t="s">
        <v>92</v>
      </c>
      <c r="G20" s="176" t="s">
        <v>73</v>
      </c>
      <c r="H20" s="176" t="s">
        <v>99</v>
      </c>
      <c r="I20" s="88" t="s">
        <v>10</v>
      </c>
      <c r="J20" s="88" t="s">
        <v>90</v>
      </c>
      <c r="K20" s="88"/>
      <c r="L20" s="88" t="s">
        <v>15</v>
      </c>
      <c r="M20" s="88"/>
      <c r="N20" s="88" t="s">
        <v>16</v>
      </c>
      <c r="O20" s="88"/>
      <c r="P20" s="88" t="s">
        <v>17</v>
      </c>
      <c r="Q20" s="88"/>
      <c r="R20" s="178" t="s">
        <v>94</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74</v>
      </c>
      <c r="D73" s="182"/>
      <c r="E73" s="182"/>
      <c r="F73" s="182"/>
      <c r="G73" s="182"/>
      <c r="H73" s="182"/>
      <c r="I73" s="182"/>
      <c r="J73" s="182"/>
      <c r="K73" s="182"/>
      <c r="L73" s="182"/>
      <c r="M73" s="182"/>
      <c r="N73" s="182"/>
      <c r="O73" s="182"/>
      <c r="P73" s="182"/>
      <c r="Q73" s="182"/>
      <c r="R73" s="182"/>
    </row>
    <row r="74" spans="1:18" ht="163.5" customHeight="1" x14ac:dyDescent="0.25">
      <c r="C74" s="183" t="s">
        <v>97</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75</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76</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77</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102</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78</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66</v>
      </c>
      <c r="H13" s="197"/>
      <c r="I13" s="197"/>
      <c r="J13" s="197"/>
      <c r="K13" s="8"/>
    </row>
    <row r="14" spans="2:11" ht="110.25" customHeight="1" x14ac:dyDescent="0.25">
      <c r="B14" s="7">
        <v>5</v>
      </c>
      <c r="C14" s="7">
        <v>2025</v>
      </c>
      <c r="D14" s="7">
        <v>2</v>
      </c>
      <c r="E14" s="196">
        <v>28</v>
      </c>
      <c r="F14" s="196"/>
      <c r="G14" s="197" t="s">
        <v>98</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81</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80</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2025-07-02T16:09:50Z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