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3. F-CD-003-2025/PUBLICACION/"/>
    </mc:Choice>
  </mc:AlternateContent>
  <xr:revisionPtr revIDLastSave="130" documentId="13_ncr:1_{F325527D-AE3E-4150-8C66-BA9D114568FD}" xr6:coauthVersionLast="47" xr6:coauthVersionMax="47" xr10:uidLastSave="{5457D888-B149-4330-BDB4-C521C85A37F4}"/>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5" i="7"/>
  <c r="J15" i="7"/>
  <c r="L15" i="7"/>
  <c r="M15" i="7" s="1"/>
  <c r="O22" i="7" s="1"/>
  <c r="F22" i="3"/>
  <c r="J22" i="3" s="1"/>
  <c r="F23" i="3"/>
  <c r="H23" i="3" s="1"/>
  <c r="O19" i="7"/>
  <c r="O18" i="7"/>
  <c r="L14" i="7"/>
  <c r="M14" i="7" s="1"/>
  <c r="O21" i="7" s="1"/>
  <c r="J14" i="7"/>
  <c r="H14" i="7"/>
  <c r="K16" i="3" l="1"/>
  <c r="J20" i="3"/>
  <c r="J17" i="3"/>
  <c r="H20" i="3"/>
  <c r="H17" i="3"/>
  <c r="J18" i="3"/>
  <c r="O18" i="3" s="1"/>
  <c r="L19" i="3"/>
  <c r="O19" i="3" s="1"/>
  <c r="L16" i="3"/>
  <c r="O16" i="3" s="1"/>
  <c r="L15" i="3"/>
  <c r="H15" i="3"/>
  <c r="J21" i="3"/>
  <c r="H21" i="3"/>
  <c r="K15" i="7"/>
  <c r="K16" i="7"/>
  <c r="N16" i="7"/>
  <c r="O16" i="7" s="1"/>
  <c r="N15" i="7"/>
  <c r="O15" i="7" s="1"/>
  <c r="H22" i="3"/>
  <c r="J23" i="3"/>
  <c r="L23" i="3"/>
  <c r="L22" i="3"/>
  <c r="O17" i="7"/>
  <c r="O20" i="7" s="1"/>
  <c r="K14" i="7"/>
  <c r="O23" i="7"/>
  <c r="O24" i="7"/>
  <c r="O25" i="7" s="1"/>
  <c r="N14" i="7"/>
  <c r="O14" i="7" s="1"/>
  <c r="O20" i="3" l="1"/>
  <c r="K20" i="3"/>
  <c r="O17" i="3"/>
  <c r="K18" i="3"/>
  <c r="K17" i="3"/>
  <c r="O21" i="3"/>
  <c r="K15" i="3"/>
  <c r="O15" i="3"/>
  <c r="K21" i="3"/>
  <c r="K22" i="3"/>
  <c r="O23" i="3"/>
  <c r="K23" i="3"/>
  <c r="O22" i="3"/>
  <c r="O26"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<sst xmlns="http://schemas.openxmlformats.org/spreadsheetml/2006/main" count="259" uniqueCount="116">
  <si>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</si>
  <si>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</si>
  <si>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</si>
  <si>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</si>
  <si>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</si>
  <si>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</si>
  <si>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</si>
  <si>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</si>
  <si>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</si>
  <si>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</si>
  <si>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</si>
  <si>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</si>
  <si>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</si>
  <si>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</si>
  <si>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</si>
  <si>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</si>
  <si>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</si>
  <si>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</si>
  <si>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</si>
  <si>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</si>
  <si>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</si>
  <si>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</si>
  <si>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</si>
  <si>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</si>
  <si>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</si>
  <si>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</si>
  <si>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</si>
  <si>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</si>
  <si>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</si>
  <si>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</si>
  <si>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</si>
  <si>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</si>
  <si>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</si>
  <si>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</si>
  <si>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</si>
  <si>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</si>
  <si>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</si>
  <si>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</si>
  <si>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</si>
  <si>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</si>
  <si>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</si>
  <si>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</si>
  <si>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</si>
  <si>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</si>
  <si>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</si>
  <si>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</si>
  <si>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</si>
  <si>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</si>
  <si>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</si>
  <si>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</si>
  <si>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</si>
  <si>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</si>
  <si>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</si>
  <si>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</si>
  <si>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</si>
  <si>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</si>
  <si>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</si>
  <si>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</si>
  <si>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</si>
  <si>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</si>
  <si>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</si>
  <si>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</si>
  <si>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</si>
  <si>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</si>
  <si>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</si>
  <si>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</si>
  <si>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</si>
  <si>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</si>
  <si>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</si>
  <si>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</si>
  <si>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</si>
  <si>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</si>
  <si>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</si>
  <si>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</si>
  <si>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</si>
  <si>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</si>
  <si>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</si>
  <si>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</si>
  <si>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</si>
  <si>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</si>
  <si>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</si>
  <si>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</si>
  <si>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</si>
  <si>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</si>
  <si>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</si>
  <si>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</si>
  <si>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</si>
  <si>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</si>
  <si>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</si>
  <si>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</si>
  <si>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</si>
  <si>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</si>
  <si>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</si>
  <si>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</si>
  <si>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</si>
  <si>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</si>
  <si>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</si>
  <si>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</si>
  <si>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</si>
  <si>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</si>
  <si>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</si>
  <si>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</si>
  <si>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</si>
  <si>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</si>
  <si>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</si>
  <si>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</si>
  <si>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</si>
  <si>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</si>
  <si>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</si>
  <si>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</si>
  <si>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</si>
  <si>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EQUIPO DE ORDEÑO TRANSPORTABLE COLOR AZUL CON CAPACIDAD PARA 300L, 2 PUESTOS, 2 CANTINAS, CON MOTOR A GASOLINA DE 6,5 H.P, UNIDAD DE ORDEÑO DE 300 CC, KIT DE HIGIENE, ACEITE PARA BOMBA DE VACIO Placa: 46149 MANTENIMIENTO PREVENTIVO: MANTENINMIENTO A LA BOMBA DE VACIO, VERIFICACION Y LUBRICACION DE LOS RODAMIENTOS, MANTENINMIENTO A LA BOMBA DE VACIO, LIMPIEZA DEL TANQUE DE VACIO, VERIFICACION Y AJUSTE DEL SISTEMA DE VACIO, VERIFICACION Y LUBRICACION DE LOS RODAMIENTOS, VERIFICACION DEL SISTEMA ELECTRICO Y ELECTRONICO, LAVADO DE TANQUE, CAMBIO DE FILTROS, CAMBIO DE ACEITE, CALIBRACION DE EQUIPO, MANTENIMIENTO CORRECTIVO: CAMBIO DE LOS DOS COLECTORES COMPLETOS, LAVADO Y AJUSTE DEL LUBRICADOR DE LA BOMBA (MODIFICACION DE POSICION DE TANQUE LUBRICADOR, VERIFICACION Y CAMBIO DE LOS PULSADORES, VERIFICACION Y CAMBIO DE LAS MEMBRANAS DEL EQUIPO, CAMBIO DE CARROS INTERNOS, VERIFICACION, Y CAMBIO DE LAS MANGUERAS DEL EQUIPO, 20 METROS MANGUERA 5/8, 12 METROS MANGUERA DE DOBLE PULSADO, 20 METROS DE MANGUERA DE VACIO, VERIFICACION Y CAMBIO DE LAS PEZONERAS, CAMBIO TAPAS ACRILICAS DE VACIO, CAMBIO DE TODOS LOS EMPAQUES DEL EQUIPO, CAMBIO DE REGULADOR PLASTICO DE PRESION, PINTURA PARA EL EQUIPO EN GENERAL, VERIFICACION Y ADECUACION DE LOS CAUCHOS PARA LAS PATAS DE ESTABILIDAD, CAMBIO DE AMORTIGUAQDORES DE AMORTIGUADORES DE LA BASE DEL MOTOR A GASOLINA, ARREGLO / O CAMBIO DE CANTINAS DE 40 LTS, VERIFICACION Y ENTREGA FUNCIONAL DEL EQUIPO</t>
  </si>
  <si>
    <t>MOTOR 110*20, 1800 RPM, DE 1 HP, CON POLEA DE 3,5", EJE DE 5/8 MAS CUÑERO DE 3/16 EN ALUMINIO, TIPO:SIEMENS Placa: 47817 MANTENIMIENTO CORRECTIVO: VERIFICACION, AJUSTE Y LIMPIEZA DEL MOTOR TIPO A; CAMBIO DE ESCOBILLAS; CAMBIO DE LA CORREA; VERIFICACION Y AJUSTE DE LA POLEA VERIFICACION Y MANTENIMIENTO BOBINADO Y CONECCIONES DEL MOTOR; CAMBIO DE BOBINADO, SI ES NECESARIO, CAMBIO DE RODAMIENTOS DEL MOTOR; PINTURA DEL MOTOR; VERIFICACION Y ENTREGA FUNCIONAL DEL EQUIPO</t>
  </si>
  <si>
    <t>BOLSA DE REPUESTOS POR UN VALOR DE $ 3.000.000 CON EL FIN SUMINISTRAR TODAS LAS PIEZAS DE RECAMBIO NECESARIOS PARA REALIZAR EL MANTENIMIENTO (PEZONERAS, TUBOS DE VACIO, KIT EMPAQUES COLECTORES, MANGUERAS, OJETES, EMPAQUES DE TAPA; MEMBRANAS, MANGUERAS DE VACIO, CORREAS; CANTINAS 40 LTS) DEL EQUIPO DE ORDEÑO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</si>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</sst>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twoCellAnchor editAs="oneCell">
    <xdr:from>
      <xdr:col>0</xdr:col>
      <xdr:colOff>39121</xdr:colOff>
      <xdr:row>36</xdr:row>
      <xdr:rowOff>83683</xdr:rowOff>
    </xdr:from>
    <xdr:to>
      <xdr:col>0</xdr:col>
      <xdr:colOff>89413</xdr:colOff>
      <xdr:row>36</xdr:row>
      <xdr:rowOff>129402</xdr:rowOff>
    </xdr:to>
    <xdr:pic>
      <xdr:nvPicPr>
        <xdr:cNvPr id="4" name="Imagen 3">
          <a:extLst>
            <a:ext uri="{FF2B5EF4-FFF2-40B4-BE49-F238E27FC236}">
              <a16:creationId xmlns:a16="http://schemas.microsoft.com/office/drawing/2014/main" id="{52228C16-3271-DAAB-1056-762303B59C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21" y="19215326"/>
          <a:ext cx="50292" cy="45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8.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408.75" customHeight="1" x14ac:dyDescent="0.25">
      <c r="A14" s="30">
        <v>1</v>
      </c>
      <c r="B14" s="39" t="s">
        <v>111</v>
      </c>
      <c r="C14" s="15"/>
      <c r="D14" s="293">
        <v>1</v>
      </c>
      <c r="E14" s="293" t="s">
        <v>114</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54.5" customHeight="1" x14ac:dyDescent="0.25">
      <c r="A15" s="30">
        <v>2</v>
      </c>
      <c r="B15" s="39" t="s">
        <v>112</v>
      </c>
      <c r="C15" s="15"/>
      <c r="D15" s="293">
        <v>1</v>
      </c>
      <c r="E15" s="293" t="s">
        <v>114</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20" customHeight="1" thickBot="1" x14ac:dyDescent="0.3">
      <c r="A16" s="30">
        <v>3</v>
      </c>
      <c r="B16" s="39" t="s">
        <v>113</v>
      </c>
      <c r="C16" s="15"/>
      <c r="D16" s="293">
        <v>1</v>
      </c>
      <c r="E16" s="293" t="s">
        <v>115</v>
      </c>
      <c r="F16" s="119"/>
      <c r="G16" s="14">
        <v>0</v>
      </c>
      <c r="H16" s="1">
        <f t="shared" ref="H16" si="13">+ROUND(F16*G16,0)</f>
        <v>0</v>
      </c>
      <c r="I16" s="14">
        <v>0</v>
      </c>
      <c r="J16" s="1">
        <f t="shared" ref="J16" si="14">ROUND(F16*I16,0)</f>
        <v>0</v>
      </c>
      <c r="K16" s="1">
        <f t="shared" ref="K16" si="15">ROUND(F16+H16+J16,0)</f>
        <v>0</v>
      </c>
      <c r="L16" s="1">
        <f t="shared" ref="L16" si="16">ROUND(F16*D16,0)</f>
        <v>0</v>
      </c>
      <c r="M16" s="1">
        <f t="shared" ref="M16" si="17">ROUND(L16*G16,0)</f>
        <v>0</v>
      </c>
      <c r="N16" s="1">
        <f t="shared" ref="N16" si="18">ROUND(L16*I16,0)</f>
        <v>0</v>
      </c>
      <c r="O16" s="31">
        <f t="shared" ref="O16" si="19">ROUND(L16+N16+M16,0)</f>
        <v>0</v>
      </c>
    </row>
    <row r="17" spans="1:15" s="10" customFormat="1" ht="42" customHeight="1" thickBot="1" x14ac:dyDescent="0.3">
      <c r="A17" s="153" t="s">
        <v>26</v>
      </c>
      <c r="B17" s="154"/>
      <c r="C17" s="154"/>
      <c r="D17" s="154"/>
      <c r="E17" s="154"/>
      <c r="F17" s="154"/>
      <c r="G17" s="154"/>
      <c r="H17" s="154"/>
      <c r="I17" s="154"/>
      <c r="J17" s="154"/>
      <c r="K17" s="154"/>
      <c r="L17" s="126" t="s">
        <v>27</v>
      </c>
      <c r="M17" s="127"/>
      <c r="N17" s="127"/>
      <c r="O17" s="58">
        <f>SUMIF(G:G,0%,L:L)+SUMIF(G:G,"",L:L)</f>
        <v>0</v>
      </c>
    </row>
    <row r="18" spans="1:15" s="10" customFormat="1" ht="39" customHeight="1" x14ac:dyDescent="0.25">
      <c r="A18" s="132" t="s">
        <v>107</v>
      </c>
      <c r="B18" s="133"/>
      <c r="C18" s="133"/>
      <c r="D18" s="133"/>
      <c r="E18" s="133"/>
      <c r="F18" s="133"/>
      <c r="G18" s="133"/>
      <c r="H18" s="133"/>
      <c r="I18" s="133"/>
      <c r="J18" s="133"/>
      <c r="K18" s="134"/>
      <c r="L18" s="124" t="s">
        <v>28</v>
      </c>
      <c r="M18" s="125"/>
      <c r="N18" s="125"/>
      <c r="O18" s="59">
        <f>SUMIF(G:G,5%,L:L)</f>
        <v>0</v>
      </c>
    </row>
    <row r="19" spans="1:15" s="10" customFormat="1" ht="30" customHeight="1" x14ac:dyDescent="0.25">
      <c r="A19" s="135"/>
      <c r="B19" s="136"/>
      <c r="C19" s="136"/>
      <c r="D19" s="136"/>
      <c r="E19" s="136"/>
      <c r="F19" s="136"/>
      <c r="G19" s="136"/>
      <c r="H19" s="136"/>
      <c r="I19" s="136"/>
      <c r="J19" s="136"/>
      <c r="K19" s="137"/>
      <c r="L19" s="124" t="s">
        <v>29</v>
      </c>
      <c r="M19" s="125"/>
      <c r="N19" s="125"/>
      <c r="O19" s="59">
        <f>SUMIF(G:G,19%,L:L)</f>
        <v>0</v>
      </c>
    </row>
    <row r="20" spans="1:15" s="10" customFormat="1" ht="30" customHeight="1" x14ac:dyDescent="0.25">
      <c r="A20" s="135"/>
      <c r="B20" s="136"/>
      <c r="C20" s="136"/>
      <c r="D20" s="136"/>
      <c r="E20" s="136"/>
      <c r="F20" s="136"/>
      <c r="G20" s="136"/>
      <c r="H20" s="136"/>
      <c r="I20" s="136"/>
      <c r="J20" s="136"/>
      <c r="K20" s="137"/>
      <c r="L20" s="122" t="s">
        <v>22</v>
      </c>
      <c r="M20" s="123"/>
      <c r="N20" s="123"/>
      <c r="O20" s="60">
        <f>SUM(O17:O19)</f>
        <v>0</v>
      </c>
    </row>
    <row r="21" spans="1:15" s="10" customFormat="1" ht="30" customHeight="1" x14ac:dyDescent="0.25">
      <c r="A21" s="135"/>
      <c r="B21" s="136"/>
      <c r="C21" s="136"/>
      <c r="D21" s="136"/>
      <c r="E21" s="136"/>
      <c r="F21" s="136"/>
      <c r="G21" s="136"/>
      <c r="H21" s="136"/>
      <c r="I21" s="136"/>
      <c r="J21" s="136"/>
      <c r="K21" s="137"/>
      <c r="L21" s="120" t="s">
        <v>30</v>
      </c>
      <c r="M21" s="121"/>
      <c r="N21" s="121"/>
      <c r="O21" s="61">
        <f>SUMIF(G:G,5%,M:M)</f>
        <v>0</v>
      </c>
    </row>
    <row r="22" spans="1:15" s="10" customFormat="1" ht="30" customHeight="1" x14ac:dyDescent="0.25">
      <c r="A22" s="135"/>
      <c r="B22" s="136"/>
      <c r="C22" s="136"/>
      <c r="D22" s="136"/>
      <c r="E22" s="136"/>
      <c r="F22" s="136"/>
      <c r="G22" s="136"/>
      <c r="H22" s="136"/>
      <c r="I22" s="136"/>
      <c r="J22" s="136"/>
      <c r="K22" s="137"/>
      <c r="L22" s="120" t="s">
        <v>31</v>
      </c>
      <c r="M22" s="121"/>
      <c r="N22" s="121"/>
      <c r="O22" s="61">
        <f>SUMIF(G:G,19%,M:M)</f>
        <v>0</v>
      </c>
    </row>
    <row r="23" spans="1:15" s="10" customFormat="1" ht="30" customHeight="1" x14ac:dyDescent="0.25">
      <c r="A23" s="135"/>
      <c r="B23" s="136"/>
      <c r="C23" s="136"/>
      <c r="D23" s="136"/>
      <c r="E23" s="136"/>
      <c r="F23" s="136"/>
      <c r="G23" s="136"/>
      <c r="H23" s="136"/>
      <c r="I23" s="136"/>
      <c r="J23" s="136"/>
      <c r="K23" s="137"/>
      <c r="L23" s="122" t="s">
        <v>32</v>
      </c>
      <c r="M23" s="123"/>
      <c r="N23" s="123"/>
      <c r="O23" s="60">
        <f>SUM(O21:O22)</f>
        <v>0</v>
      </c>
    </row>
    <row r="24" spans="1:15" s="10" customFormat="1" ht="30" customHeight="1" x14ac:dyDescent="0.25">
      <c r="A24" s="135"/>
      <c r="B24" s="136"/>
      <c r="C24" s="136"/>
      <c r="D24" s="136"/>
      <c r="E24" s="136"/>
      <c r="F24" s="136"/>
      <c r="G24" s="136"/>
      <c r="H24" s="136"/>
      <c r="I24" s="136"/>
      <c r="J24" s="136"/>
      <c r="K24" s="137"/>
      <c r="L24" s="124" t="s">
        <v>33</v>
      </c>
      <c r="M24" s="125"/>
      <c r="N24" s="125"/>
      <c r="O24" s="59">
        <f>SUMIF(I:I,8%,N:N)</f>
        <v>0</v>
      </c>
    </row>
    <row r="25" spans="1:15" s="10" customFormat="1" ht="37.5" customHeight="1" x14ac:dyDescent="0.25">
      <c r="A25" s="135"/>
      <c r="B25" s="136"/>
      <c r="C25" s="136"/>
      <c r="D25" s="136"/>
      <c r="E25" s="136"/>
      <c r="F25" s="136"/>
      <c r="G25" s="136"/>
      <c r="H25" s="136"/>
      <c r="I25" s="136"/>
      <c r="J25" s="136"/>
      <c r="K25" s="137"/>
      <c r="L25" s="130" t="s">
        <v>34</v>
      </c>
      <c r="M25" s="131"/>
      <c r="N25" s="131"/>
      <c r="O25" s="60">
        <f>SUM(O24)</f>
        <v>0</v>
      </c>
    </row>
    <row r="26" spans="1:15" s="10" customFormat="1" ht="32.25" customHeight="1" thickBot="1" x14ac:dyDescent="0.3">
      <c r="A26" s="138"/>
      <c r="B26" s="139"/>
      <c r="C26" s="139"/>
      <c r="D26" s="139"/>
      <c r="E26" s="139"/>
      <c r="F26" s="139"/>
      <c r="G26" s="139"/>
      <c r="H26" s="139"/>
      <c r="I26" s="139"/>
      <c r="J26" s="139"/>
      <c r="K26" s="140"/>
      <c r="L26" s="128" t="s">
        <v>35</v>
      </c>
      <c r="M26" s="129"/>
      <c r="N26" s="129"/>
      <c r="O26" s="62">
        <f>+O20+O23+O25</f>
        <v>0</v>
      </c>
    </row>
    <row r="28" spans="1:15" ht="50.1" customHeight="1" thickBot="1" x14ac:dyDescent="0.3">
      <c r="B28" s="144"/>
      <c r="C28" s="144"/>
    </row>
    <row r="29" spans="1:15" x14ac:dyDescent="0.25">
      <c r="B29" s="165" t="s">
        <v>36</v>
      </c>
      <c r="C29" s="165"/>
    </row>
    <row r="30" spans="1:15" ht="15" customHeight="1" x14ac:dyDescent="0.25">
      <c r="M30" s="72"/>
      <c r="N30" s="73"/>
      <c r="O30" s="74"/>
    </row>
    <row r="31" spans="1:15" ht="15.75" customHeight="1" x14ac:dyDescent="0.25">
      <c r="M31" s="72"/>
      <c r="N31" s="73"/>
      <c r="O31" s="74"/>
    </row>
    <row r="32" spans="1:15" ht="15" customHeight="1" x14ac:dyDescent="0.25">
      <c r="A32" s="13" t="s">
        <v>37</v>
      </c>
      <c r="M32" s="72"/>
      <c r="N32" s="73"/>
      <c r="O32" s="74"/>
    </row>
    <row r="33" spans="1:17" x14ac:dyDescent="0.25">
      <c r="A33" s="164" t="s">
        <v>38</v>
      </c>
      <c r="B33" s="164"/>
      <c r="C33" s="164"/>
      <c r="D33" s="164"/>
      <c r="E33" s="164"/>
      <c r="F33" s="164"/>
      <c r="G33" s="164"/>
      <c r="H33" s="164"/>
      <c r="I33" s="164"/>
      <c r="J33" s="164"/>
      <c r="K33" s="164"/>
      <c r="L33" s="164"/>
      <c r="M33" s="164"/>
      <c r="N33" s="164"/>
      <c r="O33" s="164"/>
      <c r="P33" s="2"/>
      <c r="Q33" s="2"/>
    </row>
    <row r="34" spans="1:17" ht="15" customHeight="1" x14ac:dyDescent="0.25">
      <c r="A34" s="163" t="s">
        <v>39</v>
      </c>
      <c r="B34" s="163"/>
      <c r="C34" s="163"/>
      <c r="D34" s="163"/>
      <c r="E34" s="163"/>
      <c r="F34" s="163"/>
      <c r="G34" s="163"/>
      <c r="H34" s="163"/>
      <c r="I34" s="163"/>
      <c r="J34" s="163"/>
      <c r="K34" s="163"/>
      <c r="L34" s="163"/>
      <c r="M34" s="163"/>
      <c r="N34" s="163"/>
      <c r="O34" s="163"/>
      <c r="P34" s="63"/>
      <c r="Q34" s="63"/>
    </row>
    <row r="35" spans="1:17" x14ac:dyDescent="0.25">
      <c r="A35" s="162" t="s">
        <v>40</v>
      </c>
      <c r="B35" s="162"/>
      <c r="C35" s="162"/>
      <c r="D35" s="162"/>
      <c r="E35" s="162"/>
      <c r="F35" s="162"/>
      <c r="G35" s="162"/>
      <c r="H35" s="162"/>
      <c r="I35" s="162"/>
      <c r="J35" s="162"/>
      <c r="K35" s="162"/>
      <c r="L35" s="162"/>
      <c r="M35" s="162"/>
      <c r="N35" s="162"/>
      <c r="O35" s="162"/>
      <c r="P35" s="5"/>
      <c r="Q35" s="5"/>
    </row>
    <row r="36" spans="1:17" x14ac:dyDescent="0.25">
      <c r="A36" s="162" t="s">
        <v>41</v>
      </c>
      <c r="B36" s="162"/>
      <c r="C36" s="162"/>
      <c r="D36" s="162"/>
      <c r="E36" s="162"/>
      <c r="F36" s="162"/>
      <c r="G36" s="162"/>
      <c r="H36" s="162"/>
      <c r="I36" s="162"/>
      <c r="J36" s="162"/>
      <c r="K36" s="162"/>
      <c r="L36" s="162"/>
      <c r="M36" s="162"/>
      <c r="N36" s="162"/>
      <c r="O36" s="16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w4Tw1bR16BmeWz3RIuSjwPCdORX/sKrUYAOiu1nPlXr3ohifPz8ZNLBhvEPYpCusnAkYg1qsdftMFDIf3sMOUg==" saltValue="L/aofrZxGk+rHBUPUYsMJ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1" zoomScale="90" zoomScaleNormal="70" zoomScaleSheetLayoutView="9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2025-02-05T15:08:28Z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