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ytcapador_ucundinamarca_edu_co/Documents/TRABAJO EN LINEA/2025/4. REVISION MINUTAS/TERMINOS/INV-007-2025 AGENCIA DE PUBLICIDAD/"/>
    </mc:Choice>
  </mc:AlternateContent>
  <xr:revisionPtr revIDLastSave="5" documentId="8_{BE1C6DDA-ABEF-450D-A5D0-85D8DC65525F}" xr6:coauthVersionLast="47" xr6:coauthVersionMax="47" xr10:uidLastSave="{8DAEC26D-CC8C-4A30-9914-F856F7CDFA3E}"/>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7" l="1"/>
  <c r="J43" i="7"/>
  <c r="L43" i="7"/>
  <c r="N43" i="7" s="1"/>
  <c r="L42" i="7"/>
  <c r="J42" i="7"/>
  <c r="H42" i="7"/>
  <c r="O34" i="7"/>
  <c r="M43" i="7" l="1"/>
  <c r="K42" i="7"/>
  <c r="K43" i="7"/>
  <c r="O43" i="7"/>
  <c r="M42" i="7"/>
  <c r="O35" i="7" s="1"/>
  <c r="N42" i="7"/>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15" i="7"/>
  <c r="J15" i="7"/>
  <c r="L15" i="7"/>
  <c r="M15" i="7" s="1"/>
  <c r="O32" i="7"/>
  <c r="O31" i="7"/>
  <c r="L14" i="7"/>
  <c r="M14" i="7" s="1"/>
  <c r="J14" i="7"/>
  <c r="H14" i="7"/>
  <c r="O42" i="7" l="1"/>
  <c r="O44" i="7" s="1"/>
  <c r="M21" i="7"/>
  <c r="O21" i="7" s="1"/>
  <c r="M22" i="7"/>
  <c r="O22" i="7" s="1"/>
  <c r="K21" i="7"/>
  <c r="K19" i="7"/>
  <c r="N18" i="7"/>
  <c r="O18" i="7" s="1"/>
  <c r="K24" i="7"/>
  <c r="K27" i="7"/>
  <c r="N27" i="7"/>
  <c r="O27" i="7" s="1"/>
  <c r="N17" i="7"/>
  <c r="O17" i="7" s="1"/>
  <c r="K25" i="7"/>
  <c r="M29" i="7"/>
  <c r="O29" i="7" s="1"/>
  <c r="N26" i="7"/>
  <c r="O26" i="7" s="1"/>
  <c r="K20" i="7"/>
  <c r="K23" i="7"/>
  <c r="K29" i="7"/>
  <c r="K26" i="7"/>
  <c r="N28" i="7"/>
  <c r="O28" i="7" s="1"/>
  <c r="M23" i="7"/>
  <c r="O23" i="7" s="1"/>
  <c r="K18" i="7"/>
  <c r="N25" i="7"/>
  <c r="O25" i="7" s="1"/>
  <c r="K28" i="7"/>
  <c r="K17" i="7"/>
  <c r="K15" i="7"/>
  <c r="K22" i="7"/>
  <c r="K16" i="7"/>
  <c r="N20" i="7"/>
  <c r="O20" i="7" s="1"/>
  <c r="N16" i="7"/>
  <c r="O16" i="7" s="1"/>
  <c r="N19" i="7"/>
  <c r="O19" i="7" s="1"/>
  <c r="N24" i="7"/>
  <c r="O24" i="7" s="1"/>
  <c r="N15" i="7"/>
  <c r="O15" i="7" s="1"/>
  <c r="O30" i="7"/>
  <c r="O33" i="7" s="1"/>
  <c r="K14" i="7"/>
  <c r="O36" i="7"/>
  <c r="O37" i="7"/>
  <c r="O38" i="7" s="1"/>
  <c r="N14" i="7"/>
  <c r="O14" i="7" s="1"/>
  <c r="O39" i="7" l="1"/>
</calcChain>
</file>

<file path=xl/sharedStrings.xml><?xml version="1.0" encoding="utf-8"?>
<sst xmlns="http://schemas.openxmlformats.org/spreadsheetml/2006/main" count="146" uniqueCount="102">
  <si>
    <t>MACROPROCESO DE APOYO</t>
  </si>
  <si>
    <t>CÓDIGO: ABSF125</t>
  </si>
  <si>
    <t xml:space="preserve">PROCESO GESTIÓN BIENES Y SERVICIOS </t>
  </si>
  <si>
    <t>COTIZACIÓN PARA PROCESOS DE BIENES, SERVICIOS U OBRAS</t>
  </si>
  <si>
    <t>PÁGINA 1 DE 6</t>
  </si>
  <si>
    <t>32.1</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</si>
  <si>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</si>
  <si>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</si>
  <si>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</si>
  <si>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</si>
  <si>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</si>
  <si>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</si>
  <si>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</si>
  <si>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</si>
  <si>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</si>
  <si>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</si>
  <si>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</si>
  <si>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</si>
  <si>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</si>
  <si>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</si>
  <si>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</si>
  <si>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</si>
  <si>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</si>
  <si>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</si>
  <si>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</si>
  <si>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</si>
  <si>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</si>
  <si>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</si>
  <si>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</si>
  <si>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</si>
  <si>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</si>
  <si>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</si>
  <si>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</si>
  <si>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</si>
  <si>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</si>
  <si>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</si>
  <si>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</si>
  <si>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</si>
  <si>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</si>
  <si>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</si>
  <si>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</si>
  <si>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</si>
  <si>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</si>
  <si>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</si>
  <si>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</si>
  <si>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</si>
  <si>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</si>
  <si>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</si>
  <si>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</si>
  <si>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</si>
  <si>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</si>
  <si>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</si>
  <si>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</si>
  <si>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</si>
  <si>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</si>
  <si>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</si>
  <si>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</si>
  <si>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</si>
  <si>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</si>
  <si>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</si>
  <si>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</si>
  <si>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</si>
  <si>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</si>
  <si>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</si>
  <si>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</si>
  <si>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</si>
  <si>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</si>
  <si>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</si>
  <si>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</si>
  <si>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</si>
  <si>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</si>
  <si>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</si>
  <si>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</si>
  <si>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</si>
  <si>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</si>
  <si>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</si>
  <si>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</si>
  <si>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</si>
  <si>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</si>
  <si>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</si>
  <si>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</si>
  <si>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Emisión de menciones publicitarias en radio con las siguientes características: 
• En una emisora con cobertura y posicionamiento en la región del Sumapaz y el alto Magdalena con Dial FM. 
• Cantidad total: 720 menciones por la duración del contrato. 
• 90 menciones al mes. 
• Con una duración cada uno de 15 segundos. 
• Emitidos en la franja musical (de 9 a.m a 6 p.m). 
Nota: La Oficina de Comunicaciones envía los temas de las menciones.
</t>
  </si>
  <si>
    <t xml:space="preserve">Publicación de banners publicitarios en un portal web de noticias con las siguientes características: 
• Con posicionamiento regional en Cundinamarca. 
• Con un tamaño que se encuentre entre los rangos de: (1000 a 2000 pixeles de ancho) y (800 a 1100 pixeles de alto). 
• Publicado durante un mes cada uno de los banner. 
• El cotizante deberá identificar un medio de comunicación que se ajuste a tener un mayor número de visitantes en Cundinamarca. 
• Presencia fija. 
• Su ubicación dentro del site deberá ser un sitio que reporte el mayor número de vistas del portal web con las características mencionadas. 
Nota: La Oficina de Comunicaciones envía los banners a publicar.
</t>
  </si>
  <si>
    <t xml:space="preserve">Publicación de avisos a blanco y negro en un periódico con las siguientes características: 
• Con posicionamiento en Fusagasugá. 
• En página entera de acuerdo con el tamaño del periódico ya sea tamaño tabloide u oficio. 
Nota: La Oficina de Comunicaciones enviará el diseño del aviso a imprimir.
</t>
  </si>
  <si>
    <t xml:space="preserve">Publicación de avisos en blanco y negro en un periódico con las siguientes características: 
• Cobertura nacional. 
• Tamaño: Cuarto de página (de acuerdo con el tamaño del periódico). 
Nota: La Oficina de Comunicaciones enviará el diseño de los avisos.
</t>
  </si>
  <si>
    <t xml:space="preserve">Publicación de artículos patrocinados en portales web de noticias con las siguientes características: 
• Con posicionamiento nacional. 
• Cuyo portal web alcance un mínimo de 100.000 vistas por mes. 
• Cada artículo patrocinado debe tener una extensión como mínimo de 7 párrafos. 
• El articulo patrocinado debe quedar alojado en el portal web que se publica. 
Nota1: La información y las fotografías las entrega la oficina asesora de comunicaciones. 
Nota 2: Los artículos patrocinados deberán se Publicados en como mínimo 2 medios de comunicación diferentes.
</t>
  </si>
  <si>
    <t xml:space="preserve">Emisión de comerciales de televisión con las siguientes características: 
• En un canal con cobertura regional.
• Duración de cada emisión: 20 segundos.
• Franja de emisión: familiar.  
Nota: La Oficina de Comunicaciones enviará el material a emitir.
</t>
  </si>
  <si>
    <t xml:space="preserve">Publicación de avisos a blanco y negro en un periódico publicitario con las siguientes características: 
• Publicado en la contraportada del periódico. 
• Con posicionamiento y distribución en Cundinamarca. 
• Tamaño: página entera de acuerdo con el tamaño del periódico. 
Nota: La oficina asesora de comunicaciones enviara los avisos a publicar
</t>
  </si>
  <si>
    <t xml:space="preserve">Fee mensual de la agencia: El contratista deberá entregar un informe mensual con las siguientes características: 
• Realización de un diagnóstico del impacto de las publicaciones y emisiones realizadas en los diversos medios de comunicación y redes sociales en las que se pauto. 
• Mencionando la efectividad de las publicaciones para el posicionamiento de la marca Universidad de Cundinamarca. 
• Debe contener información cualitativa y cuantitativa que le permita a la Entidad evaluar los resultados de su inversión publicitaria. 
• Informar el alcance para los medios que puedan ser leídos. 
• Incluyendo la asesoría y medición de métricas de la inversión publicitaria realizada. 
• Adjuntando las certificaciones de las publicaciones de las pautas ATL
</t>
  </si>
  <si>
    <t xml:space="preserve">Servicio de publicidad en un periódico con cobertura nacional a través de paquete publicitario que incluya: 
• 1 Publirreportaje Digital en el sitio web del periódico. 
• 1 Publirreportaje Impreso en el periódico
• 100 impresiones tradicionales SEGMENTADA a un público entre 18 a 28 años, habitantes de Cundinamarca, en la página web del periódico. 
• Post galería en Instagram del periódico.
• 1 stories Instagram del periódico. 
• 1 post Facebook del periódico. 
Nota: La oficina asesora de comunicaciones enviará el material a publicar.
</t>
  </si>
  <si>
    <t xml:space="preserve">Servicio de publicidad a través de campaña de anuncios en las redes sociales (Facebook o Instagram) de medios de comunicación locales de Fusagasugá y/o Cundinamarca (puede ser emisora virtual o portal de noticias), dichas redes deben contar como mínimo con 5 mil seguidores. 
Nota 1: Los anuncios deben ser publicados en las redes sociales en como mínimo 4 medios de comunicación distintos. 
Nota2: La oficina asesora de comunicaciones enviará el material a publicar
</t>
  </si>
  <si>
    <t xml:space="preserve">Servicio de publicidad a través de la inversión en las redes sociales de Meta (Facebook Ads e Instagram Ads) con el objetivo de conseguir 3000 leads para promocionar 16 programas de pregrado, cursos de educación continuada y posicionamiento de marca. 
Nota: La inversión debe ser realizada desde las cuentas administradas por la Universidad de Cundinamarca.
</t>
  </si>
  <si>
    <t xml:space="preserve">Servicio de publicidad a través de la inversión en la red social de Tik Tok con el objetivo de conseguir 3000 leads para promocionar 16 programas de pregrado, cursos de educación continuada y posicionamiento de marca. 
Nota: La inversión debe ser realizada desde las cuentas administradas por la Universidad de Cundinamarca.
</t>
  </si>
  <si>
    <t xml:space="preserve">Servicio de publicidad a través de la campaña de anuncios en Google Ads con el objetivo de conseguir 1.500 leads para promocionar la oferta institucional. 
Nota: La inversión debe ser realizada desde las cuentas administradas por la Universidad de Cundinamarca.
</t>
  </si>
  <si>
    <t>GLOBAL</t>
  </si>
  <si>
    <t>PAQUETE</t>
  </si>
  <si>
    <t xml:space="preserve">Servicio de publicación de edicto con las siguientes características: 
• a blanco y negro. 
• En un periódico con cobertura nacional.
• Día de publicación, fines de semana (sábado y/o domingo). 
• Publicado en la sección de edictos o judiciales o clasificados. 
• Tamaño: Mínimo 2 columnas de ancho (El ancho se calcula según el ancho de la columna del periódico contratado) x 5 centímetros de alto.
Nota 1: La oficina asesora de comunicaciones enviará el aviso a publicar. 
</t>
  </si>
  <si>
    <t xml:space="preserve">Servicio de publicación de aviso con las siguientes características: 
• a blanco y negro. 
• En un periódico con cobertura nacional.
• Día de publicación, fines de semana (sábado y/o domingo). 
• Publicado en la sección de edictos o judiciales o clasificados. 
• Tamaño: Mínimo 3 columnas (El ancho se calcula según el ancho de la columna del periódico contratado) y como mínimo 14 centímetros de alto. 
Nota 1: La oficina asesora de comunicaciones enviará el aviso a publicar. 
</t>
  </si>
  <si>
    <t>ESPECIFICACIONES TÉCNICAS DE LOS ITEMS GLOBALES</t>
  </si>
  <si>
    <t xml:space="preserve">TOTAL </t>
  </si>
  <si>
    <t xml:space="preserve">Servicio de publicación a necesidad de avisos con las siguientes características: 
• a blanco y negro. 
• En un periódico con cobertura nacional.
• Día de publicación, fines de semana (sábado y/o domingo). 
• Publicado en la sección de edictos o judiciales o clasificados. 
• Tamaño: Mínimo 3 columnas (El ancho se calcula según el ancho de la columna del periódico contratado) y como mínimo 14 centímetros de alto. 
Nota 1: La oficina asesora de comunicaciones enviará el aviso a publicar. 
Nota 2: El presupuesto para la publicación de los avisos será hasta agotar ($ 5.000.000) Cinco millones de pesos MCTE, IVA incluido.
</t>
  </si>
  <si>
    <t xml:space="preserve">Servicio de publicación a necesidad de edictos con las siguientes características: 
• a blanco y negro. 
• En un periódico con cobertura nacional.
• Día de publicación, fines de semana (sábado y/o domingo). 
• Publicado en la sección de edictos o judiciales o clasificados. 
• Tamaño: Mínimo 2 columnas de ancho (El ancho se calcula según el ancho de la columna del periódico contratado) x 5 centímetros de alto.
Nota 1: La oficina asesora de comunicaciones enviará el aviso a publicar. 
Nota 2: El presupuesto para la publicación de los avisos será hasta agotar ($ 7.000.000) Siete millones de pesos MCTE, IVA incluido.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</si>
</sst>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30">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29" fillId="2" borderId="0" xfId="0" applyFont="1" applyFill="1" applyAlignment="1" applyProtection="1">
      <alignment horizontal="left" vertical="center" wrapText="1"/>
      <protection hidden="1"/>
    </xf>
    <xf numFmtId="0" fontId="6" fillId="0" borderId="0" xfId="3" applyNumberFormat="1" applyFont="1" applyBorder="1" applyAlignment="1" applyProtection="1">
      <alignment horizontal="center" vertical="center" wrapText="1"/>
      <protection hidden="1"/>
    </xf>
    <xf numFmtId="43" fontId="6" fillId="0" borderId="0" xfId="4" applyFont="1" applyBorder="1" applyAlignment="1" applyProtection="1">
      <alignment vertical="center"/>
      <protection hidden="1"/>
    </xf>
    <xf numFmtId="0" fontId="1" fillId="0" borderId="26" xfId="0" applyFont="1" applyBorder="1" applyAlignment="1" applyProtection="1">
      <alignment wrapText="1"/>
      <protection hidden="1"/>
    </xf>
    <xf numFmtId="0" fontId="1" fillId="0" borderId="26" xfId="0"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1"/>
  <sheetViews>
    <sheetView showGridLines="0" tabSelected="1" topLeftCell="A32" zoomScale="70" zoomScaleNormal="70" zoomScaleSheetLayoutView="70" zoomScalePageLayoutView="55" workbookViewId="0">
      <selection activeCell="G42" sqref="G42"/>
    </sheetView>
  </sheetViews>
  <sheetFormatPr baseColWidth="10" defaultColWidth="11.42578125" defaultRowHeight="15" x14ac:dyDescent="0.25"/>
  <cols>
    <col min="1" max="1" width="10.42578125" style="2" customWidth="1"/>
    <col min="2" max="2" width="66.1406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8"/>
      <c r="B2" s="69" t="s">
        <v>0</v>
      </c>
      <c r="C2" s="69"/>
      <c r="D2" s="69"/>
      <c r="E2" s="69"/>
      <c r="F2" s="69"/>
      <c r="G2" s="69"/>
      <c r="H2" s="69"/>
      <c r="I2" s="69"/>
      <c r="J2" s="69"/>
      <c r="K2" s="69"/>
      <c r="L2" s="69"/>
      <c r="M2" s="69"/>
      <c r="N2" s="70" t="s">
        <v>79</v>
      </c>
      <c r="O2" s="70"/>
    </row>
    <row r="3" spans="1:15" ht="15.75" customHeight="1" x14ac:dyDescent="0.25">
      <c r="A3" s="68"/>
      <c r="B3" s="69" t="s">
        <v>2</v>
      </c>
      <c r="C3" s="69"/>
      <c r="D3" s="69"/>
      <c r="E3" s="69"/>
      <c r="F3" s="69"/>
      <c r="G3" s="69"/>
      <c r="H3" s="69"/>
      <c r="I3" s="69"/>
      <c r="J3" s="69"/>
      <c r="K3" s="69"/>
      <c r="L3" s="69"/>
      <c r="M3" s="69"/>
      <c r="N3" s="70" t="s">
        <v>76</v>
      </c>
      <c r="O3" s="70"/>
    </row>
    <row r="4" spans="1:15" ht="16.5" customHeight="1" x14ac:dyDescent="0.25">
      <c r="A4" s="68"/>
      <c r="B4" s="69" t="s">
        <v>3</v>
      </c>
      <c r="C4" s="69"/>
      <c r="D4" s="69"/>
      <c r="E4" s="69"/>
      <c r="F4" s="69"/>
      <c r="G4" s="69"/>
      <c r="H4" s="69"/>
      <c r="I4" s="69"/>
      <c r="J4" s="69"/>
      <c r="K4" s="69"/>
      <c r="L4" s="69"/>
      <c r="M4" s="69"/>
      <c r="N4" s="70" t="s">
        <v>78</v>
      </c>
      <c r="O4" s="70"/>
    </row>
    <row r="5" spans="1:15" ht="15" customHeight="1" x14ac:dyDescent="0.25">
      <c r="A5" s="68"/>
      <c r="B5" s="69"/>
      <c r="C5" s="69"/>
      <c r="D5" s="69"/>
      <c r="E5" s="69"/>
      <c r="F5" s="69"/>
      <c r="G5" s="69"/>
      <c r="H5" s="69"/>
      <c r="I5" s="69"/>
      <c r="J5" s="69"/>
      <c r="K5" s="69"/>
      <c r="L5" s="69"/>
      <c r="M5" s="69"/>
      <c r="N5" s="70" t="s">
        <v>4</v>
      </c>
      <c r="O5" s="70"/>
    </row>
    <row r="7" spans="1:15" x14ac:dyDescent="0.25">
      <c r="A7" s="5" t="s">
        <v>5</v>
      </c>
    </row>
    <row r="8" spans="1:15" ht="9.9499999999999993" customHeight="1" x14ac:dyDescent="0.25">
      <c r="A8" s="6"/>
    </row>
    <row r="9" spans="1:15" ht="30" customHeight="1" x14ac:dyDescent="0.25">
      <c r="A9" s="90">
        <v>1</v>
      </c>
      <c r="B9" s="91"/>
      <c r="D9" s="75" t="s">
        <v>6</v>
      </c>
      <c r="E9" s="76"/>
      <c r="F9" s="77"/>
      <c r="G9" s="78"/>
      <c r="H9" s="78"/>
      <c r="I9" s="79"/>
      <c r="K9" s="75" t="s">
        <v>7</v>
      </c>
      <c r="L9" s="76"/>
      <c r="M9" s="73"/>
      <c r="N9" s="74"/>
    </row>
    <row r="10" spans="1:15" ht="8.25" customHeight="1" x14ac:dyDescent="0.25">
      <c r="A10" s="92"/>
      <c r="B10" s="93"/>
      <c r="C10" s="7"/>
      <c r="E10" s="8"/>
      <c r="F10" s="8"/>
      <c r="M10" s="8"/>
      <c r="N10" s="2"/>
    </row>
    <row r="11" spans="1:15" ht="30" customHeight="1" x14ac:dyDescent="0.25">
      <c r="A11" s="94"/>
      <c r="B11" s="95"/>
      <c r="D11" s="75" t="s">
        <v>8</v>
      </c>
      <c r="E11" s="76"/>
      <c r="F11" s="77"/>
      <c r="G11" s="78"/>
      <c r="H11" s="78"/>
      <c r="I11" s="79"/>
      <c r="K11" s="75" t="s">
        <v>9</v>
      </c>
      <c r="L11" s="76"/>
      <c r="M11" s="71"/>
      <c r="N11" s="72"/>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76.25" customHeight="1" x14ac:dyDescent="0.2">
      <c r="A14" s="26">
        <v>1</v>
      </c>
      <c r="B14" s="60" t="s">
        <v>81</v>
      </c>
      <c r="C14" s="12"/>
      <c r="D14" s="61">
        <v>720</v>
      </c>
      <c r="E14" s="61" t="s">
        <v>80</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74" customHeight="1" x14ac:dyDescent="0.2">
      <c r="A15" s="26">
        <v>2</v>
      </c>
      <c r="B15" s="60" t="s">
        <v>81</v>
      </c>
      <c r="C15" s="12"/>
      <c r="D15" s="61">
        <v>1000</v>
      </c>
      <c r="E15" s="61" t="s">
        <v>80</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91.25" customHeight="1" x14ac:dyDescent="0.2">
      <c r="A16" s="26">
        <v>3</v>
      </c>
      <c r="B16" s="60" t="s">
        <v>82</v>
      </c>
      <c r="C16" s="12"/>
      <c r="D16" s="61">
        <v>8</v>
      </c>
      <c r="E16" s="61" t="s">
        <v>80</v>
      </c>
      <c r="F16" s="13"/>
      <c r="G16" s="11"/>
      <c r="H16" s="1">
        <f t="shared" ref="H16:H29" si="13">+ROUND(F16*G16,0)</f>
        <v>0</v>
      </c>
      <c r="I16" s="11"/>
      <c r="J16" s="1">
        <f t="shared" ref="J16:J29" si="14">ROUND(F16*I16,0)</f>
        <v>0</v>
      </c>
      <c r="K16" s="1">
        <f t="shared" ref="K16:K29" si="15">ROUND(F16+H16+J16,0)</f>
        <v>0</v>
      </c>
      <c r="L16" s="1">
        <f t="shared" ref="L16:L29" si="16">ROUND(F16*D16,0)</f>
        <v>0</v>
      </c>
      <c r="M16" s="1">
        <f t="shared" ref="M16:M29" si="17">ROUND(L16*G16,0)</f>
        <v>0</v>
      </c>
      <c r="N16" s="1">
        <f t="shared" ref="N16:N29" si="18">ROUND(L16*I16,0)</f>
        <v>0</v>
      </c>
      <c r="O16" s="27">
        <f t="shared" ref="O16:O29" si="19">ROUND(L16+N16+M16,0)</f>
        <v>0</v>
      </c>
    </row>
    <row r="17" spans="1:15" s="9" customFormat="1" ht="123.75" customHeight="1" x14ac:dyDescent="0.2">
      <c r="A17" s="26">
        <v>4</v>
      </c>
      <c r="B17" s="60" t="s">
        <v>83</v>
      </c>
      <c r="C17" s="12"/>
      <c r="D17" s="61">
        <v>4</v>
      </c>
      <c r="E17" s="61" t="s">
        <v>80</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11" customHeight="1" x14ac:dyDescent="0.2">
      <c r="A18" s="26">
        <v>5</v>
      </c>
      <c r="B18" s="60" t="s">
        <v>84</v>
      </c>
      <c r="C18" s="12"/>
      <c r="D18" s="61">
        <v>4</v>
      </c>
      <c r="E18" s="61" t="s">
        <v>80</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95.75" customHeight="1" x14ac:dyDescent="0.2">
      <c r="A19" s="26">
        <v>6</v>
      </c>
      <c r="B19" s="60" t="s">
        <v>85</v>
      </c>
      <c r="C19" s="12"/>
      <c r="D19" s="61">
        <v>4</v>
      </c>
      <c r="E19" s="61" t="s">
        <v>80</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17.75" customHeight="1" x14ac:dyDescent="0.2">
      <c r="A20" s="26">
        <v>7</v>
      </c>
      <c r="B20" s="60" t="s">
        <v>86</v>
      </c>
      <c r="C20" s="12"/>
      <c r="D20" s="61">
        <v>60</v>
      </c>
      <c r="E20" s="61" t="s">
        <v>80</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135.75" customHeight="1" x14ac:dyDescent="0.2">
      <c r="A21" s="26">
        <v>8</v>
      </c>
      <c r="B21" s="60" t="s">
        <v>87</v>
      </c>
      <c r="C21" s="12"/>
      <c r="D21" s="61">
        <v>6</v>
      </c>
      <c r="E21" s="61" t="s">
        <v>80</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222" customHeight="1" x14ac:dyDescent="0.2">
      <c r="A22" s="26">
        <v>9</v>
      </c>
      <c r="B22" s="60" t="s">
        <v>88</v>
      </c>
      <c r="C22" s="12"/>
      <c r="D22" s="61">
        <v>8</v>
      </c>
      <c r="E22" s="61" t="s">
        <v>80</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214.5" customHeight="1" x14ac:dyDescent="0.2">
      <c r="A23" s="26">
        <v>10</v>
      </c>
      <c r="B23" s="60" t="s">
        <v>100</v>
      </c>
      <c r="C23" s="12"/>
      <c r="D23" s="61">
        <v>1</v>
      </c>
      <c r="E23" s="61" t="s">
        <v>94</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221.25" customHeight="1" x14ac:dyDescent="0.2">
      <c r="A24" s="26">
        <v>11</v>
      </c>
      <c r="B24" s="60" t="s">
        <v>101</v>
      </c>
      <c r="C24" s="12"/>
      <c r="D24" s="61">
        <v>1</v>
      </c>
      <c r="E24" s="61" t="s">
        <v>94</v>
      </c>
      <c r="F24" s="13"/>
      <c r="G24" s="11"/>
      <c r="H24" s="1">
        <f t="shared" si="13"/>
        <v>0</v>
      </c>
      <c r="I24" s="11"/>
      <c r="J24" s="1">
        <f t="shared" si="14"/>
        <v>0</v>
      </c>
      <c r="K24" s="1">
        <f t="shared" si="15"/>
        <v>0</v>
      </c>
      <c r="L24" s="1">
        <f t="shared" si="16"/>
        <v>0</v>
      </c>
      <c r="M24" s="1">
        <f t="shared" si="17"/>
        <v>0</v>
      </c>
      <c r="N24" s="1">
        <f t="shared" si="18"/>
        <v>0</v>
      </c>
      <c r="O24" s="27">
        <f t="shared" si="19"/>
        <v>0</v>
      </c>
    </row>
    <row r="25" spans="1:15" s="9" customFormat="1" ht="183" customHeight="1" x14ac:dyDescent="0.2">
      <c r="A25" s="26">
        <v>12</v>
      </c>
      <c r="B25" s="60" t="s">
        <v>89</v>
      </c>
      <c r="C25" s="12"/>
      <c r="D25" s="61">
        <v>1</v>
      </c>
      <c r="E25" s="61" t="s">
        <v>95</v>
      </c>
      <c r="F25" s="13"/>
      <c r="G25" s="11"/>
      <c r="H25" s="1">
        <f t="shared" si="13"/>
        <v>0</v>
      </c>
      <c r="I25" s="11"/>
      <c r="J25" s="1">
        <f t="shared" si="14"/>
        <v>0</v>
      </c>
      <c r="K25" s="1">
        <f t="shared" si="15"/>
        <v>0</v>
      </c>
      <c r="L25" s="1">
        <f t="shared" si="16"/>
        <v>0</v>
      </c>
      <c r="M25" s="1">
        <f t="shared" si="17"/>
        <v>0</v>
      </c>
      <c r="N25" s="1">
        <f t="shared" si="18"/>
        <v>0</v>
      </c>
      <c r="O25" s="27">
        <f t="shared" si="19"/>
        <v>0</v>
      </c>
    </row>
    <row r="26" spans="1:15" s="9" customFormat="1" ht="164.25" customHeight="1" x14ac:dyDescent="0.2">
      <c r="A26" s="26">
        <v>13</v>
      </c>
      <c r="B26" s="60" t="s">
        <v>90</v>
      </c>
      <c r="C26" s="12"/>
      <c r="D26" s="61">
        <v>40</v>
      </c>
      <c r="E26" s="61" t="s">
        <v>80</v>
      </c>
      <c r="F26" s="13"/>
      <c r="G26" s="11"/>
      <c r="H26" s="1">
        <f t="shared" si="13"/>
        <v>0</v>
      </c>
      <c r="I26" s="11"/>
      <c r="J26" s="1">
        <f t="shared" si="14"/>
        <v>0</v>
      </c>
      <c r="K26" s="1">
        <f t="shared" si="15"/>
        <v>0</v>
      </c>
      <c r="L26" s="1">
        <f t="shared" si="16"/>
        <v>0</v>
      </c>
      <c r="M26" s="1">
        <f t="shared" si="17"/>
        <v>0</v>
      </c>
      <c r="N26" s="1">
        <f t="shared" si="18"/>
        <v>0</v>
      </c>
      <c r="O26" s="27">
        <f t="shared" si="19"/>
        <v>0</v>
      </c>
    </row>
    <row r="27" spans="1:15" s="9" customFormat="1" ht="118.5" customHeight="1" x14ac:dyDescent="0.2">
      <c r="A27" s="26">
        <v>14</v>
      </c>
      <c r="B27" s="60" t="s">
        <v>91</v>
      </c>
      <c r="C27" s="12"/>
      <c r="D27" s="61">
        <v>3000</v>
      </c>
      <c r="E27" s="61" t="s">
        <v>80</v>
      </c>
      <c r="F27" s="13"/>
      <c r="G27" s="11"/>
      <c r="H27" s="1">
        <f t="shared" si="13"/>
        <v>0</v>
      </c>
      <c r="I27" s="11"/>
      <c r="J27" s="1">
        <f t="shared" si="14"/>
        <v>0</v>
      </c>
      <c r="K27" s="1">
        <f t="shared" si="15"/>
        <v>0</v>
      </c>
      <c r="L27" s="1">
        <f t="shared" si="16"/>
        <v>0</v>
      </c>
      <c r="M27" s="1">
        <f t="shared" si="17"/>
        <v>0</v>
      </c>
      <c r="N27" s="1">
        <f t="shared" si="18"/>
        <v>0</v>
      </c>
      <c r="O27" s="27">
        <f t="shared" si="19"/>
        <v>0</v>
      </c>
    </row>
    <row r="28" spans="1:15" s="9" customFormat="1" ht="120" customHeight="1" x14ac:dyDescent="0.2">
      <c r="A28" s="26">
        <v>15</v>
      </c>
      <c r="B28" s="60" t="s">
        <v>92</v>
      </c>
      <c r="C28" s="12"/>
      <c r="D28" s="61">
        <v>3000</v>
      </c>
      <c r="E28" s="61" t="s">
        <v>80</v>
      </c>
      <c r="F28" s="13"/>
      <c r="G28" s="11"/>
      <c r="H28" s="1">
        <f t="shared" si="13"/>
        <v>0</v>
      </c>
      <c r="I28" s="11"/>
      <c r="J28" s="1">
        <f t="shared" si="14"/>
        <v>0</v>
      </c>
      <c r="K28" s="1">
        <f t="shared" si="15"/>
        <v>0</v>
      </c>
      <c r="L28" s="1">
        <f t="shared" si="16"/>
        <v>0</v>
      </c>
      <c r="M28" s="1">
        <f t="shared" si="17"/>
        <v>0</v>
      </c>
      <c r="N28" s="1">
        <f t="shared" si="18"/>
        <v>0</v>
      </c>
      <c r="O28" s="27">
        <f t="shared" si="19"/>
        <v>0</v>
      </c>
    </row>
    <row r="29" spans="1:15" s="9" customFormat="1" ht="104.25" customHeight="1" thickBot="1" x14ac:dyDescent="0.25">
      <c r="A29" s="26">
        <v>16</v>
      </c>
      <c r="B29" s="60" t="s">
        <v>93</v>
      </c>
      <c r="C29" s="12"/>
      <c r="D29" s="61">
        <v>1500</v>
      </c>
      <c r="E29" s="61" t="s">
        <v>80</v>
      </c>
      <c r="F29" s="13"/>
      <c r="G29" s="11"/>
      <c r="H29" s="1">
        <f t="shared" si="13"/>
        <v>0</v>
      </c>
      <c r="I29" s="11"/>
      <c r="J29" s="1">
        <f t="shared" si="14"/>
        <v>0</v>
      </c>
      <c r="K29" s="1">
        <f t="shared" si="15"/>
        <v>0</v>
      </c>
      <c r="L29" s="1">
        <f t="shared" si="16"/>
        <v>0</v>
      </c>
      <c r="M29" s="1">
        <f t="shared" si="17"/>
        <v>0</v>
      </c>
      <c r="N29" s="1">
        <f t="shared" si="18"/>
        <v>0</v>
      </c>
      <c r="O29" s="27">
        <f t="shared" si="19"/>
        <v>0</v>
      </c>
    </row>
    <row r="30" spans="1:15" s="9" customFormat="1" ht="42" customHeight="1" thickBot="1" x14ac:dyDescent="0.3">
      <c r="A30" s="96" t="s">
        <v>25</v>
      </c>
      <c r="B30" s="97"/>
      <c r="C30" s="97"/>
      <c r="D30" s="97"/>
      <c r="E30" s="97"/>
      <c r="F30" s="97"/>
      <c r="G30" s="97"/>
      <c r="H30" s="97"/>
      <c r="I30" s="97"/>
      <c r="J30" s="97"/>
      <c r="K30" s="97"/>
      <c r="L30" s="106" t="s">
        <v>26</v>
      </c>
      <c r="M30" s="107"/>
      <c r="N30" s="107"/>
      <c r="O30" s="35">
        <f>SUMIF(G:G,0%,L:L)+SUMIF(G:G,"",L:L)</f>
        <v>0</v>
      </c>
    </row>
    <row r="31" spans="1:15" s="9" customFormat="1" ht="39" customHeight="1" x14ac:dyDescent="0.25">
      <c r="A31" s="80" t="s">
        <v>77</v>
      </c>
      <c r="B31" s="81"/>
      <c r="C31" s="81"/>
      <c r="D31" s="81"/>
      <c r="E31" s="81"/>
      <c r="F31" s="81"/>
      <c r="G31" s="81"/>
      <c r="H31" s="81"/>
      <c r="I31" s="81"/>
      <c r="J31" s="81"/>
      <c r="K31" s="82"/>
      <c r="L31" s="100" t="s">
        <v>27</v>
      </c>
      <c r="M31" s="101"/>
      <c r="N31" s="101"/>
      <c r="O31" s="36">
        <f>SUMIF(G:G,5%,L:L)</f>
        <v>0</v>
      </c>
    </row>
    <row r="32" spans="1:15" s="9" customFormat="1" ht="30" customHeight="1" x14ac:dyDescent="0.25">
      <c r="A32" s="83"/>
      <c r="B32" s="84"/>
      <c r="C32" s="84"/>
      <c r="D32" s="84"/>
      <c r="E32" s="84"/>
      <c r="F32" s="84"/>
      <c r="G32" s="84"/>
      <c r="H32" s="84"/>
      <c r="I32" s="84"/>
      <c r="J32" s="84"/>
      <c r="K32" s="85"/>
      <c r="L32" s="100" t="s">
        <v>28</v>
      </c>
      <c r="M32" s="101"/>
      <c r="N32" s="101"/>
      <c r="O32" s="36">
        <f>SUMIF(G:G,19%,L:L)</f>
        <v>0</v>
      </c>
    </row>
    <row r="33" spans="1:15" s="9" customFormat="1" ht="30" customHeight="1" x14ac:dyDescent="0.25">
      <c r="A33" s="83"/>
      <c r="B33" s="84"/>
      <c r="C33" s="84"/>
      <c r="D33" s="84"/>
      <c r="E33" s="84"/>
      <c r="F33" s="84"/>
      <c r="G33" s="84"/>
      <c r="H33" s="84"/>
      <c r="I33" s="84"/>
      <c r="J33" s="84"/>
      <c r="K33" s="85"/>
      <c r="L33" s="102" t="s">
        <v>21</v>
      </c>
      <c r="M33" s="103"/>
      <c r="N33" s="103"/>
      <c r="O33" s="37">
        <f>SUM(O30:O32)</f>
        <v>0</v>
      </c>
    </row>
    <row r="34" spans="1:15" s="9" customFormat="1" ht="30" customHeight="1" x14ac:dyDescent="0.25">
      <c r="A34" s="83"/>
      <c r="B34" s="84"/>
      <c r="C34" s="84"/>
      <c r="D34" s="84"/>
      <c r="E34" s="84"/>
      <c r="F34" s="84"/>
      <c r="G34" s="84"/>
      <c r="H34" s="84"/>
      <c r="I34" s="84"/>
      <c r="J34" s="84"/>
      <c r="K34" s="85"/>
      <c r="L34" s="104" t="s">
        <v>29</v>
      </c>
      <c r="M34" s="105"/>
      <c r="N34" s="105"/>
      <c r="O34" s="38">
        <f>SUMIF(G:G,5%,M:M)</f>
        <v>0</v>
      </c>
    </row>
    <row r="35" spans="1:15" s="9" customFormat="1" ht="30" customHeight="1" x14ac:dyDescent="0.25">
      <c r="A35" s="83"/>
      <c r="B35" s="84"/>
      <c r="C35" s="84"/>
      <c r="D35" s="84"/>
      <c r="E35" s="84"/>
      <c r="F35" s="84"/>
      <c r="G35" s="84"/>
      <c r="H35" s="84"/>
      <c r="I35" s="84"/>
      <c r="J35" s="84"/>
      <c r="K35" s="85"/>
      <c r="L35" s="104" t="s">
        <v>30</v>
      </c>
      <c r="M35" s="105"/>
      <c r="N35" s="105"/>
      <c r="O35" s="38">
        <f>SUMIF(G:G,19%,M:M)</f>
        <v>0</v>
      </c>
    </row>
    <row r="36" spans="1:15" s="9" customFormat="1" ht="30" customHeight="1" x14ac:dyDescent="0.25">
      <c r="A36" s="83"/>
      <c r="B36" s="84"/>
      <c r="C36" s="84"/>
      <c r="D36" s="84"/>
      <c r="E36" s="84"/>
      <c r="F36" s="84"/>
      <c r="G36" s="84"/>
      <c r="H36" s="84"/>
      <c r="I36" s="84"/>
      <c r="J36" s="84"/>
      <c r="K36" s="85"/>
      <c r="L36" s="102" t="s">
        <v>31</v>
      </c>
      <c r="M36" s="103"/>
      <c r="N36" s="103"/>
      <c r="O36" s="37">
        <f>SUM(O34:O35)</f>
        <v>0</v>
      </c>
    </row>
    <row r="37" spans="1:15" s="9" customFormat="1" ht="30" customHeight="1" x14ac:dyDescent="0.25">
      <c r="A37" s="83"/>
      <c r="B37" s="84"/>
      <c r="C37" s="84"/>
      <c r="D37" s="84"/>
      <c r="E37" s="84"/>
      <c r="F37" s="84"/>
      <c r="G37" s="84"/>
      <c r="H37" s="84"/>
      <c r="I37" s="84"/>
      <c r="J37" s="84"/>
      <c r="K37" s="85"/>
      <c r="L37" s="100" t="s">
        <v>32</v>
      </c>
      <c r="M37" s="101"/>
      <c r="N37" s="101"/>
      <c r="O37" s="36">
        <f>SUMIF(I:I,8%,N:N)</f>
        <v>0</v>
      </c>
    </row>
    <row r="38" spans="1:15" s="9" customFormat="1" ht="37.5" customHeight="1" x14ac:dyDescent="0.25">
      <c r="A38" s="83"/>
      <c r="B38" s="84"/>
      <c r="C38" s="84"/>
      <c r="D38" s="84"/>
      <c r="E38" s="84"/>
      <c r="F38" s="84"/>
      <c r="G38" s="84"/>
      <c r="H38" s="84"/>
      <c r="I38" s="84"/>
      <c r="J38" s="84"/>
      <c r="K38" s="85"/>
      <c r="L38" s="98" t="s">
        <v>33</v>
      </c>
      <c r="M38" s="99"/>
      <c r="N38" s="99"/>
      <c r="O38" s="37">
        <f>SUM(O37)</f>
        <v>0</v>
      </c>
    </row>
    <row r="39" spans="1:15" s="9" customFormat="1" ht="32.25" customHeight="1" thickBot="1" x14ac:dyDescent="0.3">
      <c r="A39" s="86"/>
      <c r="B39" s="87"/>
      <c r="C39" s="87"/>
      <c r="D39" s="87"/>
      <c r="E39" s="87"/>
      <c r="F39" s="87"/>
      <c r="G39" s="87"/>
      <c r="H39" s="87"/>
      <c r="I39" s="87"/>
      <c r="J39" s="87"/>
      <c r="K39" s="88"/>
      <c r="L39" s="62" t="s">
        <v>34</v>
      </c>
      <c r="M39" s="63"/>
      <c r="N39" s="63"/>
      <c r="O39" s="39">
        <f>+O33+O36+O38</f>
        <v>0</v>
      </c>
    </row>
    <row r="40" spans="1:15" s="9" customFormat="1" ht="32.25" customHeight="1" thickBot="1" x14ac:dyDescent="0.3">
      <c r="A40" s="57"/>
      <c r="B40" s="57"/>
      <c r="C40" s="57"/>
      <c r="D40" s="57"/>
      <c r="E40" s="57"/>
      <c r="F40" s="57"/>
      <c r="G40" s="57"/>
      <c r="H40" s="57"/>
      <c r="I40" s="57"/>
      <c r="J40" s="57"/>
      <c r="K40" s="57"/>
      <c r="L40" s="58"/>
      <c r="M40" s="58"/>
      <c r="N40" s="58"/>
      <c r="O40" s="59"/>
    </row>
    <row r="41" spans="1:15" s="9" customFormat="1" ht="67.5" customHeight="1" x14ac:dyDescent="0.25">
      <c r="A41" s="57"/>
      <c r="B41" s="23" t="s">
        <v>98</v>
      </c>
      <c r="C41" s="23" t="s">
        <v>12</v>
      </c>
      <c r="D41" s="23" t="s">
        <v>13</v>
      </c>
      <c r="E41" s="23" t="s">
        <v>14</v>
      </c>
      <c r="F41" s="24" t="s">
        <v>15</v>
      </c>
      <c r="G41" s="24" t="s">
        <v>16</v>
      </c>
      <c r="H41" s="24" t="s">
        <v>17</v>
      </c>
      <c r="I41" s="24" t="s">
        <v>18</v>
      </c>
      <c r="J41" s="24" t="s">
        <v>19</v>
      </c>
      <c r="K41" s="24" t="s">
        <v>20</v>
      </c>
      <c r="L41" s="24" t="s">
        <v>21</v>
      </c>
      <c r="M41" s="24" t="s">
        <v>22</v>
      </c>
      <c r="N41" s="24" t="s">
        <v>23</v>
      </c>
      <c r="O41" s="25" t="s">
        <v>24</v>
      </c>
    </row>
    <row r="42" spans="1:15" s="9" customFormat="1" ht="179.25" customHeight="1" x14ac:dyDescent="0.2">
      <c r="A42" s="57"/>
      <c r="B42" s="60" t="s">
        <v>97</v>
      </c>
      <c r="C42" s="12"/>
      <c r="D42" s="61">
        <v>1</v>
      </c>
      <c r="E42" s="61" t="s">
        <v>80</v>
      </c>
      <c r="F42" s="13"/>
      <c r="G42" s="11"/>
      <c r="H42" s="1">
        <f t="shared" ref="H42" si="20">+ROUND(F42*G42,0)</f>
        <v>0</v>
      </c>
      <c r="I42" s="11"/>
      <c r="J42" s="1">
        <f t="shared" ref="J42" si="21">ROUND(F42*I42,0)</f>
        <v>0</v>
      </c>
      <c r="K42" s="1">
        <f t="shared" ref="K42" si="22">ROUND(F42+H42+J42,0)</f>
        <v>0</v>
      </c>
      <c r="L42" s="1">
        <f t="shared" ref="L42" si="23">ROUND(F42*D42,0)</f>
        <v>0</v>
      </c>
      <c r="M42" s="1">
        <f t="shared" ref="M42" si="24">ROUND(L42*G42,0)</f>
        <v>0</v>
      </c>
      <c r="N42" s="1">
        <f t="shared" ref="N42" si="25">ROUND(L42*I42,0)</f>
        <v>0</v>
      </c>
      <c r="O42" s="27">
        <f t="shared" ref="O42" si="26">ROUND(L42+N42+M42,0)</f>
        <v>0</v>
      </c>
    </row>
    <row r="43" spans="1:15" s="9" customFormat="1" ht="213" customHeight="1" x14ac:dyDescent="0.2">
      <c r="A43" s="57"/>
      <c r="B43" s="60" t="s">
        <v>96</v>
      </c>
      <c r="C43" s="12"/>
      <c r="D43" s="61">
        <v>1</v>
      </c>
      <c r="E43" s="61" t="s">
        <v>80</v>
      </c>
      <c r="F43" s="13"/>
      <c r="G43" s="11"/>
      <c r="H43" s="1">
        <f t="shared" ref="H43" si="27">+ROUND(F43*G43,0)</f>
        <v>0</v>
      </c>
      <c r="I43" s="11"/>
      <c r="J43" s="1">
        <f t="shared" ref="J43" si="28">ROUND(F43*I43,0)</f>
        <v>0</v>
      </c>
      <c r="K43" s="1">
        <f t="shared" ref="K43" si="29">ROUND(F43+H43+J43,0)</f>
        <v>0</v>
      </c>
      <c r="L43" s="1">
        <f t="shared" ref="L43" si="30">ROUND(F43*D43,0)</f>
        <v>0</v>
      </c>
      <c r="M43" s="1">
        <f t="shared" ref="M43" si="31">ROUND(L43*G43,0)</f>
        <v>0</v>
      </c>
      <c r="N43" s="1">
        <f t="shared" ref="N43" si="32">ROUND(L43*I43,0)</f>
        <v>0</v>
      </c>
      <c r="O43" s="27">
        <f t="shared" ref="O43" si="33">ROUND(L43+N43+M43,0)</f>
        <v>0</v>
      </c>
    </row>
    <row r="44" spans="1:15" s="9" customFormat="1" ht="32.25" customHeight="1" thickBot="1" x14ac:dyDescent="0.3">
      <c r="A44" s="57"/>
      <c r="B44" s="57"/>
      <c r="C44" s="57"/>
      <c r="D44" s="57"/>
      <c r="E44" s="57"/>
      <c r="F44" s="57"/>
      <c r="G44" s="57"/>
      <c r="H44" s="57"/>
      <c r="I44" s="57"/>
      <c r="J44" s="57"/>
      <c r="K44" s="57"/>
      <c r="L44" s="62" t="s">
        <v>99</v>
      </c>
      <c r="M44" s="63"/>
      <c r="N44" s="63"/>
      <c r="O44" s="39">
        <f>+O42+O43</f>
        <v>0</v>
      </c>
    </row>
    <row r="45" spans="1:15" s="9" customFormat="1" ht="32.25" customHeight="1" x14ac:dyDescent="0.25">
      <c r="A45" s="57"/>
      <c r="B45" s="57"/>
      <c r="C45" s="57"/>
      <c r="D45" s="57"/>
      <c r="E45" s="57"/>
      <c r="F45" s="57"/>
      <c r="G45" s="57"/>
      <c r="H45" s="57"/>
      <c r="I45" s="57"/>
      <c r="J45" s="57"/>
      <c r="K45" s="57"/>
      <c r="L45" s="58"/>
      <c r="M45" s="58"/>
      <c r="N45" s="58"/>
      <c r="O45" s="59"/>
    </row>
    <row r="47" spans="1:15" ht="50.1" customHeight="1" thickBot="1" x14ac:dyDescent="0.3">
      <c r="B47" s="89"/>
      <c r="C47" s="89"/>
    </row>
    <row r="48" spans="1:15" x14ac:dyDescent="0.25">
      <c r="B48" s="67" t="s">
        <v>35</v>
      </c>
      <c r="C48" s="67"/>
    </row>
    <row r="49" spans="1:17" ht="15" customHeight="1" x14ac:dyDescent="0.25">
      <c r="M49" s="41"/>
      <c r="N49" s="42"/>
      <c r="O49" s="43"/>
    </row>
    <row r="50" spans="1:17" ht="15.75" customHeight="1" x14ac:dyDescent="0.25">
      <c r="M50" s="41"/>
      <c r="N50" s="42"/>
      <c r="O50" s="43"/>
    </row>
    <row r="51" spans="1:17" ht="15" customHeight="1" x14ac:dyDescent="0.25">
      <c r="A51" s="10" t="s">
        <v>36</v>
      </c>
      <c r="M51" s="41"/>
      <c r="N51" s="42"/>
      <c r="O51" s="43"/>
    </row>
    <row r="52" spans="1:17" x14ac:dyDescent="0.25">
      <c r="A52" s="66" t="s">
        <v>37</v>
      </c>
      <c r="B52" s="66"/>
      <c r="C52" s="66"/>
      <c r="D52" s="66"/>
      <c r="E52" s="66"/>
      <c r="F52" s="66"/>
      <c r="G52" s="66"/>
      <c r="H52" s="66"/>
      <c r="I52" s="66"/>
      <c r="J52" s="66"/>
      <c r="K52" s="66"/>
      <c r="L52" s="66"/>
      <c r="M52" s="66"/>
      <c r="N52" s="66"/>
      <c r="O52" s="66"/>
      <c r="P52" s="2"/>
      <c r="Q52" s="2"/>
    </row>
    <row r="53" spans="1:17" ht="15" customHeight="1" x14ac:dyDescent="0.25">
      <c r="A53" s="65" t="s">
        <v>38</v>
      </c>
      <c r="B53" s="65"/>
      <c r="C53" s="65"/>
      <c r="D53" s="65"/>
      <c r="E53" s="65"/>
      <c r="F53" s="65"/>
      <c r="G53" s="65"/>
      <c r="H53" s="65"/>
      <c r="I53" s="65"/>
      <c r="J53" s="65"/>
      <c r="K53" s="65"/>
      <c r="L53" s="65"/>
      <c r="M53" s="65"/>
      <c r="N53" s="65"/>
      <c r="O53" s="65"/>
      <c r="P53" s="40"/>
      <c r="Q53" s="40"/>
    </row>
    <row r="54" spans="1:17" x14ac:dyDescent="0.25">
      <c r="A54" s="64" t="s">
        <v>39</v>
      </c>
      <c r="B54" s="64"/>
      <c r="C54" s="64"/>
      <c r="D54" s="64"/>
      <c r="E54" s="64"/>
      <c r="F54" s="64"/>
      <c r="G54" s="64"/>
      <c r="H54" s="64"/>
      <c r="I54" s="64"/>
      <c r="J54" s="64"/>
      <c r="K54" s="64"/>
      <c r="L54" s="64"/>
      <c r="M54" s="64"/>
      <c r="N54" s="64"/>
      <c r="O54" s="64"/>
      <c r="P54" s="5"/>
      <c r="Q54" s="5"/>
    </row>
    <row r="55" spans="1:17" x14ac:dyDescent="0.25">
      <c r="A55" s="64" t="s">
        <v>40</v>
      </c>
      <c r="B55" s="64"/>
      <c r="C55" s="64"/>
      <c r="D55" s="64"/>
      <c r="E55" s="64"/>
      <c r="F55" s="64"/>
      <c r="G55" s="64"/>
      <c r="H55" s="64"/>
      <c r="I55" s="64"/>
      <c r="J55" s="64"/>
      <c r="K55" s="64"/>
      <c r="L55" s="64"/>
      <c r="M55" s="64"/>
      <c r="N55" s="64"/>
      <c r="O55" s="64"/>
      <c r="P55" s="5"/>
      <c r="Q55" s="5"/>
    </row>
    <row r="56" spans="1:17" x14ac:dyDescent="0.25">
      <c r="K56" s="2"/>
      <c r="L56" s="2"/>
      <c r="M56" s="2"/>
      <c r="N56" s="2"/>
    </row>
    <row r="98" spans="11:15" s="2" customFormat="1" x14ac:dyDescent="0.25">
      <c r="K98" s="4"/>
      <c r="L98" s="4"/>
      <c r="M98" s="4"/>
      <c r="N98" s="4"/>
      <c r="O98" s="4"/>
    </row>
    <row r="99" spans="11:15" s="2" customFormat="1" x14ac:dyDescent="0.25">
      <c r="K99" s="4"/>
      <c r="L99" s="4"/>
      <c r="M99" s="4"/>
      <c r="N99" s="4"/>
      <c r="O99" s="4"/>
    </row>
    <row r="100" spans="11:15" s="2" customFormat="1" x14ac:dyDescent="0.25">
      <c r="K100" s="4"/>
      <c r="L100" s="4"/>
      <c r="M100" s="4"/>
      <c r="N100" s="4"/>
      <c r="O100" s="4"/>
    </row>
    <row r="101" spans="11:15" s="2" customFormat="1" x14ac:dyDescent="0.25">
      <c r="K101" s="4"/>
      <c r="L101" s="4"/>
      <c r="M101" s="4"/>
      <c r="N101" s="4"/>
      <c r="O101" s="4"/>
    </row>
  </sheetData>
  <sheetProtection algorithmName="SHA-512" hashValue="IN/D1J6tqiDs5kePUcW96ja4BNXR8RW4QMehDdg0nyHESqPSfCZQ/PwxJaDnNibJRGbwszHH0BateARS11FakQ==" saltValue="ccZ+TpRRMWHPWxYos26Ryw==" spinCount="100000" sheet="1" selectLockedCells="1"/>
  <mergeCells count="36">
    <mergeCell ref="L34:N34"/>
    <mergeCell ref="L33:N33"/>
    <mergeCell ref="L32:N32"/>
    <mergeCell ref="L31:N31"/>
    <mergeCell ref="L30:N30"/>
    <mergeCell ref="L39:N39"/>
    <mergeCell ref="L38:N38"/>
    <mergeCell ref="L37:N37"/>
    <mergeCell ref="L36:N36"/>
    <mergeCell ref="L35:N35"/>
    <mergeCell ref="A31:K39"/>
    <mergeCell ref="F9:I9"/>
    <mergeCell ref="B47:C47"/>
    <mergeCell ref="A9:B11"/>
    <mergeCell ref="D9:E9"/>
    <mergeCell ref="D11:E11"/>
    <mergeCell ref="A30:K30"/>
    <mergeCell ref="M11:N11"/>
    <mergeCell ref="M9:N9"/>
    <mergeCell ref="K9:L9"/>
    <mergeCell ref="K11:L11"/>
    <mergeCell ref="F11:I11"/>
    <mergeCell ref="A2:A5"/>
    <mergeCell ref="B2:M2"/>
    <mergeCell ref="N2:O2"/>
    <mergeCell ref="B3:M3"/>
    <mergeCell ref="N3:O3"/>
    <mergeCell ref="B4:M5"/>
    <mergeCell ref="N4:O4"/>
    <mergeCell ref="N5:O5"/>
    <mergeCell ref="L44:N44"/>
    <mergeCell ref="A55:O55"/>
    <mergeCell ref="A54:O54"/>
    <mergeCell ref="A53:O53"/>
    <mergeCell ref="A52:O52"/>
    <mergeCell ref="B48:C48"/>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G14:G29 G42:G43</xm:sqref>
        </x14:dataValidation>
        <x14:dataValidation type="list" allowBlank="1" showInputMessage="1" showErrorMessage="1" xr:uid="{00000000-0002-0000-0000-000007000000}">
          <x14:formula1>
            <xm:f>Cálculos!$F$7:$F$8</xm:f>
          </x14:formula1>
          <xm:sqref>I14:I29 I42:I43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8"/>
      <c r="C2" s="128"/>
      <c r="D2" s="119" t="s">
        <v>0</v>
      </c>
      <c r="E2" s="121"/>
      <c r="F2" s="121"/>
      <c r="G2" s="121"/>
      <c r="H2" s="120"/>
      <c r="I2" s="119" t="s">
        <v>1</v>
      </c>
      <c r="J2" s="120"/>
      <c r="K2" s="55"/>
    </row>
    <row r="3" spans="2:11" ht="15" customHeight="1" x14ac:dyDescent="0.25">
      <c r="B3" s="128"/>
      <c r="C3" s="128"/>
      <c r="D3" s="119" t="s">
        <v>2</v>
      </c>
      <c r="E3" s="121"/>
      <c r="F3" s="121"/>
      <c r="G3" s="121"/>
      <c r="H3" s="120"/>
      <c r="I3" s="119" t="s">
        <v>76</v>
      </c>
      <c r="J3" s="120"/>
      <c r="K3" s="54"/>
    </row>
    <row r="4" spans="2:11" ht="15" customHeight="1" x14ac:dyDescent="0.25">
      <c r="B4" s="128"/>
      <c r="C4" s="128"/>
      <c r="D4" s="122" t="s">
        <v>3</v>
      </c>
      <c r="E4" s="123"/>
      <c r="F4" s="123"/>
      <c r="G4" s="123"/>
      <c r="H4" s="124"/>
      <c r="I4" s="119" t="s">
        <v>78</v>
      </c>
      <c r="J4" s="120"/>
      <c r="K4" s="54"/>
    </row>
    <row r="5" spans="2:11" ht="15" customHeight="1" x14ac:dyDescent="0.25">
      <c r="B5" s="128"/>
      <c r="C5" s="128"/>
      <c r="D5" s="125"/>
      <c r="E5" s="126"/>
      <c r="F5" s="126"/>
      <c r="G5" s="126"/>
      <c r="H5" s="127"/>
      <c r="I5" s="119" t="s">
        <v>46</v>
      </c>
      <c r="J5" s="120"/>
      <c r="K5" s="54"/>
    </row>
    <row r="6" spans="2:11" x14ac:dyDescent="0.25">
      <c r="K6" s="46"/>
    </row>
    <row r="7" spans="2:11" ht="15.75" customHeight="1" x14ac:dyDescent="0.25">
      <c r="B7" s="117" t="s">
        <v>47</v>
      </c>
      <c r="C7" s="117"/>
      <c r="D7" s="117"/>
      <c r="E7" s="117"/>
      <c r="F7" s="117"/>
      <c r="G7" s="117"/>
      <c r="H7" s="117"/>
      <c r="I7" s="117"/>
      <c r="J7" s="117"/>
      <c r="K7" s="51"/>
    </row>
    <row r="8" spans="2:11" ht="15.75" customHeight="1" x14ac:dyDescent="0.25">
      <c r="B8" s="114" t="s">
        <v>48</v>
      </c>
      <c r="C8" s="114" t="s">
        <v>49</v>
      </c>
      <c r="D8" s="114"/>
      <c r="E8" s="114"/>
      <c r="F8" s="114"/>
      <c r="G8" s="117" t="s">
        <v>50</v>
      </c>
      <c r="H8" s="117"/>
      <c r="I8" s="117"/>
      <c r="J8" s="117"/>
      <c r="K8" s="51"/>
    </row>
    <row r="9" spans="2:11" ht="15.75" customHeight="1" x14ac:dyDescent="0.25">
      <c r="B9" s="114"/>
      <c r="C9" s="50" t="s">
        <v>51</v>
      </c>
      <c r="D9" s="50" t="s">
        <v>52</v>
      </c>
      <c r="E9" s="114" t="s">
        <v>53</v>
      </c>
      <c r="F9" s="114"/>
      <c r="G9" s="117"/>
      <c r="H9" s="117"/>
      <c r="I9" s="117"/>
      <c r="J9" s="117"/>
      <c r="K9" s="51"/>
    </row>
    <row r="10" spans="2:11" ht="15.75" customHeight="1" x14ac:dyDescent="0.25">
      <c r="B10" s="48">
        <v>1</v>
      </c>
      <c r="C10" s="48">
        <v>2021</v>
      </c>
      <c r="D10" s="48">
        <v>5</v>
      </c>
      <c r="E10" s="115">
        <v>24</v>
      </c>
      <c r="F10" s="115"/>
      <c r="G10" s="129" t="s">
        <v>54</v>
      </c>
      <c r="H10" s="129"/>
      <c r="I10" s="129"/>
      <c r="J10" s="129"/>
      <c r="K10" s="53"/>
    </row>
    <row r="11" spans="2:11" ht="57.75" customHeight="1" x14ac:dyDescent="0.25">
      <c r="B11" s="48">
        <v>2</v>
      </c>
      <c r="C11" s="48">
        <v>2022</v>
      </c>
      <c r="D11" s="48">
        <v>5</v>
      </c>
      <c r="E11" s="108">
        <v>31</v>
      </c>
      <c r="F11" s="109"/>
      <c r="G11" s="110" t="s">
        <v>55</v>
      </c>
      <c r="H11" s="111"/>
      <c r="I11" s="111"/>
      <c r="J11" s="112"/>
      <c r="K11" s="53"/>
    </row>
    <row r="12" spans="2:11" ht="82.5" customHeight="1" x14ac:dyDescent="0.25">
      <c r="B12" s="48">
        <v>3</v>
      </c>
      <c r="C12" s="48">
        <v>2022</v>
      </c>
      <c r="D12" s="48">
        <v>7</v>
      </c>
      <c r="E12" s="108">
        <v>27</v>
      </c>
      <c r="F12" s="109"/>
      <c r="G12" s="110" t="s">
        <v>56</v>
      </c>
      <c r="H12" s="111"/>
      <c r="I12" s="111"/>
      <c r="J12" s="112"/>
      <c r="K12" s="53"/>
    </row>
    <row r="13" spans="2:11" ht="100.5" customHeight="1" x14ac:dyDescent="0.25">
      <c r="B13" s="48">
        <v>4</v>
      </c>
      <c r="C13" s="48">
        <v>2023</v>
      </c>
      <c r="D13" s="48">
        <v>11</v>
      </c>
      <c r="E13" s="108">
        <v>30</v>
      </c>
      <c r="F13" s="109"/>
      <c r="G13" s="110" t="s">
        <v>71</v>
      </c>
      <c r="H13" s="111"/>
      <c r="I13" s="111"/>
      <c r="J13" s="112"/>
      <c r="K13" s="53"/>
    </row>
    <row r="14" spans="2:11" ht="70.5" customHeight="1" x14ac:dyDescent="0.25">
      <c r="B14" s="48">
        <v>5</v>
      </c>
      <c r="C14" s="48">
        <v>2024</v>
      </c>
      <c r="D14" s="56" t="s">
        <v>70</v>
      </c>
      <c r="E14" s="108">
        <v>27</v>
      </c>
      <c r="F14" s="109"/>
      <c r="G14" s="110" t="s">
        <v>72</v>
      </c>
      <c r="H14" s="111"/>
      <c r="I14" s="111"/>
      <c r="J14" s="112"/>
      <c r="K14" s="53"/>
    </row>
    <row r="15" spans="2:11" ht="76.5" customHeight="1" x14ac:dyDescent="0.25">
      <c r="B15" s="48">
        <v>6</v>
      </c>
      <c r="C15" s="48">
        <v>2024</v>
      </c>
      <c r="D15" s="56" t="s">
        <v>73</v>
      </c>
      <c r="E15" s="108"/>
      <c r="F15" s="109"/>
      <c r="G15" s="110" t="s">
        <v>75</v>
      </c>
      <c r="H15" s="111"/>
      <c r="I15" s="111"/>
      <c r="J15" s="112"/>
      <c r="K15" s="53"/>
    </row>
    <row r="16" spans="2:11" ht="15.75" customHeight="1" x14ac:dyDescent="0.25">
      <c r="B16" s="114" t="s">
        <v>57</v>
      </c>
      <c r="C16" s="114"/>
      <c r="D16" s="114"/>
      <c r="E16" s="114"/>
      <c r="F16" s="114"/>
      <c r="G16" s="114"/>
      <c r="H16" s="114"/>
      <c r="I16" s="114"/>
      <c r="J16" s="114"/>
      <c r="K16" s="49"/>
    </row>
    <row r="17" spans="2:11" x14ac:dyDescent="0.25">
      <c r="B17" s="114" t="s">
        <v>58</v>
      </c>
      <c r="C17" s="114"/>
      <c r="D17" s="114"/>
      <c r="E17" s="114"/>
      <c r="F17" s="114" t="s">
        <v>59</v>
      </c>
      <c r="G17" s="114"/>
      <c r="H17" s="114"/>
      <c r="I17" s="114"/>
      <c r="J17" s="114"/>
      <c r="K17" s="49"/>
    </row>
    <row r="18" spans="2:11" ht="15.75" customHeight="1" x14ac:dyDescent="0.25">
      <c r="B18" s="115" t="s">
        <v>60</v>
      </c>
      <c r="C18" s="115"/>
      <c r="D18" s="115"/>
      <c r="E18" s="115"/>
      <c r="F18" s="115" t="s">
        <v>74</v>
      </c>
      <c r="G18" s="115"/>
      <c r="H18" s="115"/>
      <c r="I18" s="115"/>
      <c r="J18" s="115"/>
      <c r="K18" s="47"/>
    </row>
    <row r="19" spans="2:11" x14ac:dyDescent="0.25">
      <c r="B19" s="114" t="s">
        <v>61</v>
      </c>
      <c r="C19" s="114"/>
      <c r="D19" s="114"/>
      <c r="E19" s="114"/>
      <c r="F19" s="114"/>
      <c r="G19" s="114"/>
      <c r="H19" s="114"/>
      <c r="I19" s="114"/>
      <c r="J19" s="114"/>
      <c r="K19" s="49"/>
    </row>
    <row r="20" spans="2:11" x14ac:dyDescent="0.25">
      <c r="B20" s="114" t="s">
        <v>58</v>
      </c>
      <c r="C20" s="114"/>
      <c r="D20" s="114"/>
      <c r="E20" s="114"/>
      <c r="F20" s="114" t="s">
        <v>59</v>
      </c>
      <c r="G20" s="114"/>
      <c r="H20" s="114"/>
      <c r="I20" s="114"/>
      <c r="J20" s="114"/>
      <c r="K20" s="49"/>
    </row>
    <row r="21" spans="2:11" ht="15.75" customHeight="1" x14ac:dyDescent="0.25">
      <c r="B21" s="116" t="s">
        <v>62</v>
      </c>
      <c r="C21" s="116"/>
      <c r="D21" s="116"/>
      <c r="E21" s="116"/>
      <c r="F21" s="116" t="s">
        <v>63</v>
      </c>
      <c r="G21" s="116"/>
      <c r="H21" s="116"/>
      <c r="I21" s="116"/>
      <c r="J21" s="116"/>
      <c r="K21" s="52"/>
    </row>
    <row r="22" spans="2:11" ht="15.75" customHeight="1" x14ac:dyDescent="0.25">
      <c r="B22" s="117" t="s">
        <v>64</v>
      </c>
      <c r="C22" s="117"/>
      <c r="D22" s="117"/>
      <c r="E22" s="117"/>
      <c r="F22" s="117"/>
      <c r="G22" s="117"/>
      <c r="H22" s="117"/>
      <c r="I22" s="117"/>
      <c r="J22" s="117"/>
      <c r="K22" s="51"/>
    </row>
    <row r="23" spans="2:11" x14ac:dyDescent="0.25">
      <c r="B23" s="114" t="s">
        <v>58</v>
      </c>
      <c r="C23" s="114"/>
      <c r="D23" s="114"/>
      <c r="E23" s="114" t="s">
        <v>59</v>
      </c>
      <c r="F23" s="114"/>
      <c r="G23" s="114"/>
      <c r="H23" s="114" t="s">
        <v>65</v>
      </c>
      <c r="I23" s="114"/>
      <c r="J23" s="114"/>
      <c r="K23" s="49"/>
    </row>
    <row r="24" spans="2:11" x14ac:dyDescent="0.25">
      <c r="B24" s="114"/>
      <c r="C24" s="114"/>
      <c r="D24" s="114"/>
      <c r="E24" s="114"/>
      <c r="F24" s="114"/>
      <c r="G24" s="114"/>
      <c r="H24" s="50" t="s">
        <v>51</v>
      </c>
      <c r="I24" s="50" t="s">
        <v>52</v>
      </c>
      <c r="J24" s="50" t="s">
        <v>53</v>
      </c>
      <c r="K24" s="49"/>
    </row>
    <row r="25" spans="2:11" x14ac:dyDescent="0.25">
      <c r="B25" s="115" t="s">
        <v>66</v>
      </c>
      <c r="C25" s="115"/>
      <c r="D25" s="115"/>
      <c r="E25" s="116" t="s">
        <v>67</v>
      </c>
      <c r="F25" s="116"/>
      <c r="G25" s="116"/>
      <c r="H25" s="48">
        <v>2024</v>
      </c>
      <c r="I25" s="56" t="s">
        <v>73</v>
      </c>
      <c r="J25" s="48"/>
      <c r="K25" s="47"/>
    </row>
    <row r="26" spans="2:11" x14ac:dyDescent="0.25">
      <c r="K26" s="46"/>
    </row>
    <row r="27" spans="2:11" ht="56.25" customHeight="1" x14ac:dyDescent="0.25">
      <c r="B27" s="46"/>
      <c r="C27" s="113" t="s">
        <v>68</v>
      </c>
      <c r="D27" s="113"/>
      <c r="E27" s="113"/>
      <c r="F27" s="113"/>
      <c r="G27" s="113"/>
      <c r="H27" s="113"/>
      <c r="I27" s="113"/>
      <c r="K27" s="46"/>
    </row>
    <row r="28" spans="2:11" ht="16.5" customHeight="1" x14ac:dyDescent="0.25">
      <c r="E28" s="118" t="s">
        <v>69</v>
      </c>
      <c r="F28" s="118"/>
      <c r="G28" s="118"/>
      <c r="H28" s="118"/>
      <c r="I28" s="118"/>
      <c r="J28" s="118"/>
      <c r="K28" s="45"/>
    </row>
    <row r="29" spans="2:11" x14ac:dyDescent="0.25">
      <c r="B29" s="46"/>
      <c r="C29" s="46"/>
      <c r="D29" s="46"/>
      <c r="E29" s="118"/>
      <c r="F29" s="118"/>
      <c r="G29" s="118"/>
      <c r="H29" s="118"/>
      <c r="I29" s="118"/>
      <c r="J29" s="118"/>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schemas.microsoft.com/office/2006/documentManagement/types"/>
    <ds:schemaRef ds:uri="39f7a895-868e-4739-ab10-589c64175fbd"/>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632c1e4e-69c6-4d1f-81a1-009441d464e5"/>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Yesica Tatiana Capador Torres</cp:lastModifiedBy>
  <cp:revision/>
  <cp:lastPrinted>2024-07-22T22:04:40Z</cp:lastPrinted>
  <dcterms:created xsi:type="dcterms:W3CDTF">2017-04-28T13:22:52Z</dcterms:created>
  <dcterms:modified xsi:type="dcterms:W3CDTF">2025-02-28T20:12:55Z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