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41. F-CD-327 SERV LOGISTICO INTERN/3. DOCUMENTOS DE PUBLICACIÓN CONTRATACIÓN DIRECTA/"/>
    </mc:Choice>
  </mc:AlternateContent>
  <xr:revisionPtr revIDLastSave="133" documentId="13_ncr:1_{F325527D-AE3E-4150-8C66-BA9D114568FD}" xr6:coauthVersionLast="47" xr6:coauthVersionMax="47" xr10:uidLastSave="{E5785DF1-C1DA-4909-80A3-A776F731945B}"/>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5" i="7"/>
  <c r="O24"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15" i="7"/>
  <c r="J15" i="7"/>
  <c r="L15" i="7"/>
  <c r="M15" i="7" s="1"/>
  <c r="F22" i="3"/>
  <c r="J22" i="3" s="1"/>
  <c r="N22" i="3" s="1"/>
  <c r="F23" i="3"/>
  <c r="H23" i="3" s="1"/>
  <c r="M23" i="3" s="1"/>
  <c r="O22" i="7"/>
  <c r="O21"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K19" i="7"/>
  <c r="N18" i="7"/>
  <c r="O18" i="7" s="1"/>
  <c r="N17" i="7"/>
  <c r="O17" i="7" s="1"/>
  <c r="K18" i="7"/>
  <c r="K17" i="7"/>
  <c r="K15" i="7"/>
  <c r="K16" i="7"/>
  <c r="N16" i="7"/>
  <c r="O16" i="7" s="1"/>
  <c r="N19" i="7"/>
  <c r="O19" i="7" s="1"/>
  <c r="N15" i="7"/>
  <c r="O15" i="7" s="1"/>
  <c r="H22" i="3"/>
  <c r="M22" i="3" s="1"/>
  <c r="J23" i="3"/>
  <c r="N23" i="3" s="1"/>
  <c r="L23" i="3"/>
  <c r="L22" i="3"/>
  <c r="O20" i="7"/>
  <c r="O23" i="7" s="1"/>
  <c r="K14" i="7"/>
  <c r="O26" i="7"/>
  <c r="O27" i="7"/>
  <c r="O28" i="7" s="1"/>
  <c r="N14" i="7"/>
  <c r="O14" i="7" s="1"/>
  <c r="M20" i="3" l="1"/>
  <c r="O20" i="3" s="1"/>
  <c r="K20" i="3"/>
  <c r="O17" i="3"/>
  <c r="K18" i="3"/>
  <c r="K17" i="3"/>
  <c r="O21" i="3"/>
  <c r="K15" i="3"/>
  <c r="O15" i="3"/>
  <c r="K21" i="3"/>
  <c r="K22" i="3"/>
  <c r="O23" i="3"/>
  <c r="K23" i="3"/>
  <c r="O22" i="3"/>
  <c r="O29"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<sst xmlns="http://schemas.openxmlformats.org/spreadsheetml/2006/main" count="259" uniqueCount="117">
  <si>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</si>
  <si>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</si>
  <si>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</si>
  <si>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</si>
  <si>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</si>
  <si>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</si>
  <si>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</si>
  <si>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</si>
  <si>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</si>
  <si>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</si>
  <si>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</si>
  <si>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</si>
  <si>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</si>
  <si>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</si>
  <si>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</si>
  <si>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</si>
  <si>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</si>
  <si>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</si>
  <si>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</si>
  <si>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</si>
  <si>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</si>
  <si>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</si>
  <si>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</si>
  <si>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</si>
  <si>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</si>
  <si>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</si>
  <si>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</si>
  <si>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</si>
  <si>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</si>
  <si>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</si>
  <si>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</si>
  <si>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</si>
  <si>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</si>
  <si>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</si>
  <si>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</si>
  <si>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</si>
  <si>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</si>
  <si>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</si>
  <si>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</si>
  <si>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</si>
  <si>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</si>
  <si>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</si>
  <si>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</si>
  <si>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</si>
  <si>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</si>
  <si>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</si>
  <si>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</si>
  <si>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</si>
  <si>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</si>
  <si>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</si>
  <si>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</si>
  <si>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</si>
  <si>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</si>
  <si>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</si>
  <si>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</si>
  <si>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</si>
  <si>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</si>
  <si>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</si>
  <si>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</si>
  <si>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</si>
  <si>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</si>
  <si>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</si>
  <si>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</si>
  <si>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</si>
  <si>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</si>
  <si>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</si>
  <si>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</si>
  <si>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</si>
  <si>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</si>
  <si>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</si>
  <si>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</si>
  <si>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</si>
  <si>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</si>
  <si>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</si>
  <si>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</si>
  <si>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</si>
  <si>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</si>
  <si>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</si>
  <si>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</si>
  <si>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</si>
  <si>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</si>
  <si>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</si>
  <si>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</si>
  <si>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</si>
  <si>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</si>
  <si>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</si>
  <si>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</si>
  <si>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</si>
  <si>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</si>
  <si>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</si>
  <si>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</si>
  <si>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</si>
  <si>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</si>
  <si>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</si>
  <si>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</si>
  <si>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</si>
  <si>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</si>
  <si>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</si>
  <si>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</si>
  <si>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</si>
  <si>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</si>
  <si>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</si>
  <si>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</si>
  <si>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</si>
  <si>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</si>
  <si>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</si>
  <si>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</si>
  <si>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</si>
  <si>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</si>
  <si>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</si>
  <si>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</si>
  <si>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desayuno servido en el lugar incluyendo menaje, para el campamento latinamerican campsite, el cual debe garantizar que la comida se sirva caliente y que cumpla las siguientes condiciones:  huevos al gusto 80 grs, tamal de 300 grs o caldo acompañado con café o chocolate de 12 onzas, jugo de 200 ml y pan o arepa.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t>
  </si>
  <si>
    <t>Servicio de alimentación almuerzo servido en el lugar incluyendo menaje, para el campamento latinamerican campsite, el cual debe garantizar que la comida se sirva caliente y que cumpla las siguientes condiciones:  Sopa mediana, porción de proteína (pollo- carne de res) por 150 grs, ensalada 150 grs, postre de 60 grs bebida de 12 onzas (jugo natural o limonada) o gaseosa de 400 ml.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  </t>
  </si>
  <si>
    <t>Servicio de alimentación cena servido en el lugar incluyendo menaje, para el campamento latinamerican campsite, el cual debe garantizar que la comida se sirva caliente y que cumpla las siguientes condiciones:  Proteína (Carne de res, cerdo, pollo) de 150 grs, cereal 100 grs, ensalada 150 grs, postre 25 grs, bebida 12 onzas (jugo natural o limonada) o gaseosa de 400 ml. • CENTRO AGROAMBIENTAL EL VERGEL, Vereda Mancilla- Sector puente pino Facatativá, Cundinamarca: 100 unidades • CENTRO AGROAMBIENTAL EL TIBAR, Vereda Palogordo sector novilleros, kilómetro 4 vía Ubaté Lenguazaque. 100 unidades • CENTRO AGROAMBIENTAL LA ESPERANZA. vereda Guavio bajo, Fusagasugá Cundinamarca: 100 unidades</t>
  </si>
  <si>
    <t>Servicio de alimentación refrigerio empacado jornada mañana para el campamento latinamerican campsite, el cual debe garantizar las siguientes condiciones:  Pastel horneado de 100 gr hawaiano, o pastel horneado de 100 gr de pollo con champiñones o Sándwich de jamón y queso en pan tajado o palito de queso horneado de 100 gr con bebida de 200 ml jugo o gaseosa. FRUTA: Fruta puedes ser manzana, pera, granadilla o Durazno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t>
  </si>
  <si>
    <t>Servicio de alimentación refrigerio empacado jornada tarde para el campamento latinamerican campsite, el cual debe garantizar las siguientes condiciones:  Sándwich de pollo apanado 100 grs con queso, lechuga y tomate pan especial o sándwich cubano en pan especial, ó wraps de pollo 100 grs apanado con sour cream, lechuga, tomate y queso o hamburguesa de res de 100 gr pan especial, queso tomate y lechuga, salsas individuales, con bebida de 200 ml jugo o gaseosa. FRUTA: Fruta puedes ser manzana, pera, granadilla o Durazno.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  </t>
  </si>
  <si>
    <t>Servicio y suministro de bebida de agua en botella por 600 ml para el campamento latinamerican campsite, las cuales deben ser suministradas en las siguientes unidades agroambientales: • CENTRO AGROAMBIENTAL EL VERGEL, Vereda Mancilla- Sector puente pino Facatativá, Cundinamarca: 200 unidades • CENTRO AGROAMBIENTAL EL TIBAR, Vereda Palogordo sector novilleros, kilómetro 4 vía Ubaté Lenguazaque. 200 unidades • CENTRO AGROAMBIENTAL LA ESPERANZA. vereda Guavio bajo, Fusagasugá Cundinamarca: 200 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</si>
</sst>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topLeftCell="A3"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90.5" customHeight="1" x14ac:dyDescent="0.2">
      <c r="A14" s="31">
        <v>1</v>
      </c>
      <c r="B14" s="293" t="s">
        <v>111</v>
      </c>
      <c r="C14" s="15"/>
      <c r="D14" s="294">
        <v>600</v>
      </c>
      <c r="E14" s="16"/>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209.25" customHeight="1" x14ac:dyDescent="0.2">
      <c r="A15" s="31">
        <v>2</v>
      </c>
      <c r="B15" s="293" t="s">
        <v>112</v>
      </c>
      <c r="C15" s="15"/>
      <c r="D15" s="294">
        <v>600</v>
      </c>
      <c r="E15" s="16"/>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90.5" customHeight="1" x14ac:dyDescent="0.2">
      <c r="A16" s="31">
        <v>3</v>
      </c>
      <c r="B16" s="293" t="s">
        <v>113</v>
      </c>
      <c r="C16" s="15"/>
      <c r="D16" s="294">
        <v>300</v>
      </c>
      <c r="E16" s="16"/>
      <c r="F16" s="17"/>
      <c r="G16" s="14"/>
      <c r="H16" s="1">
        <f t="shared" ref="H16:H19" si="13">+ROUND(F16*G16,0)</f>
        <v>0</v>
      </c>
      <c r="I16" s="14"/>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32">
        <f t="shared" ref="O16:O19" si="19">ROUND(L16+N16+M16,0)</f>
        <v>0</v>
      </c>
    </row>
    <row r="17" spans="1:15" s="10" customFormat="1" ht="224.25" customHeight="1" x14ac:dyDescent="0.2">
      <c r="A17" s="31">
        <v>4</v>
      </c>
      <c r="B17" s="293" t="s">
        <v>114</v>
      </c>
      <c r="C17" s="15"/>
      <c r="D17" s="294">
        <v>600</v>
      </c>
      <c r="E17" s="16"/>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231.75" customHeight="1" x14ac:dyDescent="0.2">
      <c r="A18" s="31">
        <v>5</v>
      </c>
      <c r="B18" s="293" t="s">
        <v>115</v>
      </c>
      <c r="C18" s="15"/>
      <c r="D18" s="294">
        <v>600</v>
      </c>
      <c r="E18" s="16"/>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152.25" customHeight="1" thickBot="1" x14ac:dyDescent="0.25">
      <c r="A19" s="31">
        <v>6</v>
      </c>
      <c r="B19" s="293" t="s">
        <v>116</v>
      </c>
      <c r="C19" s="15"/>
      <c r="D19" s="294">
        <v>600</v>
      </c>
      <c r="E19" s="16"/>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42" customHeight="1" thickBot="1" x14ac:dyDescent="0.3">
      <c r="A20" s="153" t="s">
        <v>26</v>
      </c>
      <c r="B20" s="154"/>
      <c r="C20" s="154"/>
      <c r="D20" s="154"/>
      <c r="E20" s="154"/>
      <c r="F20" s="154"/>
      <c r="G20" s="154"/>
      <c r="H20" s="154"/>
      <c r="I20" s="154"/>
      <c r="J20" s="154"/>
      <c r="K20" s="154"/>
      <c r="L20" s="126" t="s">
        <v>27</v>
      </c>
      <c r="M20" s="127"/>
      <c r="N20" s="127"/>
      <c r="O20" s="60">
        <f>SUMIF(G:G,0%,L:L)+SUMIF(G:G,"",L:L)</f>
        <v>0</v>
      </c>
    </row>
    <row r="21" spans="1:15" s="10" customFormat="1" ht="39" customHeight="1" x14ac:dyDescent="0.25">
      <c r="A21" s="132" t="s">
        <v>107</v>
      </c>
      <c r="B21" s="133"/>
      <c r="C21" s="133"/>
      <c r="D21" s="133"/>
      <c r="E21" s="133"/>
      <c r="F21" s="133"/>
      <c r="G21" s="133"/>
      <c r="H21" s="133"/>
      <c r="I21" s="133"/>
      <c r="J21" s="133"/>
      <c r="K21" s="134"/>
      <c r="L21" s="124" t="s">
        <v>28</v>
      </c>
      <c r="M21" s="125"/>
      <c r="N21" s="125"/>
      <c r="O21" s="61">
        <f>SUMIF(G:G,5%,L:L)</f>
        <v>0</v>
      </c>
    </row>
    <row r="22" spans="1:15" s="10" customFormat="1" ht="30" customHeight="1" x14ac:dyDescent="0.25">
      <c r="A22" s="135"/>
      <c r="B22" s="136"/>
      <c r="C22" s="136"/>
      <c r="D22" s="136"/>
      <c r="E22" s="136"/>
      <c r="F22" s="136"/>
      <c r="G22" s="136"/>
      <c r="H22" s="136"/>
      <c r="I22" s="136"/>
      <c r="J22" s="136"/>
      <c r="K22" s="137"/>
      <c r="L22" s="124" t="s">
        <v>29</v>
      </c>
      <c r="M22" s="125"/>
      <c r="N22" s="125"/>
      <c r="O22" s="61">
        <f>SUMIF(G:G,19%,L:L)</f>
        <v>0</v>
      </c>
    </row>
    <row r="23" spans="1:15" s="10" customFormat="1" ht="30" customHeight="1" x14ac:dyDescent="0.25">
      <c r="A23" s="135"/>
      <c r="B23" s="136"/>
      <c r="C23" s="136"/>
      <c r="D23" s="136"/>
      <c r="E23" s="136"/>
      <c r="F23" s="136"/>
      <c r="G23" s="136"/>
      <c r="H23" s="136"/>
      <c r="I23" s="136"/>
      <c r="J23" s="136"/>
      <c r="K23" s="137"/>
      <c r="L23" s="122" t="s">
        <v>22</v>
      </c>
      <c r="M23" s="123"/>
      <c r="N23" s="123"/>
      <c r="O23" s="62">
        <f>SUM(O20:O22)</f>
        <v>0</v>
      </c>
    </row>
    <row r="24" spans="1:15" s="10" customFormat="1" ht="30" customHeight="1" x14ac:dyDescent="0.25">
      <c r="A24" s="135"/>
      <c r="B24" s="136"/>
      <c r="C24" s="136"/>
      <c r="D24" s="136"/>
      <c r="E24" s="136"/>
      <c r="F24" s="136"/>
      <c r="G24" s="136"/>
      <c r="H24" s="136"/>
      <c r="I24" s="136"/>
      <c r="J24" s="136"/>
      <c r="K24" s="137"/>
      <c r="L24" s="120" t="s">
        <v>30</v>
      </c>
      <c r="M24" s="121"/>
      <c r="N24" s="121"/>
      <c r="O24" s="63">
        <f>SUMIF(G:G,5%,M:M)</f>
        <v>0</v>
      </c>
    </row>
    <row r="25" spans="1:15" s="10" customFormat="1" ht="30" customHeight="1" x14ac:dyDescent="0.25">
      <c r="A25" s="135"/>
      <c r="B25" s="136"/>
      <c r="C25" s="136"/>
      <c r="D25" s="136"/>
      <c r="E25" s="136"/>
      <c r="F25" s="136"/>
      <c r="G25" s="136"/>
      <c r="H25" s="136"/>
      <c r="I25" s="136"/>
      <c r="J25" s="136"/>
      <c r="K25" s="137"/>
      <c r="L25" s="120" t="s">
        <v>31</v>
      </c>
      <c r="M25" s="121"/>
      <c r="N25" s="121"/>
      <c r="O25" s="63">
        <f>SUMIF(G:G,19%,M:M)</f>
        <v>0</v>
      </c>
    </row>
    <row r="26" spans="1:15" s="10" customFormat="1" ht="30" customHeight="1" x14ac:dyDescent="0.25">
      <c r="A26" s="135"/>
      <c r="B26" s="136"/>
      <c r="C26" s="136"/>
      <c r="D26" s="136"/>
      <c r="E26" s="136"/>
      <c r="F26" s="136"/>
      <c r="G26" s="136"/>
      <c r="H26" s="136"/>
      <c r="I26" s="136"/>
      <c r="J26" s="136"/>
      <c r="K26" s="137"/>
      <c r="L26" s="122" t="s">
        <v>32</v>
      </c>
      <c r="M26" s="123"/>
      <c r="N26" s="123"/>
      <c r="O26" s="62">
        <f>SUM(O24:O25)</f>
        <v>0</v>
      </c>
    </row>
    <row r="27" spans="1:15" s="10" customFormat="1" ht="30" customHeight="1" x14ac:dyDescent="0.25">
      <c r="A27" s="135"/>
      <c r="B27" s="136"/>
      <c r="C27" s="136"/>
      <c r="D27" s="136"/>
      <c r="E27" s="136"/>
      <c r="F27" s="136"/>
      <c r="G27" s="136"/>
      <c r="H27" s="136"/>
      <c r="I27" s="136"/>
      <c r="J27" s="136"/>
      <c r="K27" s="137"/>
      <c r="L27" s="124" t="s">
        <v>33</v>
      </c>
      <c r="M27" s="125"/>
      <c r="N27" s="125"/>
      <c r="O27" s="61">
        <f>SUMIF(I:I,8%,N:N)</f>
        <v>0</v>
      </c>
    </row>
    <row r="28" spans="1:15" s="10" customFormat="1" ht="37.5" customHeight="1" x14ac:dyDescent="0.25">
      <c r="A28" s="135"/>
      <c r="B28" s="136"/>
      <c r="C28" s="136"/>
      <c r="D28" s="136"/>
      <c r="E28" s="136"/>
      <c r="F28" s="136"/>
      <c r="G28" s="136"/>
      <c r="H28" s="136"/>
      <c r="I28" s="136"/>
      <c r="J28" s="136"/>
      <c r="K28" s="137"/>
      <c r="L28" s="130" t="s">
        <v>34</v>
      </c>
      <c r="M28" s="131"/>
      <c r="N28" s="131"/>
      <c r="O28" s="62">
        <f>SUM(O27)</f>
        <v>0</v>
      </c>
    </row>
    <row r="29" spans="1:15" s="10" customFormat="1" ht="32.25" customHeight="1" thickBot="1" x14ac:dyDescent="0.3">
      <c r="A29" s="138"/>
      <c r="B29" s="139"/>
      <c r="C29" s="139"/>
      <c r="D29" s="139"/>
      <c r="E29" s="139"/>
      <c r="F29" s="139"/>
      <c r="G29" s="139"/>
      <c r="H29" s="139"/>
      <c r="I29" s="139"/>
      <c r="J29" s="139"/>
      <c r="K29" s="140"/>
      <c r="L29" s="128" t="s">
        <v>35</v>
      </c>
      <c r="M29" s="129"/>
      <c r="N29" s="129"/>
      <c r="O29" s="64">
        <f>+O23+O26+O28</f>
        <v>0</v>
      </c>
    </row>
    <row r="31" spans="1:15" ht="50.1" customHeight="1" thickBot="1" x14ac:dyDescent="0.3">
      <c r="B31" s="144"/>
      <c r="C31" s="144"/>
    </row>
    <row r="32" spans="1:15" x14ac:dyDescent="0.25">
      <c r="B32" s="165" t="s">
        <v>36</v>
      </c>
      <c r="C32" s="165"/>
    </row>
    <row r="33" spans="1:17" ht="15" customHeight="1" x14ac:dyDescent="0.25">
      <c r="M33" s="77"/>
      <c r="N33" s="78"/>
      <c r="O33" s="79"/>
    </row>
    <row r="34" spans="1:17" ht="15.75" customHeight="1" x14ac:dyDescent="0.25">
      <c r="M34" s="77"/>
      <c r="N34" s="78"/>
      <c r="O34" s="79"/>
    </row>
    <row r="35" spans="1:17" ht="15" customHeight="1" x14ac:dyDescent="0.25">
      <c r="A35" s="13" t="s">
        <v>37</v>
      </c>
      <c r="M35" s="77"/>
      <c r="N35" s="78"/>
      <c r="O35" s="79"/>
    </row>
    <row r="36" spans="1:17" x14ac:dyDescent="0.25">
      <c r="A36" s="164" t="s">
        <v>38</v>
      </c>
      <c r="B36" s="164"/>
      <c r="C36" s="164"/>
      <c r="D36" s="164"/>
      <c r="E36" s="164"/>
      <c r="F36" s="164"/>
      <c r="G36" s="164"/>
      <c r="H36" s="164"/>
      <c r="I36" s="164"/>
      <c r="J36" s="164"/>
      <c r="K36" s="164"/>
      <c r="L36" s="164"/>
      <c r="M36" s="164"/>
      <c r="N36" s="164"/>
      <c r="O36" s="164"/>
      <c r="P36" s="2"/>
      <c r="Q36" s="2"/>
    </row>
    <row r="37" spans="1:17" ht="15" customHeight="1" x14ac:dyDescent="0.25">
      <c r="A37" s="163" t="s">
        <v>39</v>
      </c>
      <c r="B37" s="163"/>
      <c r="C37" s="163"/>
      <c r="D37" s="163"/>
      <c r="E37" s="163"/>
      <c r="F37" s="163"/>
      <c r="G37" s="163"/>
      <c r="H37" s="163"/>
      <c r="I37" s="163"/>
      <c r="J37" s="163"/>
      <c r="K37" s="163"/>
      <c r="L37" s="163"/>
      <c r="M37" s="163"/>
      <c r="N37" s="163"/>
      <c r="O37" s="163"/>
      <c r="P37" s="65"/>
      <c r="Q37" s="65"/>
    </row>
    <row r="38" spans="1:17" x14ac:dyDescent="0.25">
      <c r="A38" s="162" t="s">
        <v>40</v>
      </c>
      <c r="B38" s="162"/>
      <c r="C38" s="162"/>
      <c r="D38" s="162"/>
      <c r="E38" s="162"/>
      <c r="F38" s="162"/>
      <c r="G38" s="162"/>
      <c r="H38" s="162"/>
      <c r="I38" s="162"/>
      <c r="J38" s="162"/>
      <c r="K38" s="162"/>
      <c r="L38" s="162"/>
      <c r="M38" s="162"/>
      <c r="N38" s="162"/>
      <c r="O38" s="162"/>
      <c r="P38" s="5"/>
      <c r="Q38" s="5"/>
    </row>
    <row r="39" spans="1:17" x14ac:dyDescent="0.25">
      <c r="A39" s="162" t="s">
        <v>41</v>
      </c>
      <c r="B39" s="162"/>
      <c r="C39" s="162"/>
      <c r="D39" s="162"/>
      <c r="E39" s="162"/>
      <c r="F39" s="162"/>
      <c r="G39" s="162"/>
      <c r="H39" s="162"/>
      <c r="I39" s="162"/>
      <c r="J39" s="162"/>
      <c r="K39" s="162"/>
      <c r="L39" s="162"/>
      <c r="M39" s="162"/>
      <c r="N39" s="162"/>
      <c r="O39" s="162"/>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tCzyzKL+zZfbX//Ov3HaFPZCy9a9NNyYpO4GzaztuRtH5ZKgCerpurD0qnPLbgM15N1ilM9z3QAz96zg007s5Q==" saltValue="Nl/w8T8n1yNvQzmUsptUkg=="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2024-11-01T17:09:27Z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