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41. F-CD-327 SERV LOGISTICO INTERN/3. DOCUMENTOS DE PUBLICACIÓN CONTRATACIÓN DIRECTA/"/>
    </mc:Choice>
  </mc:AlternateContent>
  <xr:revisionPtr revIDLastSave="133" documentId="13_ncr:1_{F325527D-AE3E-4150-8C66-BA9D114568FD}" xr6:coauthVersionLast="47" xr6:coauthVersionMax="47" xr10:uidLastSave="{E5785DF1-C1DA-4909-80A3-A776F731945B}"/>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Servicios'!$A$1:$O$40</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5" i="7"/>
  <c r="O24"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15" i="7"/>
  <c r="J15" i="7"/>
  <c r="L15" i="7"/>
  <c r="M15" i="7" s="1"/>
  <c r="F22" i="3"/>
  <c r="J22" i="3" s="1"/>
  <c r="N22" i="3" s="1"/>
  <c r="F23" i="3"/>
  <c r="H23" i="3" s="1"/>
  <c r="M23" i="3" s="1"/>
  <c r="O22" i="7"/>
  <c r="O21"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K19" i="7"/>
  <c r="N18" i="7"/>
  <c r="O18" i="7" s="1"/>
  <c r="N17" i="7"/>
  <c r="O17" i="7" s="1"/>
  <c r="K18" i="7"/>
  <c r="K17" i="7"/>
  <c r="K15" i="7"/>
  <c r="K16" i="7"/>
  <c r="N16" i="7"/>
  <c r="O16" i="7" s="1"/>
  <c r="N19" i="7"/>
  <c r="O19" i="7" s="1"/>
  <c r="N15" i="7"/>
  <c r="O15" i="7" s="1"/>
  <c r="H22" i="3"/>
  <c r="M22" i="3" s="1"/>
  <c r="J23" i="3"/>
  <c r="N23" i="3" s="1"/>
  <c r="L23" i="3"/>
  <c r="L22" i="3"/>
  <c r="O20" i="7"/>
  <c r="O23" i="7" s="1"/>
  <c r="K14" i="7"/>
  <c r="O26" i="7"/>
  <c r="O27" i="7"/>
  <c r="O28" i="7" s="1"/>
  <c r="N14" i="7"/>
  <c r="O14" i="7" s="1"/>
  <c r="M20" i="3" l="1"/>
  <c r="O20" i="3" s="1"/>
  <c r="K20" i="3"/>
  <c r="O17" i="3"/>
  <c r="K18" i="3"/>
  <c r="K17" i="3"/>
  <c r="O21" i="3"/>
  <c r="K15" i="3"/>
  <c r="O15" i="3"/>
  <c r="K21" i="3"/>
  <c r="K22" i="3"/>
  <c r="O23" i="3"/>
  <c r="K23" i="3"/>
  <c r="O22" i="3"/>
  <c r="O29"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<sst xmlns="http://schemas.openxmlformats.org/spreadsheetml/2006/main" count="259" uniqueCount="117">
  <si>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</si>
  <si>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</si>
  <si>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</si>
  <si>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</si>
  <si>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</si>
  <si>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</si>
  <si>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</si>
  <si>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</si>
  <si>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</si>
  <si>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</si>
  <si>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</si>
  <si>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</si>
  <si>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</si>
  <si>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</si>
  <si>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</si>
  <si>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</si>
  <si>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</si>
  <si>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</si>
  <si>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</si>
  <si>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</si>
  <si>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</si>
  <si>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</si>
  <si>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</si>
  <si>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</si>
  <si>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</si>
  <si>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</si>
  <si>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</si>
  <si>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</si>
  <si>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</si>
  <si>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</si>
  <si>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</si>
  <si>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</si>
  <si>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</si>
  <si>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</si>
  <si>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</si>
  <si>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</si>
  <si>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</si>
  <si>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</si>
  <si>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</si>
  <si>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</si>
  <si>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</si>
  <si>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</si>
  <si>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</si>
  <si>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</si>
  <si>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</si>
  <si>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</si>
  <si>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</si>
  <si>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</si>
  <si>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</si>
  <si>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</si>
  <si>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</si>
  <si>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</si>
  <si>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</si>
  <si>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</si>
  <si>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</si>
  <si>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</si>
  <si>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</si>
  <si>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</si>
  <si>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</si>
  <si>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</si>
  <si>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</si>
  <si>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</si>
  <si>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</si>
  <si>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</si>
  <si>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</si>
  <si>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</si>
  <si>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</si>
  <si>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</si>
  <si>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</si>
  <si>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</si>
  <si>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</si>
  <si>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</si>
  <si>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</si>
  <si>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</si>
  <si>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</si>
  <si>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</si>
  <si>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</si>
  <si>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</si>
  <si>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</si>
  <si>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</si>
  <si>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</si>
  <si>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</si>
  <si>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</si>
  <si>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</si>
  <si>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</si>
  <si>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</si>
  <si>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</si>
  <si>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</si>
  <si>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</si>
  <si>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</si>
  <si>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</si>
  <si>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</si>
  <si>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</si>
  <si>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</si>
  <si>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</si>
  <si>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</si>
  <si>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</si>
  <si>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</si>
  <si>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</si>
  <si>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</si>
  <si>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</si>
  <si>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</si>
  <si>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</si>
  <si>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</si>
  <si>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</si>
  <si>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</si>
  <si>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</si>
  <si>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</si>
  <si>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</si>
  <si>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</si>
  <si>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</si>
  <si>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alimentación desayuno servido en el lugar incluyendo menaje, para el campamento latinamerican campsite, el cual debe garantizar que la comida se sirva caliente y que cumpla las siguientes condiciones:  huevos al gusto 80 grs, tamal de 300 grs o caldo acompañado con café o chocolate de 12 onzas, jugo de 200 ml y pan o arepa. • CENTRO AGROAMBIENTAL EL VERGEL, Vereda Mancilla- Sector puente pino Facatativá, Cundinamarca: 200 unidades • CENTRO AGROAMBIENTAL EL TIBAR, Vereda Palogordo sector novilleros, kilómetro 4 vía Ubaté Lenguazaque. 200 unidades • CENTRO AGROAMBIENTAL LA ESPERANZA. vereda Guavio bajo, Fusagasugá Cundinamarca: 200 unidades</t>
  </si>
  <si>
    <t>Servicio de alimentación almuerzo servido en el lugar incluyendo menaje, para el campamento latinamerican campsite, el cual debe garantizar que la comida se sirva caliente y que cumpla las siguientes condiciones:  Sopa mediana, porción de proteína (pollo- carne de res) por 150 grs, ensalada 150 grs, postre de 60 grs bebida de 12 onzas (jugo natural o limonada) o gaseosa de 400 ml.  • CENTRO AGROAMBIENTAL EL VERGEL, Vereda Mancilla- Sector puente pino Facatativá, Cundinamarca: 200 unidades • CENTRO AGROAMBIENTAL EL TIBAR, Vereda Palogordo sector novilleros, kilómetro 4 vía Ubaté Lenguazaque. 200 unidades • CENTRO AGROAMBIENTAL LA ESPERANZA. vereda Guavio bajo, Fusagasugá Cundinamarca: 200 unidades  </t>
  </si>
  <si>
    <t>Servicio de alimentación cena servido en el lugar incluyendo menaje, para el campamento latinamerican campsite, el cual debe garantizar que la comida se sirva caliente y que cumpla las siguientes condiciones:  Proteína (Carne de res, cerdo, pollo) de 150 grs, cereal 100 grs, ensalada 150 grs, postre 25 grs, bebida 12 onzas (jugo natural o limonada) o gaseosa de 400 ml. • CENTRO AGROAMBIENTAL EL VERGEL, Vereda Mancilla- Sector puente pino Facatativá, Cundinamarca: 100 unidades • CENTRO AGROAMBIENTAL EL TIBAR, Vereda Palogordo sector novilleros, kilómetro 4 vía Ubaté Lenguazaque. 100 unidades • CENTRO AGROAMBIENTAL LA ESPERANZA. vereda Guavio bajo, Fusagasugá Cundinamarca: 100 unidades</t>
  </si>
  <si>
    <t>Servicio de alimentación refrigerio empacado jornada mañana para el campamento latinamerican campsite, el cual debe garantizar las siguientes condiciones:  Pastel horneado de 100 gr hawaiano, o pastel horneado de 100 gr de pollo con champiñones o Sándwich de jamón y queso en pan tajado o palito de queso horneado de 100 gr con bebida de 200 ml jugo o gaseosa. FRUTA: Fruta puedes ser manzana, pera, granadilla o Durazno • CENTRO AGROAMBIENTAL EL VERGEL, Vereda Mancilla- Sector puente pino Facatativá, Cundinamarca: 200 unidades • CENTRO AGROAMBIENTAL EL TIBAR, Vereda Palogordo sector novilleros, kilómetro 4 vía Ubaté Lenguazaque. 200 unidades • CENTRO AGROAMBIENTAL LA ESPERANZA. vereda Guavio bajo, Fusagasugá Cundinamarca: 200 unidades</t>
  </si>
  <si>
    <t>Servicio de alimentación refrigerio empacado jornada tarde para el campamento latinamerican campsite, el cual debe garantizar las siguientes condiciones:  Sándwich de pollo apanado 100 grs con queso, lechuga y tomate pan especial o sándwich cubano en pan especial, ó wraps de pollo 100 grs apanado con sour cream, lechuga, tomate y queso o hamburguesa de res de 100 gr pan especial, queso tomate y lechuga, salsas individuales, con bebida de 200 ml jugo o gaseosa. FRUTA: Fruta puedes ser manzana, pera, granadilla o Durazno. • CENTRO AGROAMBIENTAL EL VERGEL, Vereda Mancilla- Sector puente pino Facatativá, Cundinamarca: 200 unidades • CENTRO AGROAMBIENTAL EL TIBAR, Vereda Palogordo sector novilleros, kilómetro 4 vía Ubaté Lenguazaque. 200 unidades • CENTRO AGROAMBIENTAL LA ESPERANZA. vereda Guavio bajo, Fusagasugá Cundinamarca: 200 unidades  </t>
  </si>
  <si>
    <t>Servicio y suministro de bebida de agua en botella por 600 ml para el campamento latinamerican campsite, las cuales deben ser suministradas en las siguientes unidades agroambientales: • CENTRO AGROAMBIENTAL EL VERGEL, Vereda Mancilla- Sector puente pino Facatativá, Cundinamarca: 200 unidades • CENTRO AGROAMBIENTAL EL TIBAR, Vereda Palogordo sector novilleros, kilómetro 4 vía Ubaté Lenguazaque. 200 unidades • CENTRO AGROAMBIENTAL LA ESPERANZA. vereda Guavio bajo, Fusagasugá Cundinamarca: 200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</si>
</sst>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topLeftCell="A3"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190.5" customHeight="1" x14ac:dyDescent="0.2">
      <c r="A14" s="31">
        <v>1</v>
      </c>
      <c r="B14" s="293" t="s">
        <v>111</v>
      </c>
      <c r="C14" s="15"/>
      <c r="D14" s="294">
        <v>600</v>
      </c>
      <c r="E14" s="16"/>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209.25" customHeight="1" x14ac:dyDescent="0.2">
      <c r="A15" s="31">
        <v>2</v>
      </c>
      <c r="B15" s="293" t="s">
        <v>112</v>
      </c>
      <c r="C15" s="15"/>
      <c r="D15" s="294">
        <v>600</v>
      </c>
      <c r="E15" s="16"/>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190.5" customHeight="1" x14ac:dyDescent="0.2">
      <c r="A16" s="31">
        <v>3</v>
      </c>
      <c r="B16" s="293" t="s">
        <v>113</v>
      </c>
      <c r="C16" s="15"/>
      <c r="D16" s="294">
        <v>300</v>
      </c>
      <c r="E16" s="16"/>
      <c r="F16" s="17"/>
      <c r="G16" s="14"/>
      <c r="H16" s="1">
        <f t="shared" ref="H16:H19" si="13">+ROUND(F16*G16,0)</f>
        <v>0</v>
      </c>
      <c r="I16" s="14"/>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32">
        <f t="shared" ref="O16:O19" si="19">ROUND(L16+N16+M16,0)</f>
        <v>0</v>
      </c>
    </row>
    <row r="17" spans="1:15" s="10" customFormat="1" ht="224.25" customHeight="1" x14ac:dyDescent="0.2">
      <c r="A17" s="31">
        <v>4</v>
      </c>
      <c r="B17" s="293" t="s">
        <v>114</v>
      </c>
      <c r="C17" s="15"/>
      <c r="D17" s="294">
        <v>600</v>
      </c>
      <c r="E17" s="16"/>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231.75" customHeight="1" x14ac:dyDescent="0.2">
      <c r="A18" s="31">
        <v>5</v>
      </c>
      <c r="B18" s="293" t="s">
        <v>115</v>
      </c>
      <c r="C18" s="15"/>
      <c r="D18" s="294">
        <v>600</v>
      </c>
      <c r="E18" s="16"/>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152.25" customHeight="1" thickBot="1" x14ac:dyDescent="0.25">
      <c r="A19" s="31">
        <v>6</v>
      </c>
      <c r="B19" s="293" t="s">
        <v>116</v>
      </c>
      <c r="C19" s="15"/>
      <c r="D19" s="294">
        <v>600</v>
      </c>
      <c r="E19" s="16"/>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42" customHeight="1" thickBot="1" x14ac:dyDescent="0.3">
      <c r="A20" s="153" t="s">
        <v>26</v>
      </c>
      <c r="B20" s="154"/>
      <c r="C20" s="154"/>
      <c r="D20" s="154"/>
      <c r="E20" s="154"/>
      <c r="F20" s="154"/>
      <c r="G20" s="154"/>
      <c r="H20" s="154"/>
      <c r="I20" s="154"/>
      <c r="J20" s="154"/>
      <c r="K20" s="154"/>
      <c r="L20" s="126" t="s">
        <v>27</v>
      </c>
      <c r="M20" s="127"/>
      <c r="N20" s="127"/>
      <c r="O20" s="60">
        <f>SUMIF(G:G,0%,L:L)+SUMIF(G:G,"",L:L)</f>
        <v>0</v>
      </c>
    </row>
    <row r="21" spans="1:15" s="10" customFormat="1" ht="39" customHeight="1" x14ac:dyDescent="0.25">
      <c r="A21" s="132" t="s">
        <v>107</v>
      </c>
      <c r="B21" s="133"/>
      <c r="C21" s="133"/>
      <c r="D21" s="133"/>
      <c r="E21" s="133"/>
      <c r="F21" s="133"/>
      <c r="G21" s="133"/>
      <c r="H21" s="133"/>
      <c r="I21" s="133"/>
      <c r="J21" s="133"/>
      <c r="K21" s="134"/>
      <c r="L21" s="124" t="s">
        <v>28</v>
      </c>
      <c r="M21" s="125"/>
      <c r="N21" s="125"/>
      <c r="O21" s="61">
        <f>SUMIF(G:G,5%,L:L)</f>
        <v>0</v>
      </c>
    </row>
    <row r="22" spans="1:15" s="10" customFormat="1" ht="30" customHeight="1" x14ac:dyDescent="0.25">
      <c r="A22" s="135"/>
      <c r="B22" s="136"/>
      <c r="C22" s="136"/>
      <c r="D22" s="136"/>
      <c r="E22" s="136"/>
      <c r="F22" s="136"/>
      <c r="G22" s="136"/>
      <c r="H22" s="136"/>
      <c r="I22" s="136"/>
      <c r="J22" s="136"/>
      <c r="K22" s="137"/>
      <c r="L22" s="124" t="s">
        <v>29</v>
      </c>
      <c r="M22" s="125"/>
      <c r="N22" s="125"/>
      <c r="O22" s="61">
        <f>SUMIF(G:G,19%,L:L)</f>
        <v>0</v>
      </c>
    </row>
    <row r="23" spans="1:15" s="10" customFormat="1" ht="30" customHeight="1" x14ac:dyDescent="0.25">
      <c r="A23" s="135"/>
      <c r="B23" s="136"/>
      <c r="C23" s="136"/>
      <c r="D23" s="136"/>
      <c r="E23" s="136"/>
      <c r="F23" s="136"/>
      <c r="G23" s="136"/>
      <c r="H23" s="136"/>
      <c r="I23" s="136"/>
      <c r="J23" s="136"/>
      <c r="K23" s="137"/>
      <c r="L23" s="122" t="s">
        <v>22</v>
      </c>
      <c r="M23" s="123"/>
      <c r="N23" s="123"/>
      <c r="O23" s="62">
        <f>SUM(O20:O22)</f>
        <v>0</v>
      </c>
    </row>
    <row r="24" spans="1:15" s="10" customFormat="1" ht="30" customHeight="1" x14ac:dyDescent="0.25">
      <c r="A24" s="135"/>
      <c r="B24" s="136"/>
      <c r="C24" s="136"/>
      <c r="D24" s="136"/>
      <c r="E24" s="136"/>
      <c r="F24" s="136"/>
      <c r="G24" s="136"/>
      <c r="H24" s="136"/>
      <c r="I24" s="136"/>
      <c r="J24" s="136"/>
      <c r="K24" s="137"/>
      <c r="L24" s="120" t="s">
        <v>30</v>
      </c>
      <c r="M24" s="121"/>
      <c r="N24" s="121"/>
      <c r="O24" s="63">
        <f>SUMIF(G:G,5%,M:M)</f>
        <v>0</v>
      </c>
    </row>
    <row r="25" spans="1:15" s="10" customFormat="1" ht="30" customHeight="1" x14ac:dyDescent="0.25">
      <c r="A25" s="135"/>
      <c r="B25" s="136"/>
      <c r="C25" s="136"/>
      <c r="D25" s="136"/>
      <c r="E25" s="136"/>
      <c r="F25" s="136"/>
      <c r="G25" s="136"/>
      <c r="H25" s="136"/>
      <c r="I25" s="136"/>
      <c r="J25" s="136"/>
      <c r="K25" s="137"/>
      <c r="L25" s="120" t="s">
        <v>31</v>
      </c>
      <c r="M25" s="121"/>
      <c r="N25" s="121"/>
      <c r="O25" s="63">
        <f>SUMIF(G:G,19%,M:M)</f>
        <v>0</v>
      </c>
    </row>
    <row r="26" spans="1:15" s="10" customFormat="1" ht="30" customHeight="1" x14ac:dyDescent="0.25">
      <c r="A26" s="135"/>
      <c r="B26" s="136"/>
      <c r="C26" s="136"/>
      <c r="D26" s="136"/>
      <c r="E26" s="136"/>
      <c r="F26" s="136"/>
      <c r="G26" s="136"/>
      <c r="H26" s="136"/>
      <c r="I26" s="136"/>
      <c r="J26" s="136"/>
      <c r="K26" s="137"/>
      <c r="L26" s="122" t="s">
        <v>32</v>
      </c>
      <c r="M26" s="123"/>
      <c r="N26" s="123"/>
      <c r="O26" s="62">
        <f>SUM(O24:O25)</f>
        <v>0</v>
      </c>
    </row>
    <row r="27" spans="1:15" s="10" customFormat="1" ht="30" customHeight="1" x14ac:dyDescent="0.25">
      <c r="A27" s="135"/>
      <c r="B27" s="136"/>
      <c r="C27" s="136"/>
      <c r="D27" s="136"/>
      <c r="E27" s="136"/>
      <c r="F27" s="136"/>
      <c r="G27" s="136"/>
      <c r="H27" s="136"/>
      <c r="I27" s="136"/>
      <c r="J27" s="136"/>
      <c r="K27" s="137"/>
      <c r="L27" s="124" t="s">
        <v>33</v>
      </c>
      <c r="M27" s="125"/>
      <c r="N27" s="125"/>
      <c r="O27" s="61">
        <f>SUMIF(I:I,8%,N:N)</f>
        <v>0</v>
      </c>
    </row>
    <row r="28" spans="1:15" s="10" customFormat="1" ht="37.5" customHeight="1" x14ac:dyDescent="0.25">
      <c r="A28" s="135"/>
      <c r="B28" s="136"/>
      <c r="C28" s="136"/>
      <c r="D28" s="136"/>
      <c r="E28" s="136"/>
      <c r="F28" s="136"/>
      <c r="G28" s="136"/>
      <c r="H28" s="136"/>
      <c r="I28" s="136"/>
      <c r="J28" s="136"/>
      <c r="K28" s="137"/>
      <c r="L28" s="130" t="s">
        <v>34</v>
      </c>
      <c r="M28" s="131"/>
      <c r="N28" s="131"/>
      <c r="O28" s="62">
        <f>SUM(O27)</f>
        <v>0</v>
      </c>
    </row>
    <row r="29" spans="1:15" s="10" customFormat="1" ht="32.25" customHeight="1" thickBot="1" x14ac:dyDescent="0.3">
      <c r="A29" s="138"/>
      <c r="B29" s="139"/>
      <c r="C29" s="139"/>
      <c r="D29" s="139"/>
      <c r="E29" s="139"/>
      <c r="F29" s="139"/>
      <c r="G29" s="139"/>
      <c r="H29" s="139"/>
      <c r="I29" s="139"/>
      <c r="J29" s="139"/>
      <c r="K29" s="140"/>
      <c r="L29" s="128" t="s">
        <v>35</v>
      </c>
      <c r="M29" s="129"/>
      <c r="N29" s="129"/>
      <c r="O29" s="64">
        <f>+O23+O26+O28</f>
        <v>0</v>
      </c>
    </row>
    <row r="31" spans="1:15" ht="50.1" customHeight="1" thickBot="1" x14ac:dyDescent="0.3">
      <c r="B31" s="144"/>
      <c r="C31" s="144"/>
    </row>
    <row r="32" spans="1:15" x14ac:dyDescent="0.25">
      <c r="B32" s="165" t="s">
        <v>36</v>
      </c>
      <c r="C32" s="165"/>
    </row>
    <row r="33" spans="1:17" ht="15" customHeight="1" x14ac:dyDescent="0.25">
      <c r="M33" s="77"/>
      <c r="N33" s="78"/>
      <c r="O33" s="79"/>
    </row>
    <row r="34" spans="1:17" ht="15.75" customHeight="1" x14ac:dyDescent="0.25">
      <c r="M34" s="77"/>
      <c r="N34" s="78"/>
      <c r="O34" s="79"/>
    </row>
    <row r="35" spans="1:17" ht="15" customHeight="1" x14ac:dyDescent="0.25">
      <c r="A35" s="13" t="s">
        <v>37</v>
      </c>
      <c r="M35" s="77"/>
      <c r="N35" s="78"/>
      <c r="O35" s="79"/>
    </row>
    <row r="36" spans="1:17" x14ac:dyDescent="0.25">
      <c r="A36" s="164" t="s">
        <v>38</v>
      </c>
      <c r="B36" s="164"/>
      <c r="C36" s="164"/>
      <c r="D36" s="164"/>
      <c r="E36" s="164"/>
      <c r="F36" s="164"/>
      <c r="G36" s="164"/>
      <c r="H36" s="164"/>
      <c r="I36" s="164"/>
      <c r="J36" s="164"/>
      <c r="K36" s="164"/>
      <c r="L36" s="164"/>
      <c r="M36" s="164"/>
      <c r="N36" s="164"/>
      <c r="O36" s="164"/>
      <c r="P36" s="2"/>
      <c r="Q36" s="2"/>
    </row>
    <row r="37" spans="1:17" ht="15" customHeight="1" x14ac:dyDescent="0.25">
      <c r="A37" s="163" t="s">
        <v>39</v>
      </c>
      <c r="B37" s="163"/>
      <c r="C37" s="163"/>
      <c r="D37" s="163"/>
      <c r="E37" s="163"/>
      <c r="F37" s="163"/>
      <c r="G37" s="163"/>
      <c r="H37" s="163"/>
      <c r="I37" s="163"/>
      <c r="J37" s="163"/>
      <c r="K37" s="163"/>
      <c r="L37" s="163"/>
      <c r="M37" s="163"/>
      <c r="N37" s="163"/>
      <c r="O37" s="163"/>
      <c r="P37" s="65"/>
      <c r="Q37" s="65"/>
    </row>
    <row r="38" spans="1:17" x14ac:dyDescent="0.25">
      <c r="A38" s="162" t="s">
        <v>40</v>
      </c>
      <c r="B38" s="162"/>
      <c r="C38" s="162"/>
      <c r="D38" s="162"/>
      <c r="E38" s="162"/>
      <c r="F38" s="162"/>
      <c r="G38" s="162"/>
      <c r="H38" s="162"/>
      <c r="I38" s="162"/>
      <c r="J38" s="162"/>
      <c r="K38" s="162"/>
      <c r="L38" s="162"/>
      <c r="M38" s="162"/>
      <c r="N38" s="162"/>
      <c r="O38" s="162"/>
      <c r="P38" s="5"/>
      <c r="Q38" s="5"/>
    </row>
    <row r="39" spans="1:17" x14ac:dyDescent="0.25">
      <c r="A39" s="162" t="s">
        <v>41</v>
      </c>
      <c r="B39" s="162"/>
      <c r="C39" s="162"/>
      <c r="D39" s="162"/>
      <c r="E39" s="162"/>
      <c r="F39" s="162"/>
      <c r="G39" s="162"/>
      <c r="H39" s="162"/>
      <c r="I39" s="162"/>
      <c r="J39" s="162"/>
      <c r="K39" s="162"/>
      <c r="L39" s="162"/>
      <c r="M39" s="162"/>
      <c r="N39" s="162"/>
      <c r="O39" s="162"/>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tCzyzKL+zZfbX//Ov3HaFPZCy9a9NNyYpO4GzaztuRtH5ZKgCerpurD0qnPLbgM15N1ilM9z3QAz96zg007s5Q==" saltValue="Nl/w8T8n1yNvQzmUsptUkg=="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4">
        <f>+O27+O30+O32</f>
        <v>0</v>
      </c>
    </row>
    <row r="35" spans="1:17" ht="50.1" customHeight="1" thickBot="1" x14ac:dyDescent="0.3">
      <c r="B35" s="168"/>
      <c r="C35" s="168"/>
    </row>
    <row r="36" spans="1:17" x14ac:dyDescent="0.25">
      <c r="B36" s="167" t="s">
        <v>36</v>
      </c>
      <c r="C36" s="167"/>
    </row>
    <row r="37" spans="1:17" x14ac:dyDescent="0.25">
      <c r="A37" s="59"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5"/>
      <c r="Q39" s="65"/>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108</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36</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5"/>
      <c r="P27" s="65"/>
      <c r="Q27" s="65"/>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4">
        <f>+O37+O40+O42</f>
        <v>0</v>
      </c>
    </row>
    <row r="45" spans="1:15" ht="50.1" customHeight="1" x14ac:dyDescent="0.25">
      <c r="B45" s="225"/>
      <c r="C45" s="225"/>
      <c r="D45" s="225"/>
    </row>
    <row r="46" spans="1:15" x14ac:dyDescent="0.25">
      <c r="B46" s="224" t="s">
        <v>36</v>
      </c>
      <c r="C46" s="224"/>
      <c r="D46" s="224"/>
    </row>
    <row r="48" spans="1:15" x14ac:dyDescent="0.25">
      <c r="A48" s="53"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5"/>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110</v>
      </c>
    </row>
    <row r="3" spans="1:16" ht="15.75" customHeight="1" x14ac:dyDescent="0.25">
      <c r="A3" s="159"/>
      <c r="B3" s="161" t="s">
        <v>2</v>
      </c>
      <c r="C3" s="161"/>
      <c r="D3" s="161"/>
      <c r="E3" s="161"/>
      <c r="F3" s="161"/>
      <c r="G3" s="161"/>
      <c r="H3" s="161"/>
      <c r="I3" s="161"/>
      <c r="J3" s="161"/>
      <c r="K3" s="161"/>
      <c r="L3" s="66" t="s">
        <v>105</v>
      </c>
    </row>
    <row r="4" spans="1:16" ht="15" customHeight="1" x14ac:dyDescent="0.25">
      <c r="A4" s="159"/>
      <c r="B4" s="161" t="s">
        <v>3</v>
      </c>
      <c r="C4" s="161"/>
      <c r="D4" s="161"/>
      <c r="E4" s="161"/>
      <c r="F4" s="161"/>
      <c r="G4" s="161"/>
      <c r="H4" s="161"/>
      <c r="I4" s="161"/>
      <c r="J4" s="161"/>
      <c r="K4" s="161"/>
      <c r="L4" s="66" t="s">
        <v>109</v>
      </c>
    </row>
    <row r="5" spans="1:16" ht="15" customHeight="1" x14ac:dyDescent="0.25">
      <c r="A5" s="159"/>
      <c r="B5" s="161"/>
      <c r="C5" s="161"/>
      <c r="D5" s="161"/>
      <c r="E5" s="161"/>
      <c r="F5" s="161"/>
      <c r="G5" s="161"/>
      <c r="H5" s="161"/>
      <c r="I5" s="161"/>
      <c r="J5" s="161"/>
      <c r="K5" s="161"/>
      <c r="L5" s="66" t="s">
        <v>64</v>
      </c>
    </row>
    <row r="7" spans="1:16" x14ac:dyDescent="0.25">
      <c r="A7" s="5" t="s">
        <v>5</v>
      </c>
      <c r="K7" s="2"/>
      <c r="P7" s="57"/>
    </row>
    <row r="8" spans="1:16" ht="9.9499999999999993" customHeight="1" x14ac:dyDescent="0.25">
      <c r="A8" s="6"/>
      <c r="K8" s="2"/>
      <c r="P8" s="57"/>
    </row>
    <row r="9" spans="1:16" ht="30" customHeight="1" x14ac:dyDescent="0.25">
      <c r="A9" s="256" t="s">
        <v>6</v>
      </c>
      <c r="B9" s="257"/>
      <c r="C9" s="55"/>
      <c r="D9" s="39" t="s">
        <v>7</v>
      </c>
      <c r="E9" s="184"/>
      <c r="F9" s="185"/>
      <c r="G9" s="186"/>
      <c r="H9" s="56"/>
      <c r="I9" s="9" t="s">
        <v>8</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9</v>
      </c>
      <c r="E11" s="141"/>
      <c r="F11" s="142"/>
      <c r="G11" s="143"/>
      <c r="H11" s="19"/>
      <c r="I11" s="9" t="s">
        <v>10</v>
      </c>
      <c r="J11" s="155"/>
      <c r="K11" s="156"/>
      <c r="L11" s="2"/>
      <c r="N11" s="22"/>
      <c r="P11" s="58"/>
    </row>
    <row r="12" spans="1:16" ht="9.9499999999999993" customHeight="1" thickBot="1" x14ac:dyDescent="0.3">
      <c r="P12" s="57"/>
    </row>
    <row r="13" spans="1:16" s="10" customFormat="1" ht="34.5" customHeight="1" x14ac:dyDescent="0.25">
      <c r="A13" s="27" t="s">
        <v>11</v>
      </c>
      <c r="B13" s="247" t="s">
        <v>65</v>
      </c>
      <c r="C13" s="248"/>
      <c r="D13" s="248"/>
      <c r="E13" s="248"/>
      <c r="F13" s="249"/>
      <c r="G13" s="28" t="s">
        <v>15</v>
      </c>
      <c r="H13" s="28" t="s">
        <v>14</v>
      </c>
      <c r="I13" s="244" t="s">
        <v>16</v>
      </c>
      <c r="J13" s="245"/>
      <c r="K13" s="246"/>
      <c r="L13" s="30" t="s">
        <v>22</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6">
        <f>SUM(L14:L117)</f>
        <v>0</v>
      </c>
    </row>
    <row r="119" spans="1:12" s="10" customFormat="1" ht="30.75" customHeight="1" x14ac:dyDescent="0.25">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25">
      <c r="A120" s="232"/>
      <c r="B120" s="232"/>
      <c r="C120" s="232"/>
      <c r="D120" s="232"/>
      <c r="E120" s="232"/>
      <c r="F120" s="232"/>
      <c r="G120" s="232"/>
      <c r="H120" s="233"/>
      <c r="I120" s="68" t="s">
        <v>69</v>
      </c>
      <c r="J120" s="263"/>
      <c r="K120" s="95"/>
      <c r="L120" s="89">
        <f>+ROUND(L118*K120,0)</f>
        <v>0</v>
      </c>
    </row>
    <row r="121" spans="1:12" s="10" customFormat="1" ht="35.25" customHeight="1" x14ac:dyDescent="0.25">
      <c r="A121" s="232"/>
      <c r="B121" s="232"/>
      <c r="C121" s="232"/>
      <c r="D121" s="232"/>
      <c r="E121" s="232"/>
      <c r="F121" s="232"/>
      <c r="G121" s="232"/>
      <c r="H121" s="233"/>
      <c r="I121" s="67" t="s">
        <v>70</v>
      </c>
      <c r="J121" s="264"/>
      <c r="K121" s="94"/>
      <c r="L121" s="90">
        <f>+ROUND(L118*K121,0)</f>
        <v>0</v>
      </c>
    </row>
    <row r="122" spans="1:12" s="10" customFormat="1" ht="35.25" customHeight="1" x14ac:dyDescent="0.25">
      <c r="A122" s="232"/>
      <c r="B122" s="232"/>
      <c r="C122" s="232"/>
      <c r="D122" s="232"/>
      <c r="E122" s="232"/>
      <c r="F122" s="232"/>
      <c r="G122" s="232"/>
      <c r="H122" s="233"/>
      <c r="I122" s="265" t="s">
        <v>71</v>
      </c>
      <c r="J122" s="266"/>
      <c r="K122" s="267"/>
      <c r="L122" s="90">
        <f>+L118+L119+L120+L121</f>
        <v>0</v>
      </c>
    </row>
    <row r="123" spans="1:12" s="10" customFormat="1" ht="23.25" customHeight="1" x14ac:dyDescent="0.25">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
      <c r="A124" s="234"/>
      <c r="B124" s="234"/>
      <c r="C124" s="234"/>
      <c r="D124" s="234"/>
      <c r="E124" s="234"/>
      <c r="F124" s="234"/>
      <c r="G124" s="234"/>
      <c r="H124" s="235"/>
      <c r="I124" s="253" t="s">
        <v>74</v>
      </c>
      <c r="J124" s="254"/>
      <c r="K124" s="255"/>
      <c r="L124" s="93">
        <f>+L122+L123</f>
        <v>0</v>
      </c>
    </row>
    <row r="126" spans="1:12" ht="50.1" customHeight="1" thickBot="1" x14ac:dyDescent="0.3">
      <c r="B126" s="168"/>
      <c r="C126" s="168"/>
      <c r="D126" s="168"/>
    </row>
    <row r="127" spans="1:12" x14ac:dyDescent="0.25">
      <c r="B127" s="224" t="s">
        <v>36</v>
      </c>
      <c r="C127" s="224"/>
      <c r="D127" s="224"/>
      <c r="E127" s="18"/>
      <c r="G127" s="4"/>
      <c r="H127" s="4"/>
      <c r="I127" s="4"/>
      <c r="J127" s="4"/>
    </row>
    <row r="128" spans="1:12" x14ac:dyDescent="0.25">
      <c r="A128" s="53"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5"/>
      <c r="N130" s="65"/>
      <c r="O130" s="65"/>
      <c r="P130" s="65"/>
      <c r="Q130" s="65"/>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8"/>
    </row>
    <row r="3" spans="2:11" ht="15" customHeight="1" x14ac:dyDescent="0.25">
      <c r="B3" s="272"/>
      <c r="C3" s="272"/>
      <c r="D3" s="281" t="s">
        <v>2</v>
      </c>
      <c r="E3" s="283"/>
      <c r="F3" s="283"/>
      <c r="G3" s="283"/>
      <c r="H3" s="282"/>
      <c r="I3" s="281" t="s">
        <v>105</v>
      </c>
      <c r="J3" s="282"/>
      <c r="K3" s="117"/>
    </row>
    <row r="4" spans="2:11" ht="15" customHeight="1" x14ac:dyDescent="0.25">
      <c r="B4" s="272"/>
      <c r="C4" s="272"/>
      <c r="D4" s="284" t="s">
        <v>3</v>
      </c>
      <c r="E4" s="285"/>
      <c r="F4" s="285"/>
      <c r="G4" s="285"/>
      <c r="H4" s="286"/>
      <c r="I4" s="281" t="s">
        <v>109</v>
      </c>
      <c r="J4" s="282"/>
      <c r="K4" s="117"/>
    </row>
    <row r="5" spans="2:11" ht="15" customHeight="1" x14ac:dyDescent="0.25">
      <c r="B5" s="272"/>
      <c r="C5" s="272"/>
      <c r="D5" s="287"/>
      <c r="E5" s="288"/>
      <c r="F5" s="288"/>
      <c r="G5" s="288"/>
      <c r="H5" s="289"/>
      <c r="I5" s="281" t="s">
        <v>75</v>
      </c>
      <c r="J5" s="282"/>
      <c r="K5" s="117"/>
    </row>
    <row r="6" spans="2:11" x14ac:dyDescent="0.25">
      <c r="K6" s="109"/>
    </row>
    <row r="7" spans="2:11" ht="15.75" customHeight="1" x14ac:dyDescent="0.25">
      <c r="B7" s="276" t="s">
        <v>76</v>
      </c>
      <c r="C7" s="276"/>
      <c r="D7" s="276"/>
      <c r="E7" s="276"/>
      <c r="F7" s="276"/>
      <c r="G7" s="276"/>
      <c r="H7" s="276"/>
      <c r="I7" s="276"/>
      <c r="J7" s="276"/>
      <c r="K7" s="114"/>
    </row>
    <row r="8" spans="2:11" ht="15.75" customHeight="1" x14ac:dyDescent="0.25">
      <c r="B8" s="271" t="s">
        <v>77</v>
      </c>
      <c r="C8" s="271" t="s">
        <v>78</v>
      </c>
      <c r="D8" s="271"/>
      <c r="E8" s="271"/>
      <c r="F8" s="271"/>
      <c r="G8" s="276" t="s">
        <v>79</v>
      </c>
      <c r="H8" s="276"/>
      <c r="I8" s="276"/>
      <c r="J8" s="276"/>
      <c r="K8" s="114"/>
    </row>
    <row r="9" spans="2:11" ht="15.75" customHeight="1" x14ac:dyDescent="0.25">
      <c r="B9" s="271"/>
      <c r="C9" s="113" t="s">
        <v>80</v>
      </c>
      <c r="D9" s="113" t="s">
        <v>81</v>
      </c>
      <c r="E9" s="271" t="s">
        <v>82</v>
      </c>
      <c r="F9" s="271"/>
      <c r="G9" s="276"/>
      <c r="H9" s="276"/>
      <c r="I9" s="276"/>
      <c r="J9" s="276"/>
      <c r="K9" s="114"/>
    </row>
    <row r="10" spans="2:11" ht="15.75" customHeight="1" x14ac:dyDescent="0.25">
      <c r="B10" s="111">
        <v>1</v>
      </c>
      <c r="C10" s="111">
        <v>2021</v>
      </c>
      <c r="D10" s="111">
        <v>5</v>
      </c>
      <c r="E10" s="290">
        <v>24</v>
      </c>
      <c r="F10" s="290"/>
      <c r="G10" s="279" t="s">
        <v>83</v>
      </c>
      <c r="H10" s="279"/>
      <c r="I10" s="279"/>
      <c r="J10" s="279"/>
      <c r="K10" s="116"/>
    </row>
    <row r="11" spans="2:11" ht="57.75" customHeight="1" x14ac:dyDescent="0.25">
      <c r="B11" s="111">
        <v>2</v>
      </c>
      <c r="C11" s="111">
        <v>2022</v>
      </c>
      <c r="D11" s="111">
        <v>5</v>
      </c>
      <c r="E11" s="277">
        <v>31</v>
      </c>
      <c r="F11" s="278"/>
      <c r="G11" s="273" t="s">
        <v>84</v>
      </c>
      <c r="H11" s="274"/>
      <c r="I11" s="274"/>
      <c r="J11" s="275"/>
      <c r="K11" s="116"/>
    </row>
    <row r="12" spans="2:11" ht="82.5" customHeight="1" x14ac:dyDescent="0.25">
      <c r="B12" s="111">
        <v>3</v>
      </c>
      <c r="C12" s="111">
        <v>2022</v>
      </c>
      <c r="D12" s="111">
        <v>7</v>
      </c>
      <c r="E12" s="277">
        <v>27</v>
      </c>
      <c r="F12" s="278"/>
      <c r="G12" s="273" t="s">
        <v>85</v>
      </c>
      <c r="H12" s="274"/>
      <c r="I12" s="274"/>
      <c r="J12" s="275"/>
      <c r="K12" s="116"/>
    </row>
    <row r="13" spans="2:11" ht="100.5" customHeight="1" x14ac:dyDescent="0.25">
      <c r="B13" s="111">
        <v>4</v>
      </c>
      <c r="C13" s="111">
        <v>2023</v>
      </c>
      <c r="D13" s="111">
        <v>11</v>
      </c>
      <c r="E13" s="277">
        <v>30</v>
      </c>
      <c r="F13" s="278"/>
      <c r="G13" s="273" t="s">
        <v>100</v>
      </c>
      <c r="H13" s="274"/>
      <c r="I13" s="274"/>
      <c r="J13" s="275"/>
      <c r="K13" s="116"/>
    </row>
    <row r="14" spans="2:11" ht="70.5" customHeight="1" x14ac:dyDescent="0.25">
      <c r="B14" s="111">
        <v>5</v>
      </c>
      <c r="C14" s="111">
        <v>2024</v>
      </c>
      <c r="D14" s="119" t="s">
        <v>99</v>
      </c>
      <c r="E14" s="277">
        <v>27</v>
      </c>
      <c r="F14" s="278"/>
      <c r="G14" s="273" t="s">
        <v>101</v>
      </c>
      <c r="H14" s="274"/>
      <c r="I14" s="274"/>
      <c r="J14" s="275"/>
      <c r="K14" s="116"/>
    </row>
    <row r="15" spans="2:11" ht="76.5" customHeight="1" x14ac:dyDescent="0.25">
      <c r="B15" s="111">
        <v>6</v>
      </c>
      <c r="C15" s="111">
        <v>2024</v>
      </c>
      <c r="D15" s="119" t="s">
        <v>102</v>
      </c>
      <c r="E15" s="277"/>
      <c r="F15" s="278"/>
      <c r="G15" s="273" t="s">
        <v>104</v>
      </c>
      <c r="H15" s="274"/>
      <c r="I15" s="274"/>
      <c r="J15" s="275"/>
      <c r="K15" s="116"/>
    </row>
    <row r="16" spans="2:11" ht="15.75" customHeight="1" x14ac:dyDescent="0.25">
      <c r="B16" s="271" t="s">
        <v>86</v>
      </c>
      <c r="C16" s="271"/>
      <c r="D16" s="271"/>
      <c r="E16" s="271"/>
      <c r="F16" s="271"/>
      <c r="G16" s="271"/>
      <c r="H16" s="271"/>
      <c r="I16" s="271"/>
      <c r="J16" s="271"/>
      <c r="K16" s="112"/>
    </row>
    <row r="17" spans="2:11" x14ac:dyDescent="0.25">
      <c r="B17" s="271" t="s">
        <v>87</v>
      </c>
      <c r="C17" s="271"/>
      <c r="D17" s="271"/>
      <c r="E17" s="271"/>
      <c r="F17" s="271" t="s">
        <v>88</v>
      </c>
      <c r="G17" s="271"/>
      <c r="H17" s="271"/>
      <c r="I17" s="271"/>
      <c r="J17" s="271"/>
      <c r="K17" s="112"/>
    </row>
    <row r="18" spans="2:11" ht="15.75" customHeight="1" x14ac:dyDescent="0.25">
      <c r="B18" s="290" t="s">
        <v>89</v>
      </c>
      <c r="C18" s="290"/>
      <c r="D18" s="290"/>
      <c r="E18" s="290"/>
      <c r="F18" s="290" t="s">
        <v>103</v>
      </c>
      <c r="G18" s="290"/>
      <c r="H18" s="290"/>
      <c r="I18" s="290"/>
      <c r="J18" s="290"/>
      <c r="K18" s="110"/>
    </row>
    <row r="19" spans="2:11" x14ac:dyDescent="0.25">
      <c r="B19" s="271" t="s">
        <v>90</v>
      </c>
      <c r="C19" s="271"/>
      <c r="D19" s="271"/>
      <c r="E19" s="271"/>
      <c r="F19" s="271"/>
      <c r="G19" s="271"/>
      <c r="H19" s="271"/>
      <c r="I19" s="271"/>
      <c r="J19" s="271"/>
      <c r="K19" s="112"/>
    </row>
    <row r="20" spans="2:11" x14ac:dyDescent="0.25">
      <c r="B20" s="271" t="s">
        <v>87</v>
      </c>
      <c r="C20" s="271"/>
      <c r="D20" s="271"/>
      <c r="E20" s="271"/>
      <c r="F20" s="271" t="s">
        <v>88</v>
      </c>
      <c r="G20" s="271"/>
      <c r="H20" s="271"/>
      <c r="I20" s="271"/>
      <c r="J20" s="271"/>
      <c r="K20" s="112"/>
    </row>
    <row r="21" spans="2:11" ht="15.75" customHeight="1" x14ac:dyDescent="0.25">
      <c r="B21" s="292" t="s">
        <v>91</v>
      </c>
      <c r="C21" s="292"/>
      <c r="D21" s="292"/>
      <c r="E21" s="292"/>
      <c r="F21" s="292" t="s">
        <v>92</v>
      </c>
      <c r="G21" s="292"/>
      <c r="H21" s="292"/>
      <c r="I21" s="292"/>
      <c r="J21" s="292"/>
      <c r="K21" s="115"/>
    </row>
    <row r="22" spans="2:11" ht="15.75" customHeight="1" x14ac:dyDescent="0.25">
      <c r="B22" s="276" t="s">
        <v>93</v>
      </c>
      <c r="C22" s="276"/>
      <c r="D22" s="276"/>
      <c r="E22" s="276"/>
      <c r="F22" s="276"/>
      <c r="G22" s="276"/>
      <c r="H22" s="276"/>
      <c r="I22" s="276"/>
      <c r="J22" s="276"/>
      <c r="K22" s="114"/>
    </row>
    <row r="23" spans="2:11" x14ac:dyDescent="0.25">
      <c r="B23" s="271" t="s">
        <v>87</v>
      </c>
      <c r="C23" s="271"/>
      <c r="D23" s="271"/>
      <c r="E23" s="271" t="s">
        <v>88</v>
      </c>
      <c r="F23" s="271"/>
      <c r="G23" s="271"/>
      <c r="H23" s="271" t="s">
        <v>94</v>
      </c>
      <c r="I23" s="271"/>
      <c r="J23" s="271"/>
      <c r="K23" s="112"/>
    </row>
    <row r="24" spans="2:11" x14ac:dyDescent="0.25">
      <c r="B24" s="271"/>
      <c r="C24" s="271"/>
      <c r="D24" s="271"/>
      <c r="E24" s="271"/>
      <c r="F24" s="271"/>
      <c r="G24" s="271"/>
      <c r="H24" s="113" t="s">
        <v>80</v>
      </c>
      <c r="I24" s="113" t="s">
        <v>81</v>
      </c>
      <c r="J24" s="113" t="s">
        <v>82</v>
      </c>
      <c r="K24" s="112"/>
    </row>
    <row r="25" spans="2:11" x14ac:dyDescent="0.25">
      <c r="B25" s="290" t="s">
        <v>95</v>
      </c>
      <c r="C25" s="290"/>
      <c r="D25" s="290"/>
      <c r="E25" s="292" t="s">
        <v>96</v>
      </c>
      <c r="F25" s="292"/>
      <c r="G25" s="292"/>
      <c r="H25" s="111">
        <v>2024</v>
      </c>
      <c r="I25" s="119" t="s">
        <v>102</v>
      </c>
      <c r="J25" s="111"/>
      <c r="K25" s="110"/>
    </row>
    <row r="26" spans="2:11" x14ac:dyDescent="0.25">
      <c r="K26" s="109"/>
    </row>
    <row r="27" spans="2:11" ht="56.25" customHeight="1" x14ac:dyDescent="0.25">
      <c r="B27" s="109"/>
      <c r="C27" s="291" t="s">
        <v>97</v>
      </c>
      <c r="D27" s="291"/>
      <c r="E27" s="291"/>
      <c r="F27" s="291"/>
      <c r="G27" s="291"/>
      <c r="H27" s="291"/>
      <c r="I27" s="291"/>
      <c r="K27" s="109"/>
    </row>
    <row r="28" spans="2:11" ht="16.5" customHeight="1" x14ac:dyDescent="0.25">
      <c r="E28" s="280" t="s">
        <v>98</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2024-11-01T17:09:27Z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