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313 INDUMENTARIA BU/DOCUMENTOS DE PUBLICACIÓN CONTRATACIÓN DIRECTA/"/>
    </mc:Choice>
  </mc:AlternateContent>
  <xr:revisionPtr revIDLastSave="93" documentId="13_ncr:1_{F325527D-AE3E-4150-8C66-BA9D114568FD}" xr6:coauthVersionLast="47" xr6:coauthVersionMax="47" xr10:uidLastSave="{23719AC7-F961-418A-9B49-439523D6EF4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l="1"/>
  <c r="J16" i="7"/>
  <c r="L16" i="7"/>
  <c r="M16" i="7" s="1"/>
  <c r="H15" i="7"/>
  <c r="J15" i="7"/>
  <c r="L15" i="7"/>
  <c r="M15" i="7" s="1"/>
  <c r="O19" i="7"/>
  <c r="O18" i="7"/>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<sst xmlns="http://schemas.openxmlformats.org/spreadsheetml/2006/main" count="102" uniqueCount="85">
  <si>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</si>
  <si>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</si>
  <si>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</si>
  <si>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</si>
  <si>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</si>
  <si>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</si>
  <si>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</si>
  <si>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</si>
  <si>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</si>
  <si>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</si>
  <si>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</si>
  <si>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</si>
  <si>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</si>
  <si>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</si>
  <si>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</si>
  <si>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</si>
  <si>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</si>
  <si>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</si>
  <si>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</si>
  <si>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</si>
  <si>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</si>
  <si>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</si>
  <si>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</si>
  <si>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</si>
  <si>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</si>
  <si>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</si>
  <si>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</si>
  <si>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</si>
  <si>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</si>
  <si>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</si>
  <si>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</si>
  <si>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</si>
  <si>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</si>
  <si>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</si>
  <si>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</si>
  <si>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</si>
  <si>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</si>
  <si>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</si>
  <si>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</si>
  <si>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</si>
  <si>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</si>
  <si>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</si>
  <si>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</si>
  <si>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</si>
  <si>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</si>
  <si>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</si>
  <si>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</si>
  <si>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</si>
  <si>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</si>
  <si>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</si>
  <si>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</si>
  <si>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</si>
  <si>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</si>
  <si>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</si>
  <si>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</si>
  <si>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</si>
  <si>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</si>
  <si>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</si>
  <si>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</si>
  <si>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</si>
  <si>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</si>
  <si>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</si>
  <si>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</si>
  <si>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</si>
  <si>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</si>
  <si>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</si>
  <si>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</si>
  <si>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</si>
  <si>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</si>
  <si>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</si>
  <si>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</si>
  <si>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</si>
  <si>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</si>
  <si>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</si>
  <si>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</si>
  <si>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</si>
  <si>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</si>
  <si>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</si>
  <si>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</si>
  <si>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</si>
  <si>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</si>
  <si>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r>
      <rPr>
        <b/>
        <sz val="11"/>
        <color theme="1"/>
        <rFont val="Arial"/>
        <family val="2"/>
      </rPr>
      <t>INDUMENTARIA DE POMS-CHEER PARA DAMA:</t>
    </r>
    <r>
      <rPr>
        <sz val="11"/>
        <color theme="1"/>
        <rFont val="Arial"/>
        <family val="2"/>
      </rPr>
      <t xml:space="preserve"> Top dama de competencia de Poms-Cheer: Top manga larga con tres colores material Lycra Spandex  textil de alto desempeño, incluye bordado en el pecho y estampado en la espalda, Los logos, tallas y colores suministrados por la universidad de Cundinamarca. Logos de 8 x 5 cm, 15 x 5 cm. A dos tintas. Tallas: S-M-L-XL. Falda short  dama de competencia de Poms-Cheer: Falda short  con tapa material Lycra Spandex  textil de alto desempeño, en tres colores con predominación del color que lleve el top, debe llevar un short de un tono diferente, el cual se variaría de acuerdo a los colores seleccionados por parte de la universidad. Los logos, tallas y colores suministrados por la universidad de Cundinamarca. Logos de 8 x 5 cm, 10 x 5 cm. A dos tintas. Tallas: S-M-L-XL.</t>
    </r>
  </si>
  <si>
    <r>
      <rPr>
        <b/>
        <sz val="11"/>
        <color theme="1"/>
        <rFont val="Arial"/>
        <family val="2"/>
      </rPr>
      <t>INDUMENTARIA DE POMS-CHEER PARA HOMBRE:</t>
    </r>
    <r>
      <rPr>
        <sz val="11"/>
        <color theme="1"/>
        <rFont val="Arial"/>
        <family val="2"/>
      </rPr>
      <t xml:space="preserve"> Jersey manga larga Hombre de competencia de Poms-Cheer: Jersey manga larga en licra expandes  textil de alto desempeño, con tres tonos mesclados de acuerdo a los colores institucionales de la universidad de Cundinamarca con cuello redondeando incluye bordado en el pecho y estampado en la espalda, Los logos, tallas y colores suministrados por la universidad de Cundinamarca. Logos de 8 x 5 cm, 15 x 5 cm. A dos tintas. Tallas: S-M-L-XL. Pantalón Hombre de competencia de Poms-Cheer:  Pantalón para porras en licra expandes, textil de alto desempeño, con bolsillos laterales, malla interior color predominante del jersey y líneas laterales de los colores del jersey, Los logos, tallas y colores suministrados por la universidad de Cundinamarca. Logos de 8 x 5 cm, 15 x 5 cm. A dos tintas. Tallas: S-M-L-XL.</t>
    </r>
  </si>
  <si>
    <r>
      <rPr>
        <b/>
        <sz val="11"/>
        <color theme="1"/>
        <rFont val="Arial"/>
        <family val="2"/>
      </rPr>
      <t>Tocado Hair Bow para poms- cheer:</t>
    </r>
    <r>
      <rPr>
        <sz val="11"/>
        <color theme="1"/>
        <rFont val="Arial"/>
        <family val="2"/>
      </rPr>
      <t xml:space="preserve"> Dimensiones del tocado: Reglamentario juvenil; Especificación Tela: Textil tornasol, Textil  Cuero sintético con glitter, Vinilo textil termoadhesivo liso; Especificaciones pedrería: Pedrería cristal tornasol sintética termoadhesiva de alta resistencia. Diseño y colores suministrados por la universidad de Cundinamarca.</t>
    </r>
  </si>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</sst>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5"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222" customHeight="1" x14ac:dyDescent="0.25">
      <c r="A14" s="25">
        <v>1</v>
      </c>
      <c r="B14" s="126" t="s">
        <v>81</v>
      </c>
      <c r="C14" s="12"/>
      <c r="D14" s="125">
        <v>18</v>
      </c>
      <c r="E14" s="125" t="s">
        <v>84</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251.25" customHeight="1" x14ac:dyDescent="0.25">
      <c r="A15" s="25">
        <v>2</v>
      </c>
      <c r="B15" s="126" t="s">
        <v>82</v>
      </c>
      <c r="C15" s="12"/>
      <c r="D15" s="125">
        <v>18</v>
      </c>
      <c r="E15" s="125" t="s">
        <v>84</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28.25" customHeight="1" thickBot="1" x14ac:dyDescent="0.3">
      <c r="A16" s="25">
        <v>3</v>
      </c>
      <c r="B16" s="126" t="s">
        <v>83</v>
      </c>
      <c r="C16" s="12"/>
      <c r="D16" s="125">
        <v>15</v>
      </c>
      <c r="E16" s="125" t="s">
        <v>84</v>
      </c>
      <c r="F16" s="56"/>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6">
        <f t="shared" ref="O16" si="19">ROUND(L16+N16+M16,0)</f>
        <v>0</v>
      </c>
    </row>
    <row r="17" spans="1:15" s="9" customFormat="1" ht="42" customHeight="1" thickBot="1" x14ac:dyDescent="0.3">
      <c r="A17" s="89" t="s">
        <v>26</v>
      </c>
      <c r="B17" s="90"/>
      <c r="C17" s="90"/>
      <c r="D17" s="90"/>
      <c r="E17" s="90"/>
      <c r="F17" s="90"/>
      <c r="G17" s="90"/>
      <c r="H17" s="90"/>
      <c r="I17" s="90"/>
      <c r="J17" s="90"/>
      <c r="K17" s="90"/>
      <c r="L17" s="101" t="s">
        <v>27</v>
      </c>
      <c r="M17" s="102"/>
      <c r="N17" s="102"/>
      <c r="O17" s="34">
        <f>SUMIF(G:G,0%,L:L)+SUMIF(G:G,"",L:L)</f>
        <v>0</v>
      </c>
    </row>
    <row r="18" spans="1:15" s="9" customFormat="1" ht="39" customHeight="1" x14ac:dyDescent="0.25">
      <c r="A18" s="73" t="s">
        <v>78</v>
      </c>
      <c r="B18" s="74"/>
      <c r="C18" s="74"/>
      <c r="D18" s="74"/>
      <c r="E18" s="74"/>
      <c r="F18" s="74"/>
      <c r="G18" s="74"/>
      <c r="H18" s="74"/>
      <c r="I18" s="74"/>
      <c r="J18" s="74"/>
      <c r="K18" s="75"/>
      <c r="L18" s="95" t="s">
        <v>28</v>
      </c>
      <c r="M18" s="96"/>
      <c r="N18" s="96"/>
      <c r="O18" s="35">
        <f>SUMIF(G:G,5%,L:L)</f>
        <v>0</v>
      </c>
    </row>
    <row r="19" spans="1:15" s="9" customFormat="1" ht="30" customHeight="1" x14ac:dyDescent="0.25">
      <c r="A19" s="76"/>
      <c r="B19" s="77"/>
      <c r="C19" s="77"/>
      <c r="D19" s="77"/>
      <c r="E19" s="77"/>
      <c r="F19" s="77"/>
      <c r="G19" s="77"/>
      <c r="H19" s="77"/>
      <c r="I19" s="77"/>
      <c r="J19" s="77"/>
      <c r="K19" s="78"/>
      <c r="L19" s="95" t="s">
        <v>29</v>
      </c>
      <c r="M19" s="96"/>
      <c r="N19" s="96"/>
      <c r="O19" s="35">
        <f>SUMIF(G:G,19%,L:L)</f>
        <v>0</v>
      </c>
    </row>
    <row r="20" spans="1:15" s="9" customFormat="1" ht="30" customHeight="1" x14ac:dyDescent="0.25">
      <c r="A20" s="76"/>
      <c r="B20" s="77"/>
      <c r="C20" s="77"/>
      <c r="D20" s="77"/>
      <c r="E20" s="77"/>
      <c r="F20" s="77"/>
      <c r="G20" s="77"/>
      <c r="H20" s="77"/>
      <c r="I20" s="77"/>
      <c r="J20" s="77"/>
      <c r="K20" s="78"/>
      <c r="L20" s="97" t="s">
        <v>22</v>
      </c>
      <c r="M20" s="98"/>
      <c r="N20" s="98"/>
      <c r="O20" s="36">
        <f>SUM(O17:O19)</f>
        <v>0</v>
      </c>
    </row>
    <row r="21" spans="1:15" s="9" customFormat="1" ht="30" customHeight="1" x14ac:dyDescent="0.25">
      <c r="A21" s="76"/>
      <c r="B21" s="77"/>
      <c r="C21" s="77"/>
      <c r="D21" s="77"/>
      <c r="E21" s="77"/>
      <c r="F21" s="77"/>
      <c r="G21" s="77"/>
      <c r="H21" s="77"/>
      <c r="I21" s="77"/>
      <c r="J21" s="77"/>
      <c r="K21" s="78"/>
      <c r="L21" s="99" t="s">
        <v>30</v>
      </c>
      <c r="M21" s="100"/>
      <c r="N21" s="100"/>
      <c r="O21" s="37">
        <f>SUMIF(G:G,5%,M:M)</f>
        <v>0</v>
      </c>
    </row>
    <row r="22" spans="1:15" s="9" customFormat="1" ht="30" customHeight="1" x14ac:dyDescent="0.25">
      <c r="A22" s="76"/>
      <c r="B22" s="77"/>
      <c r="C22" s="77"/>
      <c r="D22" s="77"/>
      <c r="E22" s="77"/>
      <c r="F22" s="77"/>
      <c r="G22" s="77"/>
      <c r="H22" s="77"/>
      <c r="I22" s="77"/>
      <c r="J22" s="77"/>
      <c r="K22" s="78"/>
      <c r="L22" s="99" t="s">
        <v>31</v>
      </c>
      <c r="M22" s="100"/>
      <c r="N22" s="100"/>
      <c r="O22" s="37">
        <f>SUMIF(G:G,19%,M:M)</f>
        <v>0</v>
      </c>
    </row>
    <row r="23" spans="1:15" s="9" customFormat="1" ht="30" customHeight="1" x14ac:dyDescent="0.25">
      <c r="A23" s="76"/>
      <c r="B23" s="77"/>
      <c r="C23" s="77"/>
      <c r="D23" s="77"/>
      <c r="E23" s="77"/>
      <c r="F23" s="77"/>
      <c r="G23" s="77"/>
      <c r="H23" s="77"/>
      <c r="I23" s="77"/>
      <c r="J23" s="77"/>
      <c r="K23" s="78"/>
      <c r="L23" s="97" t="s">
        <v>32</v>
      </c>
      <c r="M23" s="98"/>
      <c r="N23" s="98"/>
      <c r="O23" s="36">
        <f>SUM(O21:O22)</f>
        <v>0</v>
      </c>
    </row>
    <row r="24" spans="1:15" s="9" customFormat="1" ht="30" customHeight="1" x14ac:dyDescent="0.25">
      <c r="A24" s="76"/>
      <c r="B24" s="77"/>
      <c r="C24" s="77"/>
      <c r="D24" s="77"/>
      <c r="E24" s="77"/>
      <c r="F24" s="77"/>
      <c r="G24" s="77"/>
      <c r="H24" s="77"/>
      <c r="I24" s="77"/>
      <c r="J24" s="77"/>
      <c r="K24" s="78"/>
      <c r="L24" s="95" t="s">
        <v>33</v>
      </c>
      <c r="M24" s="96"/>
      <c r="N24" s="96"/>
      <c r="O24" s="35">
        <f>SUMIF(I:I,8%,N:N)</f>
        <v>0</v>
      </c>
    </row>
    <row r="25" spans="1:15" s="9" customFormat="1" ht="37.5" customHeight="1" x14ac:dyDescent="0.25">
      <c r="A25" s="76"/>
      <c r="B25" s="77"/>
      <c r="C25" s="77"/>
      <c r="D25" s="77"/>
      <c r="E25" s="77"/>
      <c r="F25" s="77"/>
      <c r="G25" s="77"/>
      <c r="H25" s="77"/>
      <c r="I25" s="77"/>
      <c r="J25" s="77"/>
      <c r="K25" s="78"/>
      <c r="L25" s="93" t="s">
        <v>34</v>
      </c>
      <c r="M25" s="94"/>
      <c r="N25" s="94"/>
      <c r="O25" s="36">
        <f>SUM(O24)</f>
        <v>0</v>
      </c>
    </row>
    <row r="26" spans="1:15" s="9" customFormat="1" ht="32.25" customHeight="1" thickBot="1" x14ac:dyDescent="0.3">
      <c r="A26" s="79"/>
      <c r="B26" s="80"/>
      <c r="C26" s="80"/>
      <c r="D26" s="80"/>
      <c r="E26" s="80"/>
      <c r="F26" s="80"/>
      <c r="G26" s="80"/>
      <c r="H26" s="80"/>
      <c r="I26" s="80"/>
      <c r="J26" s="80"/>
      <c r="K26" s="81"/>
      <c r="L26" s="91" t="s">
        <v>35</v>
      </c>
      <c r="M26" s="92"/>
      <c r="N26" s="92"/>
      <c r="O26" s="38">
        <f>+O20+O23+O25</f>
        <v>0</v>
      </c>
    </row>
    <row r="28" spans="1:15" ht="50.1" customHeight="1" thickBot="1" x14ac:dyDescent="0.3">
      <c r="B28" s="82"/>
      <c r="C28" s="82"/>
    </row>
    <row r="29" spans="1:15" x14ac:dyDescent="0.25">
      <c r="B29" s="60" t="s">
        <v>36</v>
      </c>
      <c r="C29" s="60"/>
    </row>
    <row r="30" spans="1:15" ht="15" customHeight="1" x14ac:dyDescent="0.25">
      <c r="M30" s="40"/>
      <c r="N30" s="41"/>
      <c r="O30" s="42"/>
    </row>
    <row r="31" spans="1:15" ht="15.75" customHeight="1" x14ac:dyDescent="0.25">
      <c r="M31" s="40"/>
      <c r="N31" s="41"/>
      <c r="O31" s="42"/>
    </row>
    <row r="32" spans="1:15" ht="15" customHeight="1" x14ac:dyDescent="0.25">
      <c r="A32" s="10" t="s">
        <v>37</v>
      </c>
      <c r="M32" s="40"/>
      <c r="N32" s="41"/>
      <c r="O32" s="42"/>
    </row>
    <row r="33" spans="1:17" x14ac:dyDescent="0.25">
      <c r="A33" s="59" t="s">
        <v>38</v>
      </c>
      <c r="B33" s="59"/>
      <c r="C33" s="59"/>
      <c r="D33" s="59"/>
      <c r="E33" s="59"/>
      <c r="F33" s="59"/>
      <c r="G33" s="59"/>
      <c r="H33" s="59"/>
      <c r="I33" s="59"/>
      <c r="J33" s="59"/>
      <c r="K33" s="59"/>
      <c r="L33" s="59"/>
      <c r="M33" s="59"/>
      <c r="N33" s="59"/>
      <c r="O33" s="59"/>
      <c r="P33" s="2"/>
      <c r="Q33" s="2"/>
    </row>
    <row r="34" spans="1:17" ht="15" customHeight="1" x14ac:dyDescent="0.25">
      <c r="A34" s="58" t="s">
        <v>39</v>
      </c>
      <c r="B34" s="58"/>
      <c r="C34" s="58"/>
      <c r="D34" s="58"/>
      <c r="E34" s="58"/>
      <c r="F34" s="58"/>
      <c r="G34" s="58"/>
      <c r="H34" s="58"/>
      <c r="I34" s="58"/>
      <c r="J34" s="58"/>
      <c r="K34" s="58"/>
      <c r="L34" s="58"/>
      <c r="M34" s="58"/>
      <c r="N34" s="58"/>
      <c r="O34" s="58"/>
      <c r="P34" s="39"/>
      <c r="Q34" s="39"/>
    </row>
    <row r="35" spans="1:17" x14ac:dyDescent="0.25">
      <c r="A35" s="57" t="s">
        <v>40</v>
      </c>
      <c r="B35" s="57"/>
      <c r="C35" s="57"/>
      <c r="D35" s="57"/>
      <c r="E35" s="57"/>
      <c r="F35" s="57"/>
      <c r="G35" s="57"/>
      <c r="H35" s="57"/>
      <c r="I35" s="57"/>
      <c r="J35" s="57"/>
      <c r="K35" s="57"/>
      <c r="L35" s="57"/>
      <c r="M35" s="57"/>
      <c r="N35" s="57"/>
      <c r="O35" s="57"/>
      <c r="P35" s="5"/>
      <c r="Q35" s="5"/>
    </row>
    <row r="36" spans="1:17" x14ac:dyDescent="0.25">
      <c r="A36" s="57" t="s">
        <v>41</v>
      </c>
      <c r="B36" s="57"/>
      <c r="C36" s="57"/>
      <c r="D36" s="57"/>
      <c r="E36" s="57"/>
      <c r="F36" s="57"/>
      <c r="G36" s="57"/>
      <c r="H36" s="57"/>
      <c r="I36" s="57"/>
      <c r="J36" s="57"/>
      <c r="K36" s="57"/>
      <c r="L36" s="57"/>
      <c r="M36" s="57"/>
      <c r="N36" s="57"/>
      <c r="O36" s="57"/>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7kDuM1Rr9x3JVdaiCxj+YCz+GUW8gqDqX7rBUAflBT3m1IuXOXh+ww13H8JGmjQ89qylCTZD5S27DpkEP6mDfg==" saltValue="QqvyNH5jPMo+bYSGSg/V/g=="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cp:lastPrinted>2024-07-22T22:04:40Z</cp:lastPrinted>
  <dcterms:created xsi:type="dcterms:W3CDTF">2017-04-28T13:22:52Z</dcterms:created>
  <dcterms:modified xsi:type="dcterms:W3CDTF">2024-11-12T17:24:43Z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