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304 Mto auditorio/DOCUMENTOS PUBLICACION CONT. DIRECTA/"/>
    </mc:Choice>
  </mc:AlternateContent>
  <xr:revisionPtr revIDLastSave="111" documentId="13_ncr:1_{F325527D-AE3E-4150-8C66-BA9D114568FD}" xr6:coauthVersionLast="47" xr6:coauthVersionMax="47" xr10:uidLastSave="{A4D3F36A-A10E-4CFD-BB70-B53AFAE79EBF}"/>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O23" i="7"/>
  <c r="H16" i="7" l="1"/>
  <c r="J16" i="7"/>
  <c r="L16" i="7"/>
  <c r="M16" i="7" s="1"/>
  <c r="H17" i="7"/>
  <c r="J17" i="7"/>
  <c r="L17" i="7"/>
  <c r="M17" i="7" s="1"/>
  <c r="H18" i="7"/>
  <c r="J18" i="7"/>
  <c r="L18" i="7"/>
  <c r="M18" i="7" s="1"/>
  <c r="H15" i="7"/>
  <c r="J15" i="7"/>
  <c r="L15" i="7"/>
  <c r="M15" i="7" s="1"/>
  <c r="O21" i="7"/>
  <c r="O20" i="7"/>
  <c r="L14" i="7"/>
  <c r="M14" i="7" s="1"/>
  <c r="J14" i="7"/>
  <c r="H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<sst xmlns="http://schemas.openxmlformats.org/spreadsheetml/2006/main" count="106" uniqueCount="88">
  <si>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</si>
  <si>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</si>
  <si>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</si>
  <si>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</si>
  <si>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</si>
  <si>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</si>
  <si>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</si>
  <si>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</si>
  <si>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</si>
  <si>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</si>
  <si>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</si>
  <si>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</si>
  <si>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</si>
  <si>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</si>
  <si>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</si>
  <si>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</si>
  <si>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</si>
  <si>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</si>
  <si>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</si>
  <si>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</si>
  <si>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</si>
  <si>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</si>
  <si>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</si>
  <si>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</si>
  <si>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</si>
  <si>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</si>
  <si>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</si>
  <si>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</si>
  <si>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</si>
  <si>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</si>
  <si>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</si>
  <si>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</si>
  <si>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</si>
  <si>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</si>
  <si>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</si>
  <si>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</si>
  <si>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</si>
  <si>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</si>
  <si>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</si>
  <si>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</si>
  <si>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</si>
  <si>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</si>
  <si>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</si>
  <si>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</si>
  <si>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</si>
  <si>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</si>
  <si>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</si>
  <si>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</si>
  <si>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</si>
  <si>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</si>
  <si>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</si>
  <si>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</si>
  <si>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</si>
  <si>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</si>
  <si>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</si>
  <si>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</si>
  <si>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</si>
  <si>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</si>
  <si>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</si>
  <si>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</si>
  <si>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</si>
  <si>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</si>
  <si>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</si>
  <si>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</si>
  <si>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</si>
  <si>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</si>
  <si>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</si>
  <si>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</si>
  <si>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</si>
  <si>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</si>
  <si>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</si>
  <si>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</si>
  <si>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</si>
  <si>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</si>
  <si>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</si>
  <si>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</si>
  <si>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</si>
  <si>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</si>
  <si>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</si>
  <si>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</si>
  <si>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</si>
  <si>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</si>
  <si>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Mantenimiento preventivo a cuatro (4) parlantes JBL y mantenimiento correctivo a un (1) parlante el cuales presenta distorcion en su momento de ecualizar y dar sonido debido un alto volumen de uso. Se requiere: - Verificacion de funcionamiento - Limpieza interna y externa de las partes electricas y electronicas. -Revision de cableado estructurado para el funcionamiento. - Prueba y entrega funcional de los parlantes.</t>
  </si>
  <si>
    <t>Mantenimiento preventivo y correctivo de los receptores de los cuatro (4) micrófonos, que permitan disminuir la interferencia que es transferida al sistema de audio esto sucede con los micrófonos de mano del auditorio. Se requiere: -Verificacion de funcionamiento. -Limpieza interna y externa de las partes electricas y electronicas -Revision de conectividad por la parte inalambrica para la recepcion y transmision. - Prueba y entrega funcional de los microfonos.</t>
  </si>
  <si>
    <t>Mantenimiento preventivo y correctivo de las luces laterales altas y de piso para el perfecto funcionamiento Se requiere: -Revision de las luces. -Ajuste del cableado estructurado para la ilumnacion. -Entrega funcional de las luces.</t>
  </si>
  <si>
    <t>Mantenimiento preventivo y correctivo al cableado audio y video (HDMI), Convertidores y Spliter, en el máster del auditorio, puertos HDMI. Se requiere: -Verificacion de funcionamiento de todos los puertos. -Cambio de Spliter el cual esta debajo del atril. -Verificacion de funcionamiento de los puertos hdmi de conexion a la tarima. -Prueba y entrega funcional de todos los puertos.</t>
  </si>
  <si>
    <t>BOLSA DE RESPUESTOS PARA LOS ELEMENTOS QUE REQUIERAN CAMBIO DE PARTES, POR UN VALOR DE 20.000.000 DE PESOS M/TE IVA INCLUIDO, PARA REPUESTOS NO CONTEMPLADOS DENTRO DEL MANTENIMIENTO PREVENTIVO Y CORRECTIVO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</si>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</sst>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A6" zoomScale="71" zoomScaleNormal="70" zoomScaleSheetLayoutView="71" zoomScalePageLayoutView="55" workbookViewId="0">
      <selection activeCell="F18" sqref="F1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6.75" customHeight="1" x14ac:dyDescent="0.2">
      <c r="A14" s="26">
        <v>1</v>
      </c>
      <c r="B14" s="57" t="s">
        <v>82</v>
      </c>
      <c r="C14" s="12"/>
      <c r="D14" s="58">
        <v>1</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24.5" customHeight="1" x14ac:dyDescent="0.2">
      <c r="A15" s="26">
        <v>2</v>
      </c>
      <c r="B15" s="57" t="s">
        <v>83</v>
      </c>
      <c r="C15" s="12"/>
      <c r="D15" s="58">
        <v>1</v>
      </c>
      <c r="E15" s="58"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79.5" customHeight="1" x14ac:dyDescent="0.2">
      <c r="A16" s="26">
        <v>3</v>
      </c>
      <c r="B16" s="57" t="s">
        <v>84</v>
      </c>
      <c r="C16" s="12"/>
      <c r="D16" s="58">
        <v>1</v>
      </c>
      <c r="E16" s="58" t="s">
        <v>81</v>
      </c>
      <c r="F16" s="13"/>
      <c r="G16" s="11"/>
      <c r="H16" s="1">
        <f t="shared" ref="H16:H18" si="13">+ROUND(F16*G16,0)</f>
        <v>0</v>
      </c>
      <c r="I16" s="11"/>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27">
        <f t="shared" ref="O16:O18" si="19">ROUND(L16+N16+M16,0)</f>
        <v>0</v>
      </c>
    </row>
    <row r="17" spans="1:15" s="9" customFormat="1" ht="111.75" customHeight="1" x14ac:dyDescent="0.2">
      <c r="A17" s="26">
        <v>4</v>
      </c>
      <c r="B17" s="57" t="s">
        <v>85</v>
      </c>
      <c r="C17" s="12"/>
      <c r="D17" s="58">
        <v>1</v>
      </c>
      <c r="E17" s="58" t="s">
        <v>81</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94.5" customHeight="1" thickBot="1" x14ac:dyDescent="0.25">
      <c r="A18" s="26">
        <v>5</v>
      </c>
      <c r="B18" s="57" t="s">
        <v>86</v>
      </c>
      <c r="C18" s="12"/>
      <c r="D18" s="58">
        <v>1</v>
      </c>
      <c r="E18" s="58" t="s">
        <v>87</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42" customHeight="1" thickBot="1" x14ac:dyDescent="0.3">
      <c r="A19" s="91" t="s">
        <v>26</v>
      </c>
      <c r="B19" s="92"/>
      <c r="C19" s="92"/>
      <c r="D19" s="92"/>
      <c r="E19" s="92"/>
      <c r="F19" s="92"/>
      <c r="G19" s="92"/>
      <c r="H19" s="92"/>
      <c r="I19" s="92"/>
      <c r="J19" s="92"/>
      <c r="K19" s="92"/>
      <c r="L19" s="103" t="s">
        <v>27</v>
      </c>
      <c r="M19" s="104"/>
      <c r="N19" s="104"/>
      <c r="O19" s="35">
        <f>SUMIF(G:G,0%,L:L)+SUMIF(G:G,"",L:L)</f>
        <v>0</v>
      </c>
    </row>
    <row r="20" spans="1:15" s="9" customFormat="1" ht="39" customHeight="1" x14ac:dyDescent="0.25">
      <c r="A20" s="75" t="s">
        <v>78</v>
      </c>
      <c r="B20" s="76"/>
      <c r="C20" s="76"/>
      <c r="D20" s="76"/>
      <c r="E20" s="76"/>
      <c r="F20" s="76"/>
      <c r="G20" s="76"/>
      <c r="H20" s="76"/>
      <c r="I20" s="76"/>
      <c r="J20" s="76"/>
      <c r="K20" s="77"/>
      <c r="L20" s="97" t="s">
        <v>28</v>
      </c>
      <c r="M20" s="98"/>
      <c r="N20" s="98"/>
      <c r="O20" s="36">
        <f>SUMIF(G:G,5%,L:L)</f>
        <v>0</v>
      </c>
    </row>
    <row r="21" spans="1:15" s="9" customFormat="1" ht="30" customHeight="1" x14ac:dyDescent="0.25">
      <c r="A21" s="78"/>
      <c r="B21" s="79"/>
      <c r="C21" s="79"/>
      <c r="D21" s="79"/>
      <c r="E21" s="79"/>
      <c r="F21" s="79"/>
      <c r="G21" s="79"/>
      <c r="H21" s="79"/>
      <c r="I21" s="79"/>
      <c r="J21" s="79"/>
      <c r="K21" s="80"/>
      <c r="L21" s="97" t="s">
        <v>29</v>
      </c>
      <c r="M21" s="98"/>
      <c r="N21" s="98"/>
      <c r="O21" s="36">
        <f>SUMIF(G:G,19%,L:L)</f>
        <v>0</v>
      </c>
    </row>
    <row r="22" spans="1:15" s="9" customFormat="1" ht="30" customHeight="1" x14ac:dyDescent="0.25">
      <c r="A22" s="78"/>
      <c r="B22" s="79"/>
      <c r="C22" s="79"/>
      <c r="D22" s="79"/>
      <c r="E22" s="79"/>
      <c r="F22" s="79"/>
      <c r="G22" s="79"/>
      <c r="H22" s="79"/>
      <c r="I22" s="79"/>
      <c r="J22" s="79"/>
      <c r="K22" s="80"/>
      <c r="L22" s="99" t="s">
        <v>22</v>
      </c>
      <c r="M22" s="100"/>
      <c r="N22" s="100"/>
      <c r="O22" s="37">
        <f>SUM(O19:O21)</f>
        <v>0</v>
      </c>
    </row>
    <row r="23" spans="1:15" s="9" customFormat="1" ht="30" customHeight="1" x14ac:dyDescent="0.25">
      <c r="A23" s="78"/>
      <c r="B23" s="79"/>
      <c r="C23" s="79"/>
      <c r="D23" s="79"/>
      <c r="E23" s="79"/>
      <c r="F23" s="79"/>
      <c r="G23" s="79"/>
      <c r="H23" s="79"/>
      <c r="I23" s="79"/>
      <c r="J23" s="79"/>
      <c r="K23" s="80"/>
      <c r="L23" s="101" t="s">
        <v>30</v>
      </c>
      <c r="M23" s="102"/>
      <c r="N23" s="102"/>
      <c r="O23" s="38">
        <f>SUMIF(G:G,5%,M:M)</f>
        <v>0</v>
      </c>
    </row>
    <row r="24" spans="1:15" s="9" customFormat="1" ht="30" customHeight="1" x14ac:dyDescent="0.25">
      <c r="A24" s="78"/>
      <c r="B24" s="79"/>
      <c r="C24" s="79"/>
      <c r="D24" s="79"/>
      <c r="E24" s="79"/>
      <c r="F24" s="79"/>
      <c r="G24" s="79"/>
      <c r="H24" s="79"/>
      <c r="I24" s="79"/>
      <c r="J24" s="79"/>
      <c r="K24" s="80"/>
      <c r="L24" s="101" t="s">
        <v>31</v>
      </c>
      <c r="M24" s="102"/>
      <c r="N24" s="102"/>
      <c r="O24" s="38">
        <f>SUMIF(G:G,19%,M:M)</f>
        <v>0</v>
      </c>
    </row>
    <row r="25" spans="1:15" s="9" customFormat="1" ht="30" customHeight="1" x14ac:dyDescent="0.25">
      <c r="A25" s="78"/>
      <c r="B25" s="79"/>
      <c r="C25" s="79"/>
      <c r="D25" s="79"/>
      <c r="E25" s="79"/>
      <c r="F25" s="79"/>
      <c r="G25" s="79"/>
      <c r="H25" s="79"/>
      <c r="I25" s="79"/>
      <c r="J25" s="79"/>
      <c r="K25" s="80"/>
      <c r="L25" s="99" t="s">
        <v>32</v>
      </c>
      <c r="M25" s="100"/>
      <c r="N25" s="100"/>
      <c r="O25" s="37">
        <f>SUM(O23:O24)</f>
        <v>0</v>
      </c>
    </row>
    <row r="26" spans="1:15" s="9" customFormat="1" ht="30" customHeight="1" x14ac:dyDescent="0.25">
      <c r="A26" s="78"/>
      <c r="B26" s="79"/>
      <c r="C26" s="79"/>
      <c r="D26" s="79"/>
      <c r="E26" s="79"/>
      <c r="F26" s="79"/>
      <c r="G26" s="79"/>
      <c r="H26" s="79"/>
      <c r="I26" s="79"/>
      <c r="J26" s="79"/>
      <c r="K26" s="80"/>
      <c r="L26" s="97" t="s">
        <v>33</v>
      </c>
      <c r="M26" s="98"/>
      <c r="N26" s="98"/>
      <c r="O26" s="36">
        <f>SUMIF(I:I,8%,N:N)</f>
        <v>0</v>
      </c>
    </row>
    <row r="27" spans="1:15" s="9" customFormat="1" ht="37.5" customHeight="1" x14ac:dyDescent="0.25">
      <c r="A27" s="78"/>
      <c r="B27" s="79"/>
      <c r="C27" s="79"/>
      <c r="D27" s="79"/>
      <c r="E27" s="79"/>
      <c r="F27" s="79"/>
      <c r="G27" s="79"/>
      <c r="H27" s="79"/>
      <c r="I27" s="79"/>
      <c r="J27" s="79"/>
      <c r="K27" s="80"/>
      <c r="L27" s="95" t="s">
        <v>34</v>
      </c>
      <c r="M27" s="96"/>
      <c r="N27" s="96"/>
      <c r="O27" s="37">
        <f>SUM(O26)</f>
        <v>0</v>
      </c>
    </row>
    <row r="28" spans="1:15" s="9" customFormat="1" ht="32.25" customHeight="1" thickBot="1" x14ac:dyDescent="0.3">
      <c r="A28" s="81"/>
      <c r="B28" s="82"/>
      <c r="C28" s="82"/>
      <c r="D28" s="82"/>
      <c r="E28" s="82"/>
      <c r="F28" s="82"/>
      <c r="G28" s="82"/>
      <c r="H28" s="82"/>
      <c r="I28" s="82"/>
      <c r="J28" s="82"/>
      <c r="K28" s="83"/>
      <c r="L28" s="93" t="s">
        <v>35</v>
      </c>
      <c r="M28" s="94"/>
      <c r="N28" s="94"/>
      <c r="O28" s="39">
        <f>+O22+O25+O27</f>
        <v>0</v>
      </c>
    </row>
    <row r="30" spans="1:15" ht="50.1" customHeight="1" thickBot="1" x14ac:dyDescent="0.3">
      <c r="B30" s="84"/>
      <c r="C30" s="84"/>
    </row>
    <row r="31" spans="1:15" x14ac:dyDescent="0.25">
      <c r="B31" s="62" t="s">
        <v>36</v>
      </c>
      <c r="C31" s="62"/>
    </row>
    <row r="32" spans="1:15" ht="15" customHeight="1" x14ac:dyDescent="0.25">
      <c r="M32" s="41"/>
      <c r="N32" s="42"/>
      <c r="O32" s="43"/>
    </row>
    <row r="33" spans="1:17" ht="15.75" customHeight="1" x14ac:dyDescent="0.25">
      <c r="M33" s="41"/>
      <c r="N33" s="42"/>
      <c r="O33" s="43"/>
    </row>
    <row r="34" spans="1:17" ht="15" customHeight="1" x14ac:dyDescent="0.25">
      <c r="A34" s="10" t="s">
        <v>37</v>
      </c>
      <c r="M34" s="41"/>
      <c r="N34" s="42"/>
      <c r="O34" s="43"/>
    </row>
    <row r="35" spans="1:17" x14ac:dyDescent="0.25">
      <c r="A35" s="61" t="s">
        <v>38</v>
      </c>
      <c r="B35" s="61"/>
      <c r="C35" s="61"/>
      <c r="D35" s="61"/>
      <c r="E35" s="61"/>
      <c r="F35" s="61"/>
      <c r="G35" s="61"/>
      <c r="H35" s="61"/>
      <c r="I35" s="61"/>
      <c r="J35" s="61"/>
      <c r="K35" s="61"/>
      <c r="L35" s="61"/>
      <c r="M35" s="61"/>
      <c r="N35" s="61"/>
      <c r="O35" s="61"/>
      <c r="P35" s="2"/>
      <c r="Q35" s="2"/>
    </row>
    <row r="36" spans="1:17" ht="15" customHeight="1" x14ac:dyDescent="0.25">
      <c r="A36" s="60" t="s">
        <v>39</v>
      </c>
      <c r="B36" s="60"/>
      <c r="C36" s="60"/>
      <c r="D36" s="60"/>
      <c r="E36" s="60"/>
      <c r="F36" s="60"/>
      <c r="G36" s="60"/>
      <c r="H36" s="60"/>
      <c r="I36" s="60"/>
      <c r="J36" s="60"/>
      <c r="K36" s="60"/>
      <c r="L36" s="60"/>
      <c r="M36" s="60"/>
      <c r="N36" s="60"/>
      <c r="O36" s="60"/>
      <c r="P36" s="40"/>
      <c r="Q36" s="40"/>
    </row>
    <row r="37" spans="1:17" x14ac:dyDescent="0.25">
      <c r="A37" s="59" t="s">
        <v>40</v>
      </c>
      <c r="B37" s="59"/>
      <c r="C37" s="59"/>
      <c r="D37" s="59"/>
      <c r="E37" s="59"/>
      <c r="F37" s="59"/>
      <c r="G37" s="59"/>
      <c r="H37" s="59"/>
      <c r="I37" s="59"/>
      <c r="J37" s="59"/>
      <c r="K37" s="59"/>
      <c r="L37" s="59"/>
      <c r="M37" s="59"/>
      <c r="N37" s="59"/>
      <c r="O37" s="59"/>
      <c r="P37" s="5"/>
      <c r="Q37" s="5"/>
    </row>
    <row r="38" spans="1:17" x14ac:dyDescent="0.25">
      <c r="A38" s="59" t="s">
        <v>41</v>
      </c>
      <c r="B38" s="59"/>
      <c r="C38" s="59"/>
      <c r="D38" s="59"/>
      <c r="E38" s="59"/>
      <c r="F38" s="59"/>
      <c r="G38" s="59"/>
      <c r="H38" s="59"/>
      <c r="I38" s="59"/>
      <c r="J38" s="59"/>
      <c r="K38" s="59"/>
      <c r="L38" s="59"/>
      <c r="M38" s="59"/>
      <c r="N38" s="59"/>
      <c r="O38" s="59"/>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U2eskigs2CAHeGhuz+OX9EihilIXLRyz6/d2YeMwMgmC6ZbWbLw4mRycO90AjC8G0qXg46zaQ13gPh53tq+yLA==" saltValue="1IUlZ9zHioTQJC92i7Zr3Q=="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2024-09-12T14:31:28Z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