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mc:AlternateContent xmlns:mc="http://schemas.openxmlformats.org/markup-compatibility/2006">
    <mc:Choice Requires="x15">
      <x15ac:absPath xmlns:x15ac="http://schemas.microsoft.com/office/spreadsheetml/2010/11/ac" url="https://mailunicundiedu-my.sharepoint.com/personal/xcuartas_ucundinamarca_edu_co/Documents/Documentos/DIRECTA/F-CD-284 VIDEOGRAFIA HIMNOS/"/>
    </mc:Choice>
  </mc:AlternateContent>
  <xr:revisionPtr revIDLastSave="417" documentId="13_ncr:1_{F325527D-AE3E-4150-8C66-BA9D114568FD}" xr6:coauthVersionLast="47" xr6:coauthVersionMax="47" xr10:uidLastSave="{8A9F1C8D-C9E9-410A-B6B9-CD2F5AA9BB37}"/>
  <bookViews>
    <workbookView xWindow="-120" yWindow="-120" windowWidth="29040" windowHeight="1572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3" i="7" l="1"/>
  <c r="L22" i="7"/>
  <c r="N22" i="7" s="1"/>
  <c r="L21" i="7"/>
  <c r="O28" i="7" s="1"/>
  <c r="L20" i="7"/>
  <c r="O20" i="7" s="1"/>
  <c r="K21" i="7"/>
  <c r="L24" i="7"/>
  <c r="M24" i="7" s="1"/>
  <c r="L25" i="7"/>
  <c r="M25" i="7"/>
  <c r="N25" i="7"/>
  <c r="J24" i="7"/>
  <c r="H24" i="7"/>
  <c r="K24" i="7" s="1"/>
  <c r="O33" i="7"/>
  <c r="O34" i="7" s="1"/>
  <c r="O30" i="7"/>
  <c r="O27" i="7"/>
  <c r="H16" i="7"/>
  <c r="J16" i="7"/>
  <c r="L16" i="7"/>
  <c r="M16" i="7" s="1"/>
  <c r="H18" i="7"/>
  <c r="J18" i="7"/>
  <c r="L18" i="7"/>
  <c r="M18" i="7" s="1"/>
  <c r="H20" i="7"/>
  <c r="J20" i="7"/>
  <c r="M20" i="7"/>
  <c r="N20" i="7"/>
  <c r="H21" i="7"/>
  <c r="J21" i="7"/>
  <c r="H22" i="7"/>
  <c r="J22" i="7"/>
  <c r="H23" i="7"/>
  <c r="J23" i="7"/>
  <c r="M23" i="7"/>
  <c r="N23" i="7"/>
  <c r="H25" i="7"/>
  <c r="J25" i="7"/>
  <c r="K25" i="7"/>
  <c r="O25" i="7" l="1"/>
  <c r="M21" i="7"/>
  <c r="K18" i="7"/>
  <c r="N24" i="7"/>
  <c r="O24" i="7" s="1"/>
  <c r="N18" i="7"/>
  <c r="O18" i="7" s="1"/>
  <c r="N21" i="7"/>
  <c r="M22" i="7"/>
  <c r="O22" i="7" s="1"/>
  <c r="K20" i="7"/>
  <c r="N16" i="7"/>
  <c r="O16" i="7" s="1"/>
  <c r="K22" i="7"/>
  <c r="O23" i="7"/>
  <c r="K23" i="7"/>
  <c r="K16" i="7"/>
  <c r="L14" i="7"/>
  <c r="O26" i="7" s="1"/>
  <c r="J14" i="7"/>
  <c r="H14" i="7"/>
  <c r="O21" i="7" l="1"/>
  <c r="M14" i="7"/>
  <c r="O31" i="7" s="1"/>
  <c r="O32" i="7" s="1"/>
  <c r="O29" i="7"/>
  <c r="K14" i="7"/>
  <c r="N14" i="7"/>
  <c r="O35" i="7" l="1"/>
  <c r="O14" i="7"/>
</calcChain>
</file>

<file path=xl/sharedStrings.xml><?xml version="1.0" encoding="utf-8"?>
<sst xmlns="http://schemas.openxmlformats.org/spreadsheetml/2006/main" count="114" uniqueCount="92">
  <si>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</si>
  <si>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</si>
  <si>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</si>
  <si>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</si>
  <si>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</si>
  <si>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</si>
  <si>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</si>
  <si>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</si>
  <si>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</si>
  <si>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</si>
  <si>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</si>
  <si>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</si>
  <si>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</si>
  <si>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</si>
  <si>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</si>
  <si>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</si>
  <si>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</si>
  <si>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</si>
  <si>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</si>
  <si>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</si>
  <si>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</si>
  <si>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</si>
  <si>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</si>
  <si>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</si>
  <si>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</si>
  <si>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</si>
  <si>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</si>
  <si>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</si>
  <si>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</si>
  <si>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</si>
  <si>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</si>
  <si>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</si>
  <si>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</si>
  <si>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</si>
  <si>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</si>
  <si>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</si>
  <si>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</si>
  <si>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</si>
  <si>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</si>
  <si>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</si>
  <si>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</si>
  <si>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</si>
  <si>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</si>
  <si>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</si>
  <si>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</si>
  <si>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</si>
  <si>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</si>
  <si>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</si>
  <si>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</si>
  <si>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</si>
  <si>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</si>
  <si>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</si>
  <si>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</si>
  <si>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</si>
  <si>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</si>
  <si>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</si>
  <si>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</si>
  <si>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</si>
  <si>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</si>
  <si>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</si>
  <si>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</si>
  <si>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</si>
  <si>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</si>
  <si>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</si>
  <si>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</si>
  <si>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</si>
  <si>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</si>
  <si>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</si>
  <si>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</si>
  <si>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</si>
  <si>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</si>
  <si>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</si>
  <si>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</si>
  <si>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</si>
  <si>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</si>
  <si>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</si>
  <si>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</si>
  <si>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</si>
  <si>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</si>
  <si>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</si>
  <si>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</si>
  <si>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 xml:space="preserve">UNIDAD </t>
  </si>
  <si>
    <t>Servicio de videografía a 4 cámaras del himno de la Universidad de Cundinamarca, el himno del departamento de Cundinamarca y el himno de la República Colombia en un evento presencial en la ciudad de Zipaquirá con duración de 6 horas. 
La calidad de la imagen deberá ser Full HD - profesional, realizada como mínimo con las siguientes características, teniendo en cuenta que la oficina de comunicaciones de la Universidad de Cundinamarca realizará la dirección de las videografías: 
- Las 4 cámaras deberán cumplir con las siguientes características iguales o superiores a: 1) Tamaño del vídeo 4K (17:9) 4.096 x 2.160 (29,97, 25, 24, 23,98 fps) Full HD (16:9) 1.920 x 1.080 (59,94, 50, 29,97, 25, 23,98 fps) intra o inter-frame Full HD (16:9) 1.920 x 1.080 HDR (29,97, 25 fps) inter-frame Full HD (16:9) 1.920 x 1.080 (29,97, 25) lite inter-frame HD (16:9) 1.280 x 720 (119,9, 100 fps) intra-frame. 2) lentes dentro de focal fija o zoom dentro del rango en milímetros de 14mm a 600 mm. 
- transmisor de imagen inalámbrico para mínimo 3 cámaras hdmi y sdi iguales o superiores a las siguientes especificaciones: Rango de distancia: 122 m, Latencia: 0.08 segundos, Conectores del transmisor de video: 1x Entrada HDMI, 1x Salida HDMI, 1x Entrada USB Tipo C (en transmisor y receptor), Formato de video, SDI/BNC: 1080p at 23.98, 24, 25, 29.97, 30, 50, 59.94, 60 fps, 1080i at 50, 59.94, 60 fps, 1080PsF at 23.98, 24, 25 fps, 1 Transmisor y 1 Receptor. 
- sistema talkback o intercom de mínimo o superior a 4 audífonos, Especificaciones: Rango de transmisión 350 m (sin interferencias), el sistema deberá contar con las baterías y audífonos necesarios para su correcto funcionamiento durante la duración del evento. 
- trípodes, dollys y demás soportes pertinentes para el uso y movimientos de cámaras. 
- kit de luces: potencia mínima de 650 W por una cantidad de mínimo 5. - Un operador por cada una de las cámaras (4). 
- La calidad del producto resultante deberá ser de como mínimo en full HD. 
- El lugar de grabación del evento podrá ser en alguna de las siguientes 2 opciones: 1) Coliseo Arena de sal carrera 22 calle 3 barrio Julio Caro, Zipaquirá (espacio cerrado). 2) Nueva sede de la Universidad de Cundinamarca en Zipaquirá (auditorio, espacio cerrado). 
Nota: la Ucundinamarca dispone del coro y de la sinfónica del programa de música los cuales están conformados por alrededor de 130 artistas, los cuales interpretarán los himnos para la grabación, se anexa el esquema de montaje de los músicos en escena, en este evento únicamente estarán los artistas y el equipo técnico (no publico).</t>
  </si>
  <si>
    <t>Servicio de videografía con duración de 30 horas en las diferentes sedes de la universidad con las siguientes características: 
- La videografía deberá realizarse en las siguientes sedes de la Universidad de Cundinamarca: Fusagasugá, Girardot, Soacha, Facatativá, Chía y Ubaté. 
- En la videografía se deben grabar espacios académicos y deportivos con estudiantes. 
- Deben contener tomas aéreas y terrestres. las tomas terrestres deberán tener una calidad de imagen como mínima de Full HD y las tomas aéreas una calidad de imagen mínimo en 4k. 
- El equipo requerido para las tomas terrestres debe cumplir con características iguales o superiores a: 1) Tamaño del vídeo 4K (17:9) 4.096 x 2.160 (29,97, 25, 24, 23,98 fps) Full HD (16:9) 1.920 x 1.080 (59,94, 50, 29,97, 25, 23,98 fps) intra o inter-frame Full HD (16:9) 1.920 x 1.080 HDR (29,97, 25 fps) inter-frame Full HD (16:9) 1.920 x 1.080 (29,97, 25) lite inter-frame HD (16:9) 1.280 x 720 (119,9, 100 fps) intra-frame. 2) lentes dentro de focal fija o zoom dentro del rango en milímetros de 14mm a 600 mm.
- El Dron para las tomas aéreas deberá tener características igual o superior a: Resolución de video H.264/H.265, 4K: 3840×2160@24/25/30/48/50/60/100 *fps FHD: 1920×1080@24/25/30/48/50/60/100*/200 *fps *. Formato de video MP4 (MPEG-4 AVC/H.264, HEVC/H.265). 
- La dirección de la videografía será realizada por la oficina asesora de comunicaciones. 
- El material videograbado será utilizado como tomas de apoyo para la edición de los himnos grabados en el ítem 1 (no se requiere con audio). 
Nota: El contratista se hace responsable de los permisos, certificaciones y demás documentación necesaria para volar el dron en caso de aplicar.</t>
  </si>
  <si>
    <t>Edición digital de las videografías del ítem 1 con las siguientes características: 
Himno de la Universidad de Cundinamarca: 
-Duración mínima: 1:58 minutos. 
-Incluyendo diferentes tomas de las 4 cámaras del ítem 1. 
-Se deben incluir tomas de apoyo del ítem 2. 
-La resolución del video editado deberá ser como mínimo de 1080 pixeles, resolución 1920 x 1080, calidad Full HD. 
-En pro de la inclusión y del acceso de las personas con discapacidad auditiva se debe incluir en el video el lenguaje de señas del ítem 6 y la transcripción de la letra del himno. 
-Se debe utilizar el audio producido del ítem 4. 
Himno del departamento de Cundinamarca: 
-Duración mínima: 3 minutos. 
-Incluyendo diferentes tomas de las 4 cámaras del ítem 1. 
-Se deben incluir tomas de apoyo del ítem 2 y 5. 
-La resolución del video editado deberá ser como mínimo de 1080 pixeles, resolución 1920 x 1080, calidad Full HD. 
-En pro de la inclusión y del acceso de las personas con discapacidad auditiva se debe incluir en el video el lenguaje de señas del ítem 6 y la transcripción de la letra del himno. 
-Se debe utilizar el audio producido del ítem 4. 
Himno de la República de Colombia: 
-Duración mínima: 2:20 minutos. 
-Incluyendo diferentes tomas de las 4 cámaras del ítem 1. 
-Se deben incluir tomas de apoyo del ítem 2 y 5. 
-La resolución del video editado deberá ser como mínimo de 1080 pixeles, resolución 1920 x 1080, calidad Full HD. 
-En pro de la inclusión y del acceso de las personas con discapacidad auditiva se debe incluir en el video el lenguaje de señas del ítem 6 y la transcripción de la letra del himno. 
-Se debe utilizar el audio producido del ítem 4. 
Nota: se requiere que los videos se entreguen en un enlace privado para revisión y aprobación antes de la publicación en el canal oficial de YouTube de la Universidad, la supervisión podrá solicitar ajustes a los videos editados de ser necesario.</t>
  </si>
  <si>
    <t>Servicio profesional de un publicista grafico para la creación de la idea central de 7 videos institucionales, es decir del concepto gráfico y tono de la comunicación de cada uno de los productos audiovisuales acorde con los lineamientos expresados en el manual de imagen institucional; Además, deberá incluir el servicio de redacción de los guiones de los videos.</t>
  </si>
  <si>
    <t>Servicio de videografía para la grabación de 7 videos institucionales que evidencien acontecimientos de interés general tales como: adecuación de espacios académicos en cada una de las sedes, adquisición de elementos y/o materiales para el desarrollo del aprendizaje académico e instalaciones deportivas y/o ambientales de la Universidad de Cundinamarca grabados en cada uno de los municipios en donde está presente la Universidad (Fusagasugá, Chía, Girardot, Ubaté, Facatativá, Zipaquirá, Soacha), debe incluir la edición y diseño gráfico para la graficación de cada uno de los videos generados. La calidad de la imagen del video debe ser profesional en FULL HD, para lo cual se sugiere grabar con una cámara con características iguales o superiores a: 1) Tamaño del vídeo 4K (17:9) 4.096 x 2.160 (29,97, 25, 24, 23,98 fps) Full HD (16:9) 1.920 x 1.080 (59,94, 50, 29,97, 25, 23,98 fps) intra o inter-frame Full HD (16:9) 1.920 x 1.080 HDR (29,97, 25 fps) inter-frame Full HD (16:9) 1.920 x 1.080 (29,97, 25) lite inter-frame HD (16:9) 1.280 x 720 (119,9, 100 fps) intra-frame. 2) lentes dentro de focal fija o zoom dentro del rango en milímetros de 14mm a 600 mm; esto con el fin de que las videografías que se entreguen a la Universidad tengan una resolución del video editado deberá ser como mínimo de 1080 pixeles, resolución 1920 x 1080, calidad Full HD.</t>
  </si>
  <si>
    <t>Servicio de fotografía para la toma de 350 fotografías institucionales de la Universidad de Cundinamarca tomadas en diferentes sesiones, 350 fotografías en formato RAW, las sesiones deberán realizarse en las instalaciones de la Ucundinamarca que está ubicada en los siguientes municipios de Cundinamarca: - Fusagasugá. -Chía. -Girardot. -Ubaté. -Facatativá. -Zipaquirá. -Soacha. La calidad de la imagen debe ser fotografía profesional, se sugiere tomar las fotos con características iguales o superiores a: - tipo de imagen: JPEG: buena, normal (compatible con Exif 2.30 [Exif Print]) / Regla de diseño para sistemas de archivos de cámara (2.0), RAW: RAW, M-RAW, S-RAW (14 bits, Canon RAW original, 2ª edición), DPOF (Formato de orden de impresión digital) compatible con la versión 1.1, Grabación simultánea de RAW+JPEG, posibilidad de cualquier combinación de RAW + JPEG, M-RAW + JPEG, S-RAW + JPEG, tamaño de imagen: JPEG 3:2: (G) 6240 x 4160, (M) 4160 x 2768, (P1) 3120 x 2080, (P2) 2400 x 1600, JPEG 4:3: (G) 5536 x 4160, (M) 3680 x 2768, (P1) 2768 x 2080, (P2) 2112 x 1600, JPEG 16:9: (G) 6240 x 3504, (M) 4160 x 2336, (P1) 3120 x 1752, (P2) 2400 x 1344, JPEG 1:1: (G) 4160 x 4160, (M) 2768 x 2768, (P1) 2080 x 2080, (P2) 1600 x 1600, RAW: (RAW) 6240 x 4160 (M-RAW) 4680 x 3120, (S-RAW) 3120 x 2080. Nota: la oficina asesora de comunicaciones se encarga de contactar a los estudiantes, graduados y/o administrativos que aparecerán en cada una de las fotos, las cuales se utilizarán para el desarrollo de piezas graficas para promocionar a la Universidad de Cundinamarca.</t>
  </si>
  <si>
    <t>UNIDAD</t>
  </si>
  <si>
    <t>Servicio de ingeniería de sonido para la pre-producción, producción y posproducción musical que se usará en el desarrollo de los productos audiovisuales. Este servicio deberá incluir las herramientas necesarias (micrófonos, trípodes, cables, consolas, etc) para garantizar una producción musical profesional con estándares de calidad en formato digital. El audio a generar deberá tener como mínimo formato MP3 con las siguientes características: velocidad de muestreo 48.000 HZ, profundidad de bits 32, 224 kbps. 
Nota 1: se anexa el esquema de montaje de los músicos en escena. 
Nota 2: Los audios resultantes de la grabación de los himnos deberán enviarse a la supervisión para aprobación.</t>
  </si>
  <si>
    <t>Servicio de videografía en el que se realice recorrido audiovisual por las calles de los siguientes municipios: Fusagasugá, Facatativá, Girardot, Soacha, Chía, Zipaquirá y Ubaté, con las siguientes características: 
- Grabando parte de la infraestructura y paisajes naturales representativos de cada uno de los municipios. 
- Estas serán imágenes de apoyo, utilizadas para el himno de Colombia y el himno de Cundinamarca. 
- Grabación de 4 horas en cada municipio, con calidad mínima de imagen de full HD.</t>
  </si>
  <si>
    <t>Servicio de traducción de lengua a señas de los himnos de la Universidad de Cundinamarca, el departamento de Cundinamarca y la República de Colombia. 
Nota: Esta traducción de lengua de señas deberá ser videograbada y utilizada en la edición de los himnos.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</si>
</sst>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41"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
      <sz val="10"/>
      <color rgb="FF000000"/>
      <name val="Times New Roman"/>
      <family val="1"/>
    </font>
    <font>
      <sz val="11"/>
      <name val="Verdana"/>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indexed="64"/>
      </right>
      <top style="thin">
        <color indexed="64"/>
      </top>
      <bottom/>
      <diagonal/>
    </border>
    <border>
      <left style="thin">
        <color rgb="FF000000"/>
      </left>
      <right style="thin">
        <color indexed="64"/>
      </right>
      <top/>
      <bottom style="thin">
        <color indexed="64"/>
      </bottom>
      <diagonal/>
    </border>
    <border>
      <left style="thin">
        <color rgb="FF000000"/>
      </left>
      <right style="thin">
        <color rgb="FF000000"/>
      </right>
      <top style="thin">
        <color indexed="64"/>
      </top>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style="thin">
        <color rgb="FF000000"/>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rgb="FF000000"/>
      </left>
      <right style="thin">
        <color rgb="FF000000"/>
      </right>
      <top style="thin">
        <color rgb="FF000000"/>
      </top>
      <bottom/>
      <diagonal/>
    </border>
    <border>
      <left style="thin">
        <color indexed="64"/>
      </left>
      <right style="thin">
        <color rgb="FF000000"/>
      </right>
      <top style="thin">
        <color rgb="FF000000"/>
      </top>
      <bottom/>
      <diagonal/>
    </border>
    <border>
      <left/>
      <right style="thin">
        <color rgb="FF000000"/>
      </right>
      <top style="thin">
        <color rgb="FF000000"/>
      </top>
      <bottom style="thin">
        <color rgb="FF000000"/>
      </bottom>
      <diagonal/>
    </border>
    <border>
      <left style="thin">
        <color indexed="64"/>
      </left>
      <right style="thin">
        <color rgb="FF000000"/>
      </right>
      <top/>
      <bottom/>
      <diagonal/>
    </border>
  </borders>
  <cellStyleXfs count="48">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xf numFmtId="0" fontId="39" fillId="0" borderId="0"/>
  </cellStyleXfs>
  <cellXfs count="154">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2" xfId="0" applyFont="1" applyFill="1" applyBorder="1" applyAlignment="1" applyProtection="1">
      <alignment horizontal="center" vertical="center" wrapText="1"/>
      <protection hidden="1"/>
    </xf>
    <xf numFmtId="0" fontId="7" fillId="3" borderId="33" xfId="0" applyFont="1" applyFill="1" applyBorder="1" applyAlignment="1" applyProtection="1">
      <alignment horizontal="center" vertical="center" wrapText="1"/>
      <protection hidden="1"/>
    </xf>
    <xf numFmtId="43" fontId="7" fillId="3" borderId="33" xfId="3" applyFont="1" applyFill="1" applyBorder="1" applyAlignment="1" applyProtection="1">
      <alignment horizontal="center" vertical="center" wrapText="1"/>
      <protection hidden="1"/>
    </xf>
    <xf numFmtId="43" fontId="7" fillId="3" borderId="38" xfId="3" applyFont="1" applyFill="1" applyBorder="1" applyAlignment="1" applyProtection="1">
      <alignment horizontal="center" vertical="center" wrapText="1"/>
      <protection hidden="1"/>
    </xf>
    <xf numFmtId="0" fontId="3" fillId="0" borderId="34" xfId="0" applyFont="1" applyBorder="1" applyAlignment="1" applyProtection="1">
      <alignment horizontal="center" vertical="center"/>
      <protection hidden="1"/>
    </xf>
    <xf numFmtId="43" fontId="3" fillId="0" borderId="39"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8" xfId="4" applyFont="1" applyBorder="1" applyAlignment="1" applyProtection="1">
      <alignment vertical="center"/>
      <protection hidden="1"/>
    </xf>
    <xf numFmtId="43" fontId="3" fillId="0" borderId="39" xfId="4" applyFont="1" applyBorder="1" applyAlignment="1" applyProtection="1">
      <alignment vertical="center"/>
      <protection hidden="1"/>
    </xf>
    <xf numFmtId="43" fontId="6" fillId="0" borderId="39" xfId="4" applyFont="1" applyBorder="1" applyAlignment="1" applyProtection="1">
      <alignment vertical="center"/>
      <protection hidden="1"/>
    </xf>
    <xf numFmtId="43" fontId="3" fillId="0" borderId="39" xfId="4" applyFont="1" applyFill="1" applyBorder="1" applyAlignment="1" applyProtection="1">
      <alignment vertical="center"/>
      <protection hidden="1"/>
    </xf>
    <xf numFmtId="43" fontId="6" fillId="0" borderId="40"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40" fillId="0" borderId="26" xfId="47" applyFont="1" applyBorder="1" applyAlignment="1">
      <alignment horizontal="center" vertical="center" wrapText="1"/>
    </xf>
    <xf numFmtId="0" fontId="1" fillId="0" borderId="26" xfId="0" applyFont="1" applyBorder="1" applyAlignment="1">
      <alignment horizontal="center" vertical="center" wrapText="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1"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37"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5" xfId="3" applyNumberFormat="1" applyFont="1" applyBorder="1" applyAlignment="1" applyProtection="1">
      <alignment horizontal="center" vertical="center" wrapText="1"/>
      <protection hidden="1"/>
    </xf>
    <xf numFmtId="0" fontId="6" fillId="0" borderId="36"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4"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4"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2"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1"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9" xfId="0" applyFont="1" applyBorder="1" applyAlignment="1">
      <alignment horizontal="center" vertical="center" wrapText="1"/>
    </xf>
    <xf numFmtId="0" fontId="37" fillId="0" borderId="30"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xf numFmtId="43" fontId="3" fillId="0" borderId="41" xfId="3" applyFont="1" applyFill="1" applyBorder="1" applyAlignment="1" applyProtection="1">
      <alignment horizontal="center" vertical="center"/>
      <protection hidden="1"/>
    </xf>
    <xf numFmtId="43" fontId="3" fillId="0" borderId="42" xfId="3" applyFont="1" applyFill="1" applyBorder="1" applyAlignment="1" applyProtection="1">
      <alignment horizontal="center" vertical="center"/>
      <protection hidden="1"/>
    </xf>
    <xf numFmtId="43" fontId="3" fillId="0" borderId="43" xfId="3" applyFont="1" applyFill="1" applyBorder="1" applyAlignment="1" applyProtection="1">
      <alignment horizontal="center" vertical="center"/>
      <protection hidden="1"/>
    </xf>
    <xf numFmtId="43" fontId="3" fillId="0" borderId="44" xfId="3" applyFont="1" applyFill="1" applyBorder="1" applyAlignment="1" applyProtection="1">
      <alignment horizontal="center" vertical="center"/>
      <protection hidden="1"/>
    </xf>
    <xf numFmtId="9" fontId="3" fillId="35" borderId="43" xfId="1" applyFont="1" applyFill="1" applyBorder="1" applyAlignment="1" applyProtection="1">
      <alignment horizontal="center" vertical="center"/>
      <protection locked="0"/>
    </xf>
    <xf numFmtId="9" fontId="3" fillId="35" borderId="44" xfId="1" applyFont="1" applyFill="1" applyBorder="1" applyAlignment="1" applyProtection="1">
      <alignment horizontal="center" vertical="center"/>
      <protection locked="0"/>
    </xf>
    <xf numFmtId="164" fontId="9" fillId="35" borderId="45" xfId="4" applyNumberFormat="1" applyFont="1" applyFill="1" applyBorder="1" applyAlignment="1" applyProtection="1">
      <alignment horizontal="center" vertical="center"/>
      <protection locked="0"/>
    </xf>
    <xf numFmtId="164" fontId="9" fillId="35" borderId="46" xfId="4" applyNumberFormat="1" applyFont="1" applyFill="1" applyBorder="1" applyAlignment="1" applyProtection="1">
      <alignment horizontal="center" vertical="center"/>
      <protection locked="0"/>
    </xf>
    <xf numFmtId="0" fontId="1" fillId="0" borderId="49" xfId="0" applyFont="1" applyBorder="1" applyAlignment="1">
      <alignment horizontal="center" vertical="center" wrapText="1"/>
    </xf>
    <xf numFmtId="0" fontId="1" fillId="0" borderId="50" xfId="0" applyFont="1" applyBorder="1" applyAlignment="1">
      <alignment horizontal="center" vertical="center" wrapText="1"/>
    </xf>
    <xf numFmtId="0" fontId="3" fillId="35" borderId="45" xfId="0" applyFont="1" applyFill="1" applyBorder="1" applyAlignment="1" applyProtection="1">
      <alignment horizontal="center" vertical="center" wrapText="1"/>
      <protection locked="0"/>
    </xf>
    <xf numFmtId="0" fontId="3" fillId="35" borderId="46" xfId="0" applyFont="1" applyFill="1" applyBorder="1" applyAlignment="1" applyProtection="1">
      <alignment horizontal="center" vertical="center" wrapText="1"/>
      <protection locked="0"/>
    </xf>
    <xf numFmtId="0" fontId="3" fillId="0" borderId="51" xfId="0" applyFont="1" applyBorder="1" applyAlignment="1" applyProtection="1">
      <alignment horizontal="center" vertical="center"/>
      <protection hidden="1"/>
    </xf>
    <xf numFmtId="0" fontId="3" fillId="0" borderId="52" xfId="0" applyFont="1" applyBorder="1" applyAlignment="1" applyProtection="1">
      <alignment horizontal="center" vertical="center"/>
      <protection hidden="1"/>
    </xf>
    <xf numFmtId="0" fontId="1" fillId="0" borderId="49" xfId="0" applyFont="1" applyBorder="1" applyAlignment="1">
      <alignment horizontal="left" vertical="center" wrapText="1"/>
    </xf>
    <xf numFmtId="0" fontId="1" fillId="0" borderId="50" xfId="0" applyFont="1" applyBorder="1" applyAlignment="1">
      <alignment horizontal="left" vertical="center" wrapText="1"/>
    </xf>
    <xf numFmtId="0" fontId="1" fillId="0" borderId="54" xfId="0" applyFont="1" applyBorder="1" applyAlignment="1">
      <alignment horizontal="center" vertical="center" wrapText="1"/>
    </xf>
    <xf numFmtId="0" fontId="1" fillId="0" borderId="54" xfId="0" applyFont="1" applyBorder="1" applyAlignment="1">
      <alignment horizontal="left" vertical="top" wrapText="1"/>
    </xf>
    <xf numFmtId="0" fontId="1" fillId="0" borderId="50" xfId="0" applyFont="1" applyBorder="1" applyAlignment="1">
      <alignment horizontal="left" vertical="top" wrapText="1"/>
    </xf>
    <xf numFmtId="0" fontId="1" fillId="0" borderId="53" xfId="0" applyFont="1" applyBorder="1" applyAlignment="1">
      <alignment horizontal="center" vertical="center" wrapText="1"/>
    </xf>
    <xf numFmtId="0" fontId="1" fillId="0" borderId="48" xfId="0" applyFont="1" applyBorder="1" applyAlignment="1">
      <alignment horizontal="center" vertical="center" wrapText="1"/>
    </xf>
    <xf numFmtId="0" fontId="1" fillId="0" borderId="47" xfId="0" applyFont="1" applyBorder="1" applyAlignment="1">
      <alignment horizontal="center" vertical="center" wrapText="1"/>
    </xf>
    <xf numFmtId="0" fontId="1" fillId="0" borderId="48" xfId="0" applyFont="1" applyBorder="1" applyAlignment="1">
      <alignment horizontal="center" vertical="center" wrapText="1"/>
    </xf>
    <xf numFmtId="0" fontId="1" fillId="0" borderId="55" xfId="0" applyFont="1" applyBorder="1" applyAlignment="1">
      <alignment horizontal="center" vertical="center" wrapText="1"/>
    </xf>
    <xf numFmtId="0" fontId="1" fillId="0" borderId="56" xfId="0" applyFont="1" applyBorder="1" applyAlignment="1">
      <alignment horizontal="center" vertical="center" wrapText="1"/>
    </xf>
    <xf numFmtId="0" fontId="1" fillId="0" borderId="26" xfId="0" applyFont="1" applyBorder="1" applyAlignment="1">
      <alignment vertical="top" wrapText="1"/>
    </xf>
    <xf numFmtId="0" fontId="1" fillId="0" borderId="26" xfId="0" applyFont="1" applyBorder="1" applyAlignment="1">
      <alignment horizontal="left" vertical="top" wrapText="1"/>
    </xf>
  </cellXfs>
  <cellStyles count="48">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rmal 2" xfId="47" xr:uid="{BC60EAC4-04B5-4DCD-9556-39BC741587B9}"/>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5</xdr:row>
      <xdr:rowOff>431</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91"/>
  <sheetViews>
    <sheetView showGridLines="0" tabSelected="1" view="pageBreakPreview" topLeftCell="A28" zoomScaleNormal="70" zoomScaleSheetLayoutView="100" zoomScalePageLayoutView="55" workbookViewId="0">
      <selection activeCell="F14" sqref="F14:G25"/>
    </sheetView>
  </sheetViews>
  <sheetFormatPr baseColWidth="10" defaultColWidth="11.42578125" defaultRowHeight="15" x14ac:dyDescent="0.25"/>
  <cols>
    <col min="1" max="1" width="10.42578125" style="2" customWidth="1"/>
    <col min="2" max="2" width="61.285156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x14ac:dyDescent="0.25">
      <c r="A2" s="63"/>
      <c r="B2" s="64" t="s">
        <v>0</v>
      </c>
      <c r="C2" s="64"/>
      <c r="D2" s="64"/>
      <c r="E2" s="64"/>
      <c r="F2" s="64"/>
      <c r="G2" s="64"/>
      <c r="H2" s="64"/>
      <c r="I2" s="64"/>
      <c r="J2" s="64"/>
      <c r="K2" s="64"/>
      <c r="L2" s="64"/>
      <c r="M2" s="64"/>
      <c r="N2" s="65" t="s">
        <v>80</v>
      </c>
      <c r="O2" s="65"/>
    </row>
    <row r="3" spans="1:15" x14ac:dyDescent="0.25">
      <c r="A3" s="63"/>
      <c r="B3" s="64" t="s">
        <v>2</v>
      </c>
      <c r="C3" s="64"/>
      <c r="D3" s="64"/>
      <c r="E3" s="64"/>
      <c r="F3" s="64"/>
      <c r="G3" s="64"/>
      <c r="H3" s="64"/>
      <c r="I3" s="64"/>
      <c r="J3" s="64"/>
      <c r="K3" s="64"/>
      <c r="L3" s="64"/>
      <c r="M3" s="64"/>
      <c r="N3" s="65" t="s">
        <v>77</v>
      </c>
      <c r="O3" s="65"/>
    </row>
    <row r="4" spans="1:15" x14ac:dyDescent="0.25">
      <c r="A4" s="63"/>
      <c r="B4" s="64" t="s">
        <v>3</v>
      </c>
      <c r="C4" s="64"/>
      <c r="D4" s="64"/>
      <c r="E4" s="64"/>
      <c r="F4" s="64"/>
      <c r="G4" s="64"/>
      <c r="H4" s="64"/>
      <c r="I4" s="64"/>
      <c r="J4" s="64"/>
      <c r="K4" s="64"/>
      <c r="L4" s="64"/>
      <c r="M4" s="64"/>
      <c r="N4" s="65" t="s">
        <v>79</v>
      </c>
      <c r="O4" s="65"/>
    </row>
    <row r="5" spans="1:15" x14ac:dyDescent="0.25">
      <c r="A5" s="63"/>
      <c r="B5" s="64"/>
      <c r="C5" s="64"/>
      <c r="D5" s="64"/>
      <c r="E5" s="64"/>
      <c r="F5" s="64"/>
      <c r="G5" s="64"/>
      <c r="H5" s="64"/>
      <c r="I5" s="64"/>
      <c r="J5" s="64"/>
      <c r="K5" s="64"/>
      <c r="L5" s="64"/>
      <c r="M5" s="64"/>
      <c r="N5" s="65" t="s">
        <v>4</v>
      </c>
      <c r="O5" s="65"/>
    </row>
    <row r="7" spans="1:15" x14ac:dyDescent="0.25">
      <c r="A7" s="5" t="s">
        <v>5</v>
      </c>
    </row>
    <row r="8" spans="1:15" x14ac:dyDescent="0.25">
      <c r="A8" s="6"/>
    </row>
    <row r="9" spans="1:15" x14ac:dyDescent="0.25">
      <c r="A9" s="85" t="s">
        <v>6</v>
      </c>
      <c r="B9" s="86"/>
      <c r="D9" s="70" t="s">
        <v>7</v>
      </c>
      <c r="E9" s="71"/>
      <c r="F9" s="72"/>
      <c r="G9" s="73"/>
      <c r="H9" s="73"/>
      <c r="I9" s="74"/>
      <c r="K9" s="70" t="s">
        <v>8</v>
      </c>
      <c r="L9" s="71"/>
      <c r="M9" s="68"/>
      <c r="N9" s="69"/>
    </row>
    <row r="10" spans="1:15" x14ac:dyDescent="0.25">
      <c r="A10" s="87"/>
      <c r="B10" s="88"/>
      <c r="C10" s="7"/>
      <c r="E10" s="8"/>
      <c r="F10" s="8"/>
      <c r="M10" s="8"/>
      <c r="N10" s="2"/>
    </row>
    <row r="11" spans="1:15" x14ac:dyDescent="0.25">
      <c r="A11" s="89"/>
      <c r="B11" s="90"/>
      <c r="D11" s="70" t="s">
        <v>9</v>
      </c>
      <c r="E11" s="71"/>
      <c r="F11" s="72"/>
      <c r="G11" s="73"/>
      <c r="H11" s="73"/>
      <c r="I11" s="74"/>
      <c r="K11" s="70" t="s">
        <v>10</v>
      </c>
      <c r="L11" s="71"/>
      <c r="M11" s="66"/>
      <c r="N11" s="67"/>
      <c r="O11" s="18"/>
    </row>
    <row r="12" spans="1:15" ht="15.75" thickBot="1" x14ac:dyDescent="0.3">
      <c r="A12" s="17"/>
      <c r="B12" s="19"/>
      <c r="C12" s="15"/>
      <c r="D12" s="17"/>
      <c r="E12" s="19"/>
      <c r="F12" s="19"/>
      <c r="G12" s="19"/>
      <c r="H12" s="17"/>
      <c r="I12" s="20"/>
      <c r="J12" s="16"/>
      <c r="K12" s="16"/>
      <c r="L12" s="16"/>
      <c r="N12" s="21"/>
      <c r="O12" s="21"/>
    </row>
    <row r="13" spans="1:15" s="9" customFormat="1" ht="51" x14ac:dyDescent="0.25">
      <c r="A13" s="22" t="s">
        <v>11</v>
      </c>
      <c r="B13" s="23" t="s">
        <v>12</v>
      </c>
      <c r="C13" s="23" t="s">
        <v>13</v>
      </c>
      <c r="D13" s="23" t="s">
        <v>14</v>
      </c>
      <c r="E13" s="23" t="s">
        <v>15</v>
      </c>
      <c r="F13" s="24" t="s">
        <v>16</v>
      </c>
      <c r="G13" s="24" t="s">
        <v>17</v>
      </c>
      <c r="H13" s="24" t="s">
        <v>18</v>
      </c>
      <c r="I13" s="24" t="s">
        <v>19</v>
      </c>
      <c r="J13" s="24" t="s">
        <v>20</v>
      </c>
      <c r="K13" s="24" t="s">
        <v>21</v>
      </c>
      <c r="L13" s="24" t="s">
        <v>22</v>
      </c>
      <c r="M13" s="24" t="s">
        <v>23</v>
      </c>
      <c r="N13" s="24" t="s">
        <v>24</v>
      </c>
      <c r="O13" s="25" t="s">
        <v>25</v>
      </c>
    </row>
    <row r="14" spans="1:15" s="9" customFormat="1" ht="409.5" customHeight="1" x14ac:dyDescent="0.25">
      <c r="A14" s="139">
        <v>1</v>
      </c>
      <c r="B14" s="141" t="s">
        <v>82</v>
      </c>
      <c r="C14" s="137"/>
      <c r="D14" s="135">
        <v>1</v>
      </c>
      <c r="E14" s="148" t="s">
        <v>88</v>
      </c>
      <c r="F14" s="133"/>
      <c r="G14" s="131"/>
      <c r="H14" s="129">
        <f>+ROUND(F14*G14,0)</f>
        <v>0</v>
      </c>
      <c r="I14" s="131"/>
      <c r="J14" s="129">
        <f t="shared" ref="J14" si="0">ROUND(F14*I14,0)</f>
        <v>0</v>
      </c>
      <c r="K14" s="129">
        <f t="shared" ref="K14" si="1">ROUND(F14+H14+J14,0)</f>
        <v>0</v>
      </c>
      <c r="L14" s="129">
        <f t="shared" ref="L14" si="2">ROUND(F14*D14,0)</f>
        <v>0</v>
      </c>
      <c r="M14" s="129">
        <f t="shared" ref="M14" si="3">ROUND(L14*G14,0)</f>
        <v>0</v>
      </c>
      <c r="N14" s="129">
        <f t="shared" ref="N14" si="4">ROUND(L14*I14,0)</f>
        <v>0</v>
      </c>
      <c r="O14" s="127">
        <f t="shared" ref="O14" si="5">ROUND(L14+N14+M14,0)</f>
        <v>0</v>
      </c>
    </row>
    <row r="15" spans="1:15" s="9" customFormat="1" ht="404.25" customHeight="1" x14ac:dyDescent="0.25">
      <c r="A15" s="140"/>
      <c r="B15" s="142"/>
      <c r="C15" s="138"/>
      <c r="D15" s="136"/>
      <c r="E15" s="147"/>
      <c r="F15" s="134"/>
      <c r="G15" s="132"/>
      <c r="H15" s="130"/>
      <c r="I15" s="132"/>
      <c r="J15" s="130"/>
      <c r="K15" s="130"/>
      <c r="L15" s="130"/>
      <c r="M15" s="130"/>
      <c r="N15" s="130"/>
      <c r="O15" s="128"/>
    </row>
    <row r="16" spans="1:15" s="9" customFormat="1" ht="202.5" customHeight="1" x14ac:dyDescent="0.25">
      <c r="A16" s="139">
        <v>2</v>
      </c>
      <c r="B16" s="144" t="s">
        <v>83</v>
      </c>
      <c r="C16" s="137"/>
      <c r="D16" s="143">
        <v>1</v>
      </c>
      <c r="E16" s="146" t="s">
        <v>88</v>
      </c>
      <c r="F16" s="133"/>
      <c r="G16" s="131"/>
      <c r="H16" s="129">
        <f t="shared" ref="H16:H25" si="6">+ROUND(F16*G16,0)</f>
        <v>0</v>
      </c>
      <c r="I16" s="131"/>
      <c r="J16" s="129">
        <f t="shared" ref="J16:J25" si="7">ROUND(F16*I16,0)</f>
        <v>0</v>
      </c>
      <c r="K16" s="129">
        <f t="shared" ref="K16:K25" si="8">ROUND(F16+H16+J16,0)</f>
        <v>0</v>
      </c>
      <c r="L16" s="129">
        <f t="shared" ref="L16:L25" si="9">ROUND(F16*D16,0)</f>
        <v>0</v>
      </c>
      <c r="M16" s="129">
        <f t="shared" ref="M16:M25" si="10">ROUND(L16*G16,0)</f>
        <v>0</v>
      </c>
      <c r="N16" s="129">
        <f t="shared" ref="N16:N25" si="11">ROUND(L16*I16,0)</f>
        <v>0</v>
      </c>
      <c r="O16" s="127">
        <f t="shared" ref="O16:O25" si="12">ROUND(L16+N16+M16,0)</f>
        <v>0</v>
      </c>
    </row>
    <row r="17" spans="1:15" s="9" customFormat="1" ht="381" customHeight="1" x14ac:dyDescent="0.25">
      <c r="A17" s="140"/>
      <c r="B17" s="145"/>
      <c r="C17" s="138"/>
      <c r="D17" s="136"/>
      <c r="E17" s="147"/>
      <c r="F17" s="134"/>
      <c r="G17" s="132"/>
      <c r="H17" s="130"/>
      <c r="I17" s="132"/>
      <c r="J17" s="130"/>
      <c r="K17" s="130"/>
      <c r="L17" s="130"/>
      <c r="M17" s="130"/>
      <c r="N17" s="130"/>
      <c r="O17" s="128"/>
    </row>
    <row r="18" spans="1:15" s="9" customFormat="1" ht="409.5" customHeight="1" x14ac:dyDescent="0.25">
      <c r="A18" s="139">
        <v>3</v>
      </c>
      <c r="B18" s="144" t="s">
        <v>84</v>
      </c>
      <c r="C18" s="137"/>
      <c r="D18" s="143">
        <v>1</v>
      </c>
      <c r="E18" s="146" t="s">
        <v>88</v>
      </c>
      <c r="F18" s="133"/>
      <c r="G18" s="131"/>
      <c r="H18" s="129">
        <f t="shared" si="6"/>
        <v>0</v>
      </c>
      <c r="I18" s="131"/>
      <c r="J18" s="129">
        <f t="shared" si="7"/>
        <v>0</v>
      </c>
      <c r="K18" s="129">
        <f>ROUND(F18+H18+J18,0)</f>
        <v>0</v>
      </c>
      <c r="L18" s="129">
        <f t="shared" si="9"/>
        <v>0</v>
      </c>
      <c r="M18" s="129">
        <f t="shared" si="10"/>
        <v>0</v>
      </c>
      <c r="N18" s="129">
        <f t="shared" si="11"/>
        <v>0</v>
      </c>
      <c r="O18" s="127">
        <f t="shared" si="12"/>
        <v>0</v>
      </c>
    </row>
    <row r="19" spans="1:15" s="9" customFormat="1" ht="171" customHeight="1" x14ac:dyDescent="0.25">
      <c r="A19" s="140"/>
      <c r="B19" s="145"/>
      <c r="C19" s="138"/>
      <c r="D19" s="151"/>
      <c r="E19" s="147"/>
      <c r="F19" s="134"/>
      <c r="G19" s="132"/>
      <c r="H19" s="130"/>
      <c r="I19" s="132"/>
      <c r="J19" s="130"/>
      <c r="K19" s="130"/>
      <c r="L19" s="130"/>
      <c r="M19" s="130"/>
      <c r="N19" s="130"/>
      <c r="O19" s="128"/>
    </row>
    <row r="20" spans="1:15" s="9" customFormat="1" ht="227.25" customHeight="1" x14ac:dyDescent="0.25">
      <c r="A20" s="26">
        <v>4</v>
      </c>
      <c r="B20" s="152" t="s">
        <v>89</v>
      </c>
      <c r="C20" s="12"/>
      <c r="D20" s="48">
        <v>1</v>
      </c>
      <c r="E20" s="150" t="s">
        <v>88</v>
      </c>
      <c r="F20" s="13"/>
      <c r="G20" s="11"/>
      <c r="H20" s="1">
        <f t="shared" si="6"/>
        <v>0</v>
      </c>
      <c r="I20" s="11"/>
      <c r="J20" s="1">
        <f t="shared" si="7"/>
        <v>0</v>
      </c>
      <c r="K20" s="1">
        <f t="shared" si="8"/>
        <v>0</v>
      </c>
      <c r="L20" s="1">
        <f>ROUND(F20*D20,0)</f>
        <v>0</v>
      </c>
      <c r="M20" s="1">
        <f t="shared" si="10"/>
        <v>0</v>
      </c>
      <c r="N20" s="1">
        <f t="shared" si="11"/>
        <v>0</v>
      </c>
      <c r="O20" s="27">
        <f t="shared" si="12"/>
        <v>0</v>
      </c>
    </row>
    <row r="21" spans="1:15" s="9" customFormat="1" ht="197.25" customHeight="1" x14ac:dyDescent="0.25">
      <c r="A21" s="26">
        <v>5</v>
      </c>
      <c r="B21" s="153" t="s">
        <v>90</v>
      </c>
      <c r="C21" s="12"/>
      <c r="D21" s="149">
        <v>1</v>
      </c>
      <c r="E21" s="150" t="s">
        <v>88</v>
      </c>
      <c r="F21" s="13"/>
      <c r="G21" s="11"/>
      <c r="H21" s="1">
        <f t="shared" si="6"/>
        <v>0</v>
      </c>
      <c r="I21" s="11"/>
      <c r="J21" s="1">
        <f t="shared" si="7"/>
        <v>0</v>
      </c>
      <c r="K21" s="1">
        <f>ROUND(F21+H21+J21,0)</f>
        <v>0</v>
      </c>
      <c r="L21" s="1">
        <f>ROUND(F21*D21,0)</f>
        <v>0</v>
      </c>
      <c r="M21" s="1">
        <f t="shared" si="10"/>
        <v>0</v>
      </c>
      <c r="N21" s="1">
        <f t="shared" si="11"/>
        <v>0</v>
      </c>
      <c r="O21" s="27">
        <f>ROUND(L21+N21+M21,0)</f>
        <v>0</v>
      </c>
    </row>
    <row r="22" spans="1:15" s="9" customFormat="1" ht="105" customHeight="1" x14ac:dyDescent="0.25">
      <c r="A22" s="26">
        <v>6</v>
      </c>
      <c r="B22" s="153" t="s">
        <v>91</v>
      </c>
      <c r="C22" s="12"/>
      <c r="D22" s="149">
        <v>1</v>
      </c>
      <c r="E22" s="150" t="s">
        <v>88</v>
      </c>
      <c r="F22" s="13"/>
      <c r="G22" s="11"/>
      <c r="H22" s="1">
        <f t="shared" si="6"/>
        <v>0</v>
      </c>
      <c r="I22" s="11"/>
      <c r="J22" s="1">
        <f t="shared" si="7"/>
        <v>0</v>
      </c>
      <c r="K22" s="1">
        <f t="shared" si="8"/>
        <v>0</v>
      </c>
      <c r="L22" s="1">
        <f>ROUND(F22*D22,0)</f>
        <v>0</v>
      </c>
      <c r="M22" s="1">
        <f t="shared" si="10"/>
        <v>0</v>
      </c>
      <c r="N22" s="1">
        <f t="shared" si="11"/>
        <v>0</v>
      </c>
      <c r="O22" s="27">
        <f t="shared" si="12"/>
        <v>0</v>
      </c>
    </row>
    <row r="23" spans="1:15" s="9" customFormat="1" ht="99.75" customHeight="1" x14ac:dyDescent="0.25">
      <c r="A23" s="26">
        <v>7</v>
      </c>
      <c r="B23" s="153" t="s">
        <v>85</v>
      </c>
      <c r="C23" s="12"/>
      <c r="D23" s="149">
        <v>1</v>
      </c>
      <c r="E23" s="57" t="s">
        <v>81</v>
      </c>
      <c r="F23" s="13"/>
      <c r="G23" s="11"/>
      <c r="H23" s="1">
        <f t="shared" si="6"/>
        <v>0</v>
      </c>
      <c r="I23" s="11"/>
      <c r="J23" s="1">
        <f t="shared" si="7"/>
        <v>0</v>
      </c>
      <c r="K23" s="1">
        <f t="shared" si="8"/>
        <v>0</v>
      </c>
      <c r="L23" s="1">
        <f>ROUND(F23*D23,0)</f>
        <v>0</v>
      </c>
      <c r="M23" s="1">
        <f t="shared" si="10"/>
        <v>0</v>
      </c>
      <c r="N23" s="1">
        <f t="shared" si="11"/>
        <v>0</v>
      </c>
      <c r="O23" s="27">
        <f t="shared" si="12"/>
        <v>0</v>
      </c>
    </row>
    <row r="24" spans="1:15" s="9" customFormat="1" ht="327.75" x14ac:dyDescent="0.25">
      <c r="A24" s="26">
        <v>8</v>
      </c>
      <c r="B24" s="153" t="s">
        <v>86</v>
      </c>
      <c r="C24" s="12"/>
      <c r="D24" s="58">
        <v>7</v>
      </c>
      <c r="E24" s="57" t="s">
        <v>81</v>
      </c>
      <c r="F24" s="13"/>
      <c r="G24" s="11"/>
      <c r="H24" s="1">
        <f t="shared" ref="H24" si="13">+ROUND(F24*G24,0)</f>
        <v>0</v>
      </c>
      <c r="I24" s="11"/>
      <c r="J24" s="1">
        <f t="shared" ref="J24" si="14">ROUND(F24*I24,0)</f>
        <v>0</v>
      </c>
      <c r="K24" s="1">
        <f t="shared" ref="K24" si="15">ROUND(F24+H24+J24,0)</f>
        <v>0</v>
      </c>
      <c r="L24" s="1">
        <f t="shared" ref="L24:L25" si="16">ROUND(F24*D24,0)</f>
        <v>0</v>
      </c>
      <c r="M24" s="1">
        <f t="shared" ref="M24:M25" si="17">ROUND(L24*G24,0)</f>
        <v>0</v>
      </c>
      <c r="N24" s="1">
        <f t="shared" ref="N24:N25" si="18">ROUND(L24*I24,0)</f>
        <v>0</v>
      </c>
      <c r="O24" s="27">
        <f t="shared" ref="O24:O25" si="19">ROUND(L24+N24+M24,0)</f>
        <v>0</v>
      </c>
    </row>
    <row r="25" spans="1:15" s="9" customFormat="1" ht="385.5" thickBot="1" x14ac:dyDescent="0.3">
      <c r="A25" s="26">
        <v>9</v>
      </c>
      <c r="B25" s="153" t="s">
        <v>87</v>
      </c>
      <c r="C25" s="12"/>
      <c r="D25" s="58">
        <v>350</v>
      </c>
      <c r="E25" s="57" t="s">
        <v>81</v>
      </c>
      <c r="F25" s="13"/>
      <c r="G25" s="11"/>
      <c r="H25" s="1">
        <f t="shared" si="6"/>
        <v>0</v>
      </c>
      <c r="I25" s="11"/>
      <c r="J25" s="1">
        <f t="shared" si="7"/>
        <v>0</v>
      </c>
      <c r="K25" s="1">
        <f t="shared" si="8"/>
        <v>0</v>
      </c>
      <c r="L25" s="1">
        <f t="shared" si="16"/>
        <v>0</v>
      </c>
      <c r="M25" s="1">
        <f t="shared" si="17"/>
        <v>0</v>
      </c>
      <c r="N25" s="1">
        <f t="shared" si="18"/>
        <v>0</v>
      </c>
      <c r="O25" s="27">
        <f t="shared" si="19"/>
        <v>0</v>
      </c>
    </row>
    <row r="26" spans="1:15" s="9" customFormat="1" ht="15.75" thickBot="1" x14ac:dyDescent="0.3">
      <c r="A26" s="91" t="s">
        <v>26</v>
      </c>
      <c r="B26" s="92"/>
      <c r="C26" s="92"/>
      <c r="D26" s="92"/>
      <c r="E26" s="92"/>
      <c r="F26" s="92"/>
      <c r="G26" s="92"/>
      <c r="H26" s="92"/>
      <c r="I26" s="92"/>
      <c r="J26" s="92"/>
      <c r="K26" s="92"/>
      <c r="L26" s="103" t="s">
        <v>27</v>
      </c>
      <c r="M26" s="104"/>
      <c r="N26" s="104"/>
      <c r="O26" s="35">
        <f>SUMIF(G:G,0%,L:L)+SUMIF(G:G,"",L:L)</f>
        <v>0</v>
      </c>
    </row>
    <row r="27" spans="1:15" s="9" customFormat="1" x14ac:dyDescent="0.25">
      <c r="A27" s="75" t="s">
        <v>78</v>
      </c>
      <c r="B27" s="76"/>
      <c r="C27" s="76"/>
      <c r="D27" s="76"/>
      <c r="E27" s="76"/>
      <c r="F27" s="76"/>
      <c r="G27" s="76"/>
      <c r="H27" s="76"/>
      <c r="I27" s="76"/>
      <c r="J27" s="76"/>
      <c r="K27" s="77"/>
      <c r="L27" s="97" t="s">
        <v>28</v>
      </c>
      <c r="M27" s="98"/>
      <c r="N27" s="98"/>
      <c r="O27" s="36">
        <f>SUMIF(G:G,5%,L:L)</f>
        <v>0</v>
      </c>
    </row>
    <row r="28" spans="1:15" s="9" customFormat="1" ht="55.5" customHeight="1" x14ac:dyDescent="0.25">
      <c r="A28" s="78"/>
      <c r="B28" s="79"/>
      <c r="C28" s="79"/>
      <c r="D28" s="79"/>
      <c r="E28" s="79"/>
      <c r="F28" s="79"/>
      <c r="G28" s="79"/>
      <c r="H28" s="79"/>
      <c r="I28" s="79"/>
      <c r="J28" s="79"/>
      <c r="K28" s="80"/>
      <c r="L28" s="97" t="s">
        <v>29</v>
      </c>
      <c r="M28" s="98"/>
      <c r="N28" s="98"/>
      <c r="O28" s="36">
        <f>SUMIF(G:G,19%,L:L)</f>
        <v>0</v>
      </c>
    </row>
    <row r="29" spans="1:15" s="9" customFormat="1" ht="55.5" customHeight="1" x14ac:dyDescent="0.25">
      <c r="A29" s="78"/>
      <c r="B29" s="79"/>
      <c r="C29" s="79"/>
      <c r="D29" s="79"/>
      <c r="E29" s="79"/>
      <c r="F29" s="79"/>
      <c r="G29" s="79"/>
      <c r="H29" s="79"/>
      <c r="I29" s="79"/>
      <c r="J29" s="79"/>
      <c r="K29" s="80"/>
      <c r="L29" s="99" t="s">
        <v>22</v>
      </c>
      <c r="M29" s="100"/>
      <c r="N29" s="100"/>
      <c r="O29" s="37">
        <f>SUM(O26:O28)</f>
        <v>0</v>
      </c>
    </row>
    <row r="30" spans="1:15" s="9" customFormat="1" x14ac:dyDescent="0.25">
      <c r="A30" s="78"/>
      <c r="B30" s="79"/>
      <c r="C30" s="79"/>
      <c r="D30" s="79"/>
      <c r="E30" s="79"/>
      <c r="F30" s="79"/>
      <c r="G30" s="79"/>
      <c r="H30" s="79"/>
      <c r="I30" s="79"/>
      <c r="J30" s="79"/>
      <c r="K30" s="80"/>
      <c r="L30" s="101" t="s">
        <v>30</v>
      </c>
      <c r="M30" s="102"/>
      <c r="N30" s="102"/>
      <c r="O30" s="38">
        <f>SUMIF(G:G,5%,M:M)</f>
        <v>0</v>
      </c>
    </row>
    <row r="31" spans="1:15" s="9" customFormat="1" x14ac:dyDescent="0.25">
      <c r="A31" s="78"/>
      <c r="B31" s="79"/>
      <c r="C31" s="79"/>
      <c r="D31" s="79"/>
      <c r="E31" s="79"/>
      <c r="F31" s="79"/>
      <c r="G31" s="79"/>
      <c r="H31" s="79"/>
      <c r="I31" s="79"/>
      <c r="J31" s="79"/>
      <c r="K31" s="80"/>
      <c r="L31" s="101" t="s">
        <v>31</v>
      </c>
      <c r="M31" s="102"/>
      <c r="N31" s="102"/>
      <c r="O31" s="38">
        <f>SUMIF(G:G,19%,M:M)</f>
        <v>0</v>
      </c>
    </row>
    <row r="32" spans="1:15" s="9" customFormat="1" x14ac:dyDescent="0.25">
      <c r="A32" s="78"/>
      <c r="B32" s="79"/>
      <c r="C32" s="79"/>
      <c r="D32" s="79"/>
      <c r="E32" s="79"/>
      <c r="F32" s="79"/>
      <c r="G32" s="79"/>
      <c r="H32" s="79"/>
      <c r="I32" s="79"/>
      <c r="J32" s="79"/>
      <c r="K32" s="80"/>
      <c r="L32" s="99" t="s">
        <v>32</v>
      </c>
      <c r="M32" s="100"/>
      <c r="N32" s="100"/>
      <c r="O32" s="37">
        <f>SUM(O30:O31)</f>
        <v>0</v>
      </c>
    </row>
    <row r="33" spans="1:17" s="9" customFormat="1" x14ac:dyDescent="0.25">
      <c r="A33" s="78"/>
      <c r="B33" s="79"/>
      <c r="C33" s="79"/>
      <c r="D33" s="79"/>
      <c r="E33" s="79"/>
      <c r="F33" s="79"/>
      <c r="G33" s="79"/>
      <c r="H33" s="79"/>
      <c r="I33" s="79"/>
      <c r="J33" s="79"/>
      <c r="K33" s="80"/>
      <c r="L33" s="97" t="s">
        <v>33</v>
      </c>
      <c r="M33" s="98"/>
      <c r="N33" s="98"/>
      <c r="O33" s="36">
        <f>SUMIF(I:I,8%,N:N)</f>
        <v>0</v>
      </c>
    </row>
    <row r="34" spans="1:17" s="9" customFormat="1" ht="61.5" customHeight="1" x14ac:dyDescent="0.25">
      <c r="A34" s="78"/>
      <c r="B34" s="79"/>
      <c r="C34" s="79"/>
      <c r="D34" s="79"/>
      <c r="E34" s="79"/>
      <c r="F34" s="79"/>
      <c r="G34" s="79"/>
      <c r="H34" s="79"/>
      <c r="I34" s="79"/>
      <c r="J34" s="79"/>
      <c r="K34" s="80"/>
      <c r="L34" s="95" t="s">
        <v>34</v>
      </c>
      <c r="M34" s="96"/>
      <c r="N34" s="96"/>
      <c r="O34" s="37">
        <f>SUM(O33)</f>
        <v>0</v>
      </c>
    </row>
    <row r="35" spans="1:17" s="9" customFormat="1" ht="42.75" customHeight="1" thickBot="1" x14ac:dyDescent="0.3">
      <c r="A35" s="81"/>
      <c r="B35" s="82"/>
      <c r="C35" s="82"/>
      <c r="D35" s="82"/>
      <c r="E35" s="82"/>
      <c r="F35" s="82"/>
      <c r="G35" s="82"/>
      <c r="H35" s="82"/>
      <c r="I35" s="82"/>
      <c r="J35" s="82"/>
      <c r="K35" s="83"/>
      <c r="L35" s="93" t="s">
        <v>35</v>
      </c>
      <c r="M35" s="94"/>
      <c r="N35" s="94"/>
      <c r="O35" s="39">
        <f>+O29+O32+O34</f>
        <v>0</v>
      </c>
    </row>
    <row r="37" spans="1:17" ht="15.75" thickBot="1" x14ac:dyDescent="0.3">
      <c r="B37" s="84"/>
      <c r="C37" s="84"/>
    </row>
    <row r="38" spans="1:17" x14ac:dyDescent="0.25">
      <c r="B38" s="62" t="s">
        <v>36</v>
      </c>
      <c r="C38" s="62"/>
    </row>
    <row r="39" spans="1:17" x14ac:dyDescent="0.25">
      <c r="M39" s="41"/>
      <c r="N39" s="42"/>
      <c r="O39" s="43"/>
    </row>
    <row r="40" spans="1:17" x14ac:dyDescent="0.25">
      <c r="M40" s="41"/>
      <c r="N40" s="42"/>
      <c r="O40" s="43"/>
    </row>
    <row r="41" spans="1:17" x14ac:dyDescent="0.25">
      <c r="A41" s="10" t="s">
        <v>37</v>
      </c>
      <c r="M41" s="41"/>
      <c r="N41" s="42"/>
      <c r="O41" s="43"/>
    </row>
    <row r="42" spans="1:17" x14ac:dyDescent="0.25">
      <c r="A42" s="61" t="s">
        <v>38</v>
      </c>
      <c r="B42" s="61"/>
      <c r="C42" s="61"/>
      <c r="D42" s="61"/>
      <c r="E42" s="61"/>
      <c r="F42" s="61"/>
      <c r="G42" s="61"/>
      <c r="H42" s="61"/>
      <c r="I42" s="61"/>
      <c r="J42" s="61"/>
      <c r="K42" s="61"/>
      <c r="L42" s="61"/>
      <c r="M42" s="61"/>
      <c r="N42" s="61"/>
      <c r="O42" s="61"/>
      <c r="P42" s="2"/>
      <c r="Q42" s="2"/>
    </row>
    <row r="43" spans="1:17" x14ac:dyDescent="0.25">
      <c r="A43" s="60" t="s">
        <v>39</v>
      </c>
      <c r="B43" s="60"/>
      <c r="C43" s="60"/>
      <c r="D43" s="60"/>
      <c r="E43" s="60"/>
      <c r="F43" s="60"/>
      <c r="G43" s="60"/>
      <c r="H43" s="60"/>
      <c r="I43" s="60"/>
      <c r="J43" s="60"/>
      <c r="K43" s="60"/>
      <c r="L43" s="60"/>
      <c r="M43" s="60"/>
      <c r="N43" s="60"/>
      <c r="O43" s="60"/>
      <c r="P43" s="40"/>
      <c r="Q43" s="40"/>
    </row>
    <row r="44" spans="1:17" x14ac:dyDescent="0.25">
      <c r="A44" s="59" t="s">
        <v>40</v>
      </c>
      <c r="B44" s="59"/>
      <c r="C44" s="59"/>
      <c r="D44" s="59"/>
      <c r="E44" s="59"/>
      <c r="F44" s="59"/>
      <c r="G44" s="59"/>
      <c r="H44" s="59"/>
      <c r="I44" s="59"/>
      <c r="J44" s="59"/>
      <c r="K44" s="59"/>
      <c r="L44" s="59"/>
      <c r="M44" s="59"/>
      <c r="N44" s="59"/>
      <c r="O44" s="59"/>
      <c r="P44" s="5"/>
      <c r="Q44" s="5"/>
    </row>
    <row r="45" spans="1:17" x14ac:dyDescent="0.25">
      <c r="A45" s="59" t="s">
        <v>41</v>
      </c>
      <c r="B45" s="59"/>
      <c r="C45" s="59"/>
      <c r="D45" s="59"/>
      <c r="E45" s="59"/>
      <c r="F45" s="59"/>
      <c r="G45" s="59"/>
      <c r="H45" s="59"/>
      <c r="I45" s="59"/>
      <c r="J45" s="59"/>
      <c r="K45" s="59"/>
      <c r="L45" s="59"/>
      <c r="M45" s="59"/>
      <c r="N45" s="59"/>
      <c r="O45" s="59"/>
      <c r="P45" s="5"/>
      <c r="Q45" s="5"/>
    </row>
    <row r="46" spans="1:17" x14ac:dyDescent="0.25">
      <c r="K46" s="2"/>
      <c r="L46" s="2"/>
      <c r="M46" s="2"/>
      <c r="N46" s="2"/>
    </row>
    <row r="88" spans="11:15" s="2" customFormat="1" x14ac:dyDescent="0.25">
      <c r="K88" s="4"/>
      <c r="L88" s="4"/>
      <c r="M88" s="4"/>
      <c r="N88" s="4"/>
      <c r="O88" s="4"/>
    </row>
    <row r="89" spans="11:15" s="2" customFormat="1" x14ac:dyDescent="0.25">
      <c r="K89" s="4"/>
      <c r="L89" s="4"/>
      <c r="M89" s="4"/>
      <c r="N89" s="4"/>
      <c r="O89" s="4"/>
    </row>
    <row r="90" spans="11:15" s="2" customFormat="1" x14ac:dyDescent="0.25">
      <c r="K90" s="4"/>
      <c r="L90" s="4"/>
      <c r="M90" s="4"/>
      <c r="N90" s="4"/>
      <c r="O90" s="4"/>
    </row>
    <row r="91" spans="11:15" s="2" customFormat="1" x14ac:dyDescent="0.25">
      <c r="K91" s="4"/>
      <c r="L91" s="4"/>
      <c r="M91" s="4"/>
      <c r="N91" s="4"/>
      <c r="O91" s="4"/>
    </row>
  </sheetData>
  <sheetProtection algorithmName="SHA-512" hashValue="Xi6gGGUKbu9ZWF/SEzXXSrCf50WWCaRY6VtQALxWop7r+2S1QRbRZ/o8nYSVmsmvY1J95N/7NLxKX7putICYEg==" saltValue="wTFSmhBcIeL1ZXCLVYl8hQ==" spinCount="100000" sheet="1" selectLockedCells="1"/>
  <mergeCells count="80">
    <mergeCell ref="E18:E19"/>
    <mergeCell ref="D18:D19"/>
    <mergeCell ref="C18:C19"/>
    <mergeCell ref="B18:B19"/>
    <mergeCell ref="A18:A19"/>
    <mergeCell ref="J18:J19"/>
    <mergeCell ref="I18:I19"/>
    <mergeCell ref="H18:H19"/>
    <mergeCell ref="G18:G19"/>
    <mergeCell ref="F18:F19"/>
    <mergeCell ref="O18:O19"/>
    <mergeCell ref="N18:N19"/>
    <mergeCell ref="M18:M19"/>
    <mergeCell ref="L18:L19"/>
    <mergeCell ref="K18:K19"/>
    <mergeCell ref="A14:A15"/>
    <mergeCell ref="O16:O17"/>
    <mergeCell ref="N16:N17"/>
    <mergeCell ref="M16:M17"/>
    <mergeCell ref="L16:L17"/>
    <mergeCell ref="K16:K17"/>
    <mergeCell ref="J16:J17"/>
    <mergeCell ref="I16:I17"/>
    <mergeCell ref="H16:H17"/>
    <mergeCell ref="G16:G17"/>
    <mergeCell ref="F16:F17"/>
    <mergeCell ref="E16:E17"/>
    <mergeCell ref="D16:D17"/>
    <mergeCell ref="C16:C17"/>
    <mergeCell ref="B16:B17"/>
    <mergeCell ref="A16:A17"/>
    <mergeCell ref="O14:O15"/>
    <mergeCell ref="N14:N15"/>
    <mergeCell ref="M14:M15"/>
    <mergeCell ref="L14:L15"/>
    <mergeCell ref="K14:K15"/>
    <mergeCell ref="L30:N30"/>
    <mergeCell ref="L29:N29"/>
    <mergeCell ref="L28:N28"/>
    <mergeCell ref="L27:N27"/>
    <mergeCell ref="L26:N26"/>
    <mergeCell ref="L35:N35"/>
    <mergeCell ref="L34:N34"/>
    <mergeCell ref="L33:N33"/>
    <mergeCell ref="L32:N32"/>
    <mergeCell ref="L31:N31"/>
    <mergeCell ref="A27:K35"/>
    <mergeCell ref="F9:I9"/>
    <mergeCell ref="B37:C37"/>
    <mergeCell ref="A9:B11"/>
    <mergeCell ref="D9:E9"/>
    <mergeCell ref="D11:E11"/>
    <mergeCell ref="A26:K26"/>
    <mergeCell ref="J14:J15"/>
    <mergeCell ref="I14:I15"/>
    <mergeCell ref="H14:H15"/>
    <mergeCell ref="G14:G15"/>
    <mergeCell ref="F14:F15"/>
    <mergeCell ref="E14:E15"/>
    <mergeCell ref="D14:D15"/>
    <mergeCell ref="C14:C15"/>
    <mergeCell ref="B14:B15"/>
    <mergeCell ref="M11:N11"/>
    <mergeCell ref="M9:N9"/>
    <mergeCell ref="K9:L9"/>
    <mergeCell ref="K11:L11"/>
    <mergeCell ref="F11:I11"/>
    <mergeCell ref="A2:A5"/>
    <mergeCell ref="B2:M2"/>
    <mergeCell ref="N2:O2"/>
    <mergeCell ref="B3:M3"/>
    <mergeCell ref="N3:O3"/>
    <mergeCell ref="B4:M5"/>
    <mergeCell ref="N4:O4"/>
    <mergeCell ref="N5:O5"/>
    <mergeCell ref="A45:O45"/>
    <mergeCell ref="A44:O44"/>
    <mergeCell ref="A43:O43"/>
    <mergeCell ref="A42:O42"/>
    <mergeCell ref="B38:C38"/>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F16 F18 F20:F25"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0" orientation="landscape" r:id="rId1"/>
  <rowBreaks count="2" manualBreakCount="2">
    <brk id="17" max="14" man="1"/>
    <brk id="23"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 G16 G18 G20:G25</xm:sqref>
        </x14:dataValidation>
        <x14:dataValidation type="list" allowBlank="1" showInputMessage="1" showErrorMessage="1" xr:uid="{00000000-0002-0000-0000-000008000000}">
          <x14:formula1>
            <xm:f>Cálculos!$F$7:$F$8</xm:f>
          </x14:formula1>
          <xm:sqref>I14 I16 I18 I20:I25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0" bestFit="1" customWidth="1"/>
    <col min="6" max="6" width="15" style="34" bestFit="1" customWidth="1"/>
  </cols>
  <sheetData>
    <row r="6" spans="2:6" x14ac:dyDescent="0.25">
      <c r="B6" s="14" t="s">
        <v>9</v>
      </c>
      <c r="D6" s="28" t="s">
        <v>42</v>
      </c>
      <c r="F6" s="31" t="s">
        <v>43</v>
      </c>
    </row>
    <row r="7" spans="2:6" x14ac:dyDescent="0.25">
      <c r="B7" s="2" t="s">
        <v>44</v>
      </c>
      <c r="D7" s="29">
        <v>0</v>
      </c>
      <c r="F7" s="32">
        <v>0.08</v>
      </c>
    </row>
    <row r="8" spans="2:6" x14ac:dyDescent="0.25">
      <c r="B8" s="2" t="s">
        <v>45</v>
      </c>
      <c r="D8" s="29">
        <v>0.05</v>
      </c>
      <c r="F8" s="33">
        <v>0</v>
      </c>
    </row>
    <row r="9" spans="2:6" x14ac:dyDescent="0.25">
      <c r="B9" s="2" t="s">
        <v>46</v>
      </c>
      <c r="D9" s="29">
        <v>0.19</v>
      </c>
    </row>
    <row r="10" spans="2:6" x14ac:dyDescent="0.25">
      <c r="D10" s="29"/>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5"/>
      <c r="C2" s="125"/>
      <c r="D2" s="116" t="s">
        <v>0</v>
      </c>
      <c r="E2" s="118"/>
      <c r="F2" s="118"/>
      <c r="G2" s="118"/>
      <c r="H2" s="117"/>
      <c r="I2" s="116" t="s">
        <v>1</v>
      </c>
      <c r="J2" s="117"/>
      <c r="K2" s="55"/>
    </row>
    <row r="3" spans="2:11" ht="15" customHeight="1" x14ac:dyDescent="0.25">
      <c r="B3" s="125"/>
      <c r="C3" s="125"/>
      <c r="D3" s="116" t="s">
        <v>2</v>
      </c>
      <c r="E3" s="118"/>
      <c r="F3" s="118"/>
      <c r="G3" s="118"/>
      <c r="H3" s="117"/>
      <c r="I3" s="116" t="s">
        <v>77</v>
      </c>
      <c r="J3" s="117"/>
      <c r="K3" s="54"/>
    </row>
    <row r="4" spans="2:11" ht="15" customHeight="1" x14ac:dyDescent="0.25">
      <c r="B4" s="125"/>
      <c r="C4" s="125"/>
      <c r="D4" s="119" t="s">
        <v>3</v>
      </c>
      <c r="E4" s="120"/>
      <c r="F4" s="120"/>
      <c r="G4" s="120"/>
      <c r="H4" s="121"/>
      <c r="I4" s="116" t="s">
        <v>79</v>
      </c>
      <c r="J4" s="117"/>
      <c r="K4" s="54"/>
    </row>
    <row r="5" spans="2:11" ht="15" customHeight="1" x14ac:dyDescent="0.25">
      <c r="B5" s="125"/>
      <c r="C5" s="125"/>
      <c r="D5" s="122"/>
      <c r="E5" s="123"/>
      <c r="F5" s="123"/>
      <c r="G5" s="123"/>
      <c r="H5" s="124"/>
      <c r="I5" s="116" t="s">
        <v>47</v>
      </c>
      <c r="J5" s="117"/>
      <c r="K5" s="54"/>
    </row>
    <row r="6" spans="2:11" x14ac:dyDescent="0.25">
      <c r="K6" s="46"/>
    </row>
    <row r="7" spans="2:11" ht="15.75" customHeight="1" x14ac:dyDescent="0.25">
      <c r="B7" s="114" t="s">
        <v>48</v>
      </c>
      <c r="C7" s="114"/>
      <c r="D7" s="114"/>
      <c r="E7" s="114"/>
      <c r="F7" s="114"/>
      <c r="G7" s="114"/>
      <c r="H7" s="114"/>
      <c r="I7" s="114"/>
      <c r="J7" s="114"/>
      <c r="K7" s="51"/>
    </row>
    <row r="8" spans="2:11" ht="15.75" customHeight="1" x14ac:dyDescent="0.25">
      <c r="B8" s="111" t="s">
        <v>49</v>
      </c>
      <c r="C8" s="111" t="s">
        <v>50</v>
      </c>
      <c r="D8" s="111"/>
      <c r="E8" s="111"/>
      <c r="F8" s="111"/>
      <c r="G8" s="114" t="s">
        <v>51</v>
      </c>
      <c r="H8" s="114"/>
      <c r="I8" s="114"/>
      <c r="J8" s="114"/>
      <c r="K8" s="51"/>
    </row>
    <row r="9" spans="2:11" ht="15.75" customHeight="1" x14ac:dyDescent="0.25">
      <c r="B9" s="111"/>
      <c r="C9" s="50" t="s">
        <v>52</v>
      </c>
      <c r="D9" s="50" t="s">
        <v>53</v>
      </c>
      <c r="E9" s="111" t="s">
        <v>54</v>
      </c>
      <c r="F9" s="111"/>
      <c r="G9" s="114"/>
      <c r="H9" s="114"/>
      <c r="I9" s="114"/>
      <c r="J9" s="114"/>
      <c r="K9" s="51"/>
    </row>
    <row r="10" spans="2:11" ht="15.75" customHeight="1" x14ac:dyDescent="0.25">
      <c r="B10" s="48">
        <v>1</v>
      </c>
      <c r="C10" s="48">
        <v>2021</v>
      </c>
      <c r="D10" s="48">
        <v>5</v>
      </c>
      <c r="E10" s="112">
        <v>24</v>
      </c>
      <c r="F10" s="112"/>
      <c r="G10" s="126" t="s">
        <v>55</v>
      </c>
      <c r="H10" s="126"/>
      <c r="I10" s="126"/>
      <c r="J10" s="126"/>
      <c r="K10" s="53"/>
    </row>
    <row r="11" spans="2:11" ht="57.75" customHeight="1" x14ac:dyDescent="0.25">
      <c r="B11" s="48">
        <v>2</v>
      </c>
      <c r="C11" s="48">
        <v>2022</v>
      </c>
      <c r="D11" s="48">
        <v>5</v>
      </c>
      <c r="E11" s="105">
        <v>31</v>
      </c>
      <c r="F11" s="106"/>
      <c r="G11" s="107" t="s">
        <v>56</v>
      </c>
      <c r="H11" s="108"/>
      <c r="I11" s="108"/>
      <c r="J11" s="109"/>
      <c r="K11" s="53"/>
    </row>
    <row r="12" spans="2:11" ht="82.5" customHeight="1" x14ac:dyDescent="0.25">
      <c r="B12" s="48">
        <v>3</v>
      </c>
      <c r="C12" s="48">
        <v>2022</v>
      </c>
      <c r="D12" s="48">
        <v>7</v>
      </c>
      <c r="E12" s="105">
        <v>27</v>
      </c>
      <c r="F12" s="106"/>
      <c r="G12" s="107" t="s">
        <v>57</v>
      </c>
      <c r="H12" s="108"/>
      <c r="I12" s="108"/>
      <c r="J12" s="109"/>
      <c r="K12" s="53"/>
    </row>
    <row r="13" spans="2:11" ht="100.5" customHeight="1" x14ac:dyDescent="0.25">
      <c r="B13" s="48">
        <v>4</v>
      </c>
      <c r="C13" s="48">
        <v>2023</v>
      </c>
      <c r="D13" s="48">
        <v>11</v>
      </c>
      <c r="E13" s="105">
        <v>30</v>
      </c>
      <c r="F13" s="106"/>
      <c r="G13" s="107" t="s">
        <v>72</v>
      </c>
      <c r="H13" s="108"/>
      <c r="I13" s="108"/>
      <c r="J13" s="109"/>
      <c r="K13" s="53"/>
    </row>
    <row r="14" spans="2:11" ht="70.5" customHeight="1" x14ac:dyDescent="0.25">
      <c r="B14" s="48">
        <v>5</v>
      </c>
      <c r="C14" s="48">
        <v>2024</v>
      </c>
      <c r="D14" s="56" t="s">
        <v>71</v>
      </c>
      <c r="E14" s="105">
        <v>27</v>
      </c>
      <c r="F14" s="106"/>
      <c r="G14" s="107" t="s">
        <v>73</v>
      </c>
      <c r="H14" s="108"/>
      <c r="I14" s="108"/>
      <c r="J14" s="109"/>
      <c r="K14" s="53"/>
    </row>
    <row r="15" spans="2:11" ht="76.5" customHeight="1" x14ac:dyDescent="0.25">
      <c r="B15" s="48">
        <v>6</v>
      </c>
      <c r="C15" s="48">
        <v>2024</v>
      </c>
      <c r="D15" s="56" t="s">
        <v>74</v>
      </c>
      <c r="E15" s="105"/>
      <c r="F15" s="106"/>
      <c r="G15" s="107" t="s">
        <v>76</v>
      </c>
      <c r="H15" s="108"/>
      <c r="I15" s="108"/>
      <c r="J15" s="109"/>
      <c r="K15" s="53"/>
    </row>
    <row r="16" spans="2:11" ht="15.75" customHeight="1" x14ac:dyDescent="0.25">
      <c r="B16" s="111" t="s">
        <v>58</v>
      </c>
      <c r="C16" s="111"/>
      <c r="D16" s="111"/>
      <c r="E16" s="111"/>
      <c r="F16" s="111"/>
      <c r="G16" s="111"/>
      <c r="H16" s="111"/>
      <c r="I16" s="111"/>
      <c r="J16" s="111"/>
      <c r="K16" s="49"/>
    </row>
    <row r="17" spans="2:11" x14ac:dyDescent="0.25">
      <c r="B17" s="111" t="s">
        <v>59</v>
      </c>
      <c r="C17" s="111"/>
      <c r="D17" s="111"/>
      <c r="E17" s="111"/>
      <c r="F17" s="111" t="s">
        <v>60</v>
      </c>
      <c r="G17" s="111"/>
      <c r="H17" s="111"/>
      <c r="I17" s="111"/>
      <c r="J17" s="111"/>
      <c r="K17" s="49"/>
    </row>
    <row r="18" spans="2:11" ht="15.75" customHeight="1" x14ac:dyDescent="0.25">
      <c r="B18" s="112" t="s">
        <v>61</v>
      </c>
      <c r="C18" s="112"/>
      <c r="D18" s="112"/>
      <c r="E18" s="112"/>
      <c r="F18" s="112" t="s">
        <v>75</v>
      </c>
      <c r="G18" s="112"/>
      <c r="H18" s="112"/>
      <c r="I18" s="112"/>
      <c r="J18" s="112"/>
      <c r="K18" s="47"/>
    </row>
    <row r="19" spans="2:11" x14ac:dyDescent="0.25">
      <c r="B19" s="111" t="s">
        <v>62</v>
      </c>
      <c r="C19" s="111"/>
      <c r="D19" s="111"/>
      <c r="E19" s="111"/>
      <c r="F19" s="111"/>
      <c r="G19" s="111"/>
      <c r="H19" s="111"/>
      <c r="I19" s="111"/>
      <c r="J19" s="111"/>
      <c r="K19" s="49"/>
    </row>
    <row r="20" spans="2:11" x14ac:dyDescent="0.25">
      <c r="B20" s="111" t="s">
        <v>59</v>
      </c>
      <c r="C20" s="111"/>
      <c r="D20" s="111"/>
      <c r="E20" s="111"/>
      <c r="F20" s="111" t="s">
        <v>60</v>
      </c>
      <c r="G20" s="111"/>
      <c r="H20" s="111"/>
      <c r="I20" s="111"/>
      <c r="J20" s="111"/>
      <c r="K20" s="49"/>
    </row>
    <row r="21" spans="2:11" ht="15.75" customHeight="1" x14ac:dyDescent="0.25">
      <c r="B21" s="113" t="s">
        <v>63</v>
      </c>
      <c r="C21" s="113"/>
      <c r="D21" s="113"/>
      <c r="E21" s="113"/>
      <c r="F21" s="113" t="s">
        <v>64</v>
      </c>
      <c r="G21" s="113"/>
      <c r="H21" s="113"/>
      <c r="I21" s="113"/>
      <c r="J21" s="113"/>
      <c r="K21" s="52"/>
    </row>
    <row r="22" spans="2:11" ht="15.75" customHeight="1" x14ac:dyDescent="0.25">
      <c r="B22" s="114" t="s">
        <v>65</v>
      </c>
      <c r="C22" s="114"/>
      <c r="D22" s="114"/>
      <c r="E22" s="114"/>
      <c r="F22" s="114"/>
      <c r="G22" s="114"/>
      <c r="H22" s="114"/>
      <c r="I22" s="114"/>
      <c r="J22" s="114"/>
      <c r="K22" s="51"/>
    </row>
    <row r="23" spans="2:11" x14ac:dyDescent="0.25">
      <c r="B23" s="111" t="s">
        <v>59</v>
      </c>
      <c r="C23" s="111"/>
      <c r="D23" s="111"/>
      <c r="E23" s="111" t="s">
        <v>60</v>
      </c>
      <c r="F23" s="111"/>
      <c r="G23" s="111"/>
      <c r="H23" s="111" t="s">
        <v>66</v>
      </c>
      <c r="I23" s="111"/>
      <c r="J23" s="111"/>
      <c r="K23" s="49"/>
    </row>
    <row r="24" spans="2:11" x14ac:dyDescent="0.25">
      <c r="B24" s="111"/>
      <c r="C24" s="111"/>
      <c r="D24" s="111"/>
      <c r="E24" s="111"/>
      <c r="F24" s="111"/>
      <c r="G24" s="111"/>
      <c r="H24" s="50" t="s">
        <v>52</v>
      </c>
      <c r="I24" s="50" t="s">
        <v>53</v>
      </c>
      <c r="J24" s="50" t="s">
        <v>54</v>
      </c>
      <c r="K24" s="49"/>
    </row>
    <row r="25" spans="2:11" x14ac:dyDescent="0.25">
      <c r="B25" s="112" t="s">
        <v>67</v>
      </c>
      <c r="C25" s="112"/>
      <c r="D25" s="112"/>
      <c r="E25" s="113" t="s">
        <v>68</v>
      </c>
      <c r="F25" s="113"/>
      <c r="G25" s="113"/>
      <c r="H25" s="48">
        <v>2024</v>
      </c>
      <c r="I25" s="56" t="s">
        <v>74</v>
      </c>
      <c r="J25" s="48"/>
      <c r="K25" s="47"/>
    </row>
    <row r="26" spans="2:11" x14ac:dyDescent="0.25">
      <c r="K26" s="46"/>
    </row>
    <row r="27" spans="2:11" ht="56.25" customHeight="1" x14ac:dyDescent="0.25">
      <c r="B27" s="46"/>
      <c r="C27" s="110" t="s">
        <v>69</v>
      </c>
      <c r="D27" s="110"/>
      <c r="E27" s="110"/>
      <c r="F27" s="110"/>
      <c r="G27" s="110"/>
      <c r="H27" s="110"/>
      <c r="I27" s="110"/>
      <c r="K27" s="46"/>
    </row>
    <row r="28" spans="2:11" ht="16.5" customHeight="1" x14ac:dyDescent="0.25">
      <c r="E28" s="115" t="s">
        <v>70</v>
      </c>
      <c r="F28" s="115"/>
      <c r="G28" s="115"/>
      <c r="H28" s="115"/>
      <c r="I28" s="115"/>
      <c r="J28" s="115"/>
      <c r="K28" s="45"/>
    </row>
    <row r="29" spans="2:11" x14ac:dyDescent="0.25">
      <c r="B29" s="46"/>
      <c r="C29" s="46"/>
      <c r="D29" s="46"/>
      <c r="E29" s="115"/>
      <c r="F29" s="115"/>
      <c r="G29" s="115"/>
      <c r="H29" s="115"/>
      <c r="I29" s="115"/>
      <c r="J29" s="115"/>
      <c r="K29" s="45"/>
    </row>
    <row r="30" spans="2:11" ht="15" customHeight="1" x14ac:dyDescent="0.25">
      <c r="C30" s="44"/>
      <c r="D30" s="44"/>
      <c r="E30" s="44"/>
      <c r="F30" s="44"/>
      <c r="G30" s="44"/>
      <c r="H30" s="44"/>
    </row>
    <row r="31" spans="2:11" x14ac:dyDescent="0.25">
      <c r="B31" s="44"/>
      <c r="C31" s="44"/>
      <c r="D31" s="44"/>
      <c r="E31" s="44"/>
      <c r="F31" s="44"/>
      <c r="G31" s="44"/>
      <c r="H31" s="44"/>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schemas.microsoft.com/office/infopath/2007/PartnerControls"/>
    <ds:schemaRef ds:uri="http://purl.org/dc/terms/"/>
    <ds:schemaRef ds:uri="http://purl.org/dc/elements/1.1/"/>
    <ds:schemaRef ds:uri="632c1e4e-69c6-4d1f-81a1-009441d464e5"/>
    <ds:schemaRef ds:uri="http://purl.org/dc/dcmitype/"/>
    <ds:schemaRef ds:uri="http://schemas.openxmlformats.org/package/2006/metadata/core-properties"/>
    <ds:schemaRef ds:uri="39f7a895-868e-4739-ab10-589c64175fbd"/>
    <ds:schemaRef ds:uri="http://schemas.microsoft.com/office/2006/metadata/propertie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XIMENA ANDREA CUARTAS MESA</cp:lastModifiedBy>
  <cp:revision/>
  <cp:lastPrinted>2024-09-05T17:33:10Z</cp:lastPrinted>
  <dcterms:created xsi:type="dcterms:W3CDTF">2017-04-28T13:22:52Z</dcterms:created>
  <dcterms:modified xsi:type="dcterms:W3CDTF">2024-09-05T17:33:55Z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