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273/DOCUMENTOS DE PUBLICACIÓN CONTRATACIÓN DIRECTA/"/>
    </mc:Choice>
  </mc:AlternateContent>
  <xr:revisionPtr revIDLastSave="110" documentId="13_ncr:1_{F325527D-AE3E-4150-8C66-BA9D114568FD}" xr6:coauthVersionLast="47" xr6:coauthVersionMax="47" xr10:uidLastSave="{71E1B2B5-7FDC-4B8E-9AEA-8C181DEEF206}"/>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19" i="7"/>
  <c r="L14" i="7"/>
  <c r="M14" i="7" s="1"/>
  <c r="J14" i="7"/>
  <c r="H14" i="7"/>
  <c r="O20" i="7" l="1"/>
  <c r="O23" i="7"/>
  <c r="O24" i="7" s="1"/>
  <c r="K16" i="3"/>
  <c r="J20" i="3"/>
  <c r="N20" i="3" s="1"/>
  <c r="J17" i="3"/>
  <c r="N17" i="3" s="1"/>
  <c r="H20" i="3"/>
  <c r="H17" i="3"/>
  <c r="M17" i="3" s="1"/>
  <c r="J18" i="3"/>
  <c r="N18" i="3" s="1"/>
  <c r="O18" i="3" s="1"/>
  <c r="M19" i="3"/>
  <c r="M16" i="3"/>
  <c r="L19" i="3"/>
  <c r="O19" i="3" s="1"/>
  <c r="L16" i="3"/>
  <c r="O16" i="3" s="1"/>
  <c r="L15" i="3"/>
  <c r="H15" i="3"/>
  <c r="M15" i="3" s="1"/>
  <c r="J21" i="3"/>
  <c r="N21" i="3" s="1"/>
  <c r="H21" i="3"/>
  <c r="M21" i="3" s="1"/>
  <c r="N15" i="3"/>
  <c r="N17" i="7"/>
  <c r="O17" i="7" s="1"/>
  <c r="K17" i="7"/>
  <c r="K15" i="7"/>
  <c r="K16" i="7"/>
  <c r="N16" i="7"/>
  <c r="O16" i="7" s="1"/>
  <c r="N15" i="7"/>
  <c r="O15" i="7" s="1"/>
  <c r="H22" i="3"/>
  <c r="M22" i="3" s="1"/>
  <c r="J23" i="3"/>
  <c r="N23" i="3" s="1"/>
  <c r="L23" i="3"/>
  <c r="L22" i="3"/>
  <c r="O18" i="7"/>
  <c r="O21" i="7" s="1"/>
  <c r="K1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<sst xmlns="http://schemas.openxmlformats.org/spreadsheetml/2006/main" count="261" uniqueCount="116">
  <si>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</si>
  <si>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</si>
  <si>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</si>
  <si>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</si>
  <si>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</si>
  <si>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</si>
  <si>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</si>
  <si>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</si>
  <si>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</si>
  <si>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</si>
  <si>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</si>
  <si>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</si>
  <si>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</si>
  <si>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</si>
  <si>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</si>
  <si>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</si>
  <si>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</si>
  <si>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</si>
  <si>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</si>
  <si>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</si>
  <si>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</si>
  <si>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</si>
  <si>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</si>
  <si>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</si>
  <si>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</si>
  <si>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</si>
  <si>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</si>
  <si>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</si>
  <si>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</si>
  <si>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</si>
  <si>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</si>
  <si>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</si>
  <si>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</si>
  <si>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</si>
  <si>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</si>
  <si>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</si>
  <si>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</si>
  <si>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</si>
  <si>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</si>
  <si>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</si>
  <si>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</si>
  <si>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</si>
  <si>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</si>
  <si>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</si>
  <si>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</si>
  <si>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</si>
  <si>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</si>
  <si>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</si>
  <si>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</si>
  <si>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</si>
  <si>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</si>
  <si>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</si>
  <si>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</si>
  <si>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</si>
  <si>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</si>
  <si>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</si>
  <si>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</si>
  <si>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</si>
  <si>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</si>
  <si>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</si>
  <si>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</si>
  <si>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</si>
  <si>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</si>
  <si>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</si>
  <si>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</si>
  <si>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</si>
  <si>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</si>
  <si>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</si>
  <si>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</si>
  <si>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</si>
  <si>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</si>
  <si>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</si>
  <si>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</si>
  <si>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</si>
  <si>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</si>
  <si>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</si>
  <si>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</si>
  <si>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</si>
  <si>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</si>
  <si>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</si>
  <si>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</si>
  <si>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</si>
  <si>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</si>
  <si>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</si>
  <si>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</si>
  <si>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</si>
  <si>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</si>
  <si>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</si>
  <si>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</si>
  <si>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</si>
  <si>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</si>
  <si>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</si>
  <si>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</si>
  <si>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</si>
  <si>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</si>
  <si>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</si>
  <si>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</si>
  <si>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</si>
  <si>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</si>
  <si>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</si>
  <si>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</si>
  <si>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</si>
  <si>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</si>
  <si>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</si>
  <si>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</si>
  <si>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</si>
  <si>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</si>
  <si>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</si>
  <si>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</si>
  <si>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</si>
  <si>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</si>
  <si>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1.	Creación de la idea publicitario y/o creativa para anuncios digitales
Descripción: Desarrollo de conceptos creativos que capturen la esencia del Instituto de Posgrados de la Universidad de Cundinamarca, destacando su compromiso con la excelencia académica y la innovación educativa. Los anuncios serán para medios externos digitales por lo tanto deben transmitir los objetivos de cada posgrado y el enfoque del Instituto.</t>
  </si>
  <si>
    <t>UNIDAD</t>
  </si>
  <si>
    <t>Redacción de textos publicitarios para anuncios digitales
Descripción: Redacción de los textos publicitarios a utilizar en las publicaciones descritas en el punto 4.</t>
  </si>
  <si>
    <t>Realización del plan de medios que incluya 3 medios de comunicación externos digitales con un alto impacto en la población objetivo para los programas del Instituto de Posgrados en el departamento de Cundinamarca.
Descripción: El plan de medios debe incluir por lo menos 3 (tres) medios de comunicación externos digitales con un alto impacto de audiencia en el territorio de Cundinamarca que permitan aumentar el posicionamiento y la recordación de la marca en la población.</t>
  </si>
  <si>
    <t>Cantidad de anuncios a publicar en medios externos digitales seleccionados
Descripción: Buscando una ubicación estratégica de anuncios en los medios seleccionados y asegurando la mayor visibilidad y efectividad, a continuación, se relacionan el número y el tipo de piezas a contratar en cada medio:
•	Publicación de 5 piezas publicitarias tipo post en cada una de las redes sociales de los medios externos digitales seleccionados durante cada mes de duración del contrato.
•	Publicación de 5 piezas publicitarias tipo historia o reel en cada una de las redes sociales de los medios externos digitales seleccionados durante cada mes de duración del contrato.
•	Publicación de 4 banners publicitarios para web en el home de la página web de cada medio externo digital seleccionado durante cada mes de duración del contrato.
•	Redacción de cada copy o texto publicitario por cada una de las publicaciones.
•	No se incluye el diseño de las piezas gráficas.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</si>
</sst>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topLeftCell="A14"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123.75" customHeight="1" x14ac:dyDescent="0.25">
      <c r="A14" s="31">
        <v>1</v>
      </c>
      <c r="B14" s="40"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66.75" customHeight="1" x14ac:dyDescent="0.25">
      <c r="A15" s="31">
        <v>2</v>
      </c>
      <c r="B15" s="40" t="s">
        <v>113</v>
      </c>
      <c r="C15" s="15"/>
      <c r="D15" s="12">
        <v>1</v>
      </c>
      <c r="E15" s="16" t="s">
        <v>112</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136.5" customHeight="1" x14ac:dyDescent="0.25">
      <c r="A16" s="31">
        <v>3</v>
      </c>
      <c r="B16" s="40" t="s">
        <v>114</v>
      </c>
      <c r="C16" s="15"/>
      <c r="D16" s="12">
        <v>1</v>
      </c>
      <c r="E16" s="16" t="s">
        <v>112</v>
      </c>
      <c r="F16" s="17"/>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2">
        <f t="shared" ref="O16:O17" si="19">ROUND(L16+N16+M16,0)</f>
        <v>0</v>
      </c>
    </row>
    <row r="17" spans="1:15" s="10" customFormat="1" ht="342.75" customHeight="1" thickBot="1" x14ac:dyDescent="0.3">
      <c r="A17" s="31">
        <v>4</v>
      </c>
      <c r="B17" s="40" t="s">
        <v>115</v>
      </c>
      <c r="C17" s="15"/>
      <c r="D17" s="12">
        <v>1</v>
      </c>
      <c r="E17" s="16" t="s">
        <v>112</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42" customHeight="1" thickBot="1" x14ac:dyDescent="0.3">
      <c r="A18" s="153" t="s">
        <v>26</v>
      </c>
      <c r="B18" s="154"/>
      <c r="C18" s="154"/>
      <c r="D18" s="154"/>
      <c r="E18" s="154"/>
      <c r="F18" s="154"/>
      <c r="G18" s="154"/>
      <c r="H18" s="154"/>
      <c r="I18" s="154"/>
      <c r="J18" s="154"/>
      <c r="K18" s="154"/>
      <c r="L18" s="126" t="s">
        <v>27</v>
      </c>
      <c r="M18" s="127"/>
      <c r="N18" s="127"/>
      <c r="O18" s="60">
        <f>SUMIF(G:G,0%,L:L)+SUMIF(G:G,"",L:L)</f>
        <v>0</v>
      </c>
    </row>
    <row r="19" spans="1:15" s="10" customFormat="1" ht="39" customHeight="1" x14ac:dyDescent="0.25">
      <c r="A19" s="132" t="s">
        <v>107</v>
      </c>
      <c r="B19" s="133"/>
      <c r="C19" s="133"/>
      <c r="D19" s="133"/>
      <c r="E19" s="133"/>
      <c r="F19" s="133"/>
      <c r="G19" s="133"/>
      <c r="H19" s="133"/>
      <c r="I19" s="133"/>
      <c r="J19" s="133"/>
      <c r="K19" s="134"/>
      <c r="L19" s="124" t="s">
        <v>28</v>
      </c>
      <c r="M19" s="125"/>
      <c r="N19" s="125"/>
      <c r="O19" s="61">
        <f>SUMIF(G:G,5%,L:L)</f>
        <v>0</v>
      </c>
    </row>
    <row r="20" spans="1:15" s="10" customFormat="1" ht="30" customHeight="1" x14ac:dyDescent="0.25">
      <c r="A20" s="135"/>
      <c r="B20" s="136"/>
      <c r="C20" s="136"/>
      <c r="D20" s="136"/>
      <c r="E20" s="136"/>
      <c r="F20" s="136"/>
      <c r="G20" s="136"/>
      <c r="H20" s="136"/>
      <c r="I20" s="136"/>
      <c r="J20" s="136"/>
      <c r="K20" s="137"/>
      <c r="L20" s="124" t="s">
        <v>29</v>
      </c>
      <c r="M20" s="125"/>
      <c r="N20" s="125"/>
      <c r="O20" s="61">
        <f>SUMIF(G:G,19%,L:L)</f>
        <v>0</v>
      </c>
    </row>
    <row r="21" spans="1:15" s="10" customFormat="1" ht="30" customHeight="1" x14ac:dyDescent="0.25">
      <c r="A21" s="135"/>
      <c r="B21" s="136"/>
      <c r="C21" s="136"/>
      <c r="D21" s="136"/>
      <c r="E21" s="136"/>
      <c r="F21" s="136"/>
      <c r="G21" s="136"/>
      <c r="H21" s="136"/>
      <c r="I21" s="136"/>
      <c r="J21" s="136"/>
      <c r="K21" s="137"/>
      <c r="L21" s="122" t="s">
        <v>22</v>
      </c>
      <c r="M21" s="123"/>
      <c r="N21" s="123"/>
      <c r="O21" s="62">
        <f>SUM(O18:O20)</f>
        <v>0</v>
      </c>
    </row>
    <row r="22" spans="1:15" s="10" customFormat="1" ht="30" customHeight="1" x14ac:dyDescent="0.25">
      <c r="A22" s="135"/>
      <c r="B22" s="136"/>
      <c r="C22" s="136"/>
      <c r="D22" s="136"/>
      <c r="E22" s="136"/>
      <c r="F22" s="136"/>
      <c r="G22" s="136"/>
      <c r="H22" s="136"/>
      <c r="I22" s="136"/>
      <c r="J22" s="136"/>
      <c r="K22" s="137"/>
      <c r="L22" s="120" t="s">
        <v>30</v>
      </c>
      <c r="M22" s="121"/>
      <c r="N22" s="121"/>
      <c r="O22" s="63">
        <f>SUMIF(G:G,5%,M:M)</f>
        <v>0</v>
      </c>
    </row>
    <row r="23" spans="1:15" s="10" customFormat="1" ht="30" customHeight="1" x14ac:dyDescent="0.25">
      <c r="A23" s="135"/>
      <c r="B23" s="136"/>
      <c r="C23" s="136"/>
      <c r="D23" s="136"/>
      <c r="E23" s="136"/>
      <c r="F23" s="136"/>
      <c r="G23" s="136"/>
      <c r="H23" s="136"/>
      <c r="I23" s="136"/>
      <c r="J23" s="136"/>
      <c r="K23" s="137"/>
      <c r="L23" s="120" t="s">
        <v>31</v>
      </c>
      <c r="M23" s="121"/>
      <c r="N23" s="121"/>
      <c r="O23" s="63">
        <f>SUMIF(G:G,19%,M:M)</f>
        <v>0</v>
      </c>
    </row>
    <row r="24" spans="1:15" s="10" customFormat="1" ht="30" customHeight="1" x14ac:dyDescent="0.25">
      <c r="A24" s="135"/>
      <c r="B24" s="136"/>
      <c r="C24" s="136"/>
      <c r="D24" s="136"/>
      <c r="E24" s="136"/>
      <c r="F24" s="136"/>
      <c r="G24" s="136"/>
      <c r="H24" s="136"/>
      <c r="I24" s="136"/>
      <c r="J24" s="136"/>
      <c r="K24" s="137"/>
      <c r="L24" s="122" t="s">
        <v>32</v>
      </c>
      <c r="M24" s="123"/>
      <c r="N24" s="123"/>
      <c r="O24" s="62">
        <f>SUM(O22:O23)</f>
        <v>0</v>
      </c>
    </row>
    <row r="25" spans="1:15" s="10" customFormat="1" ht="30" customHeight="1" x14ac:dyDescent="0.25">
      <c r="A25" s="135"/>
      <c r="B25" s="136"/>
      <c r="C25" s="136"/>
      <c r="D25" s="136"/>
      <c r="E25" s="136"/>
      <c r="F25" s="136"/>
      <c r="G25" s="136"/>
      <c r="H25" s="136"/>
      <c r="I25" s="136"/>
      <c r="J25" s="136"/>
      <c r="K25" s="137"/>
      <c r="L25" s="124" t="s">
        <v>33</v>
      </c>
      <c r="M25" s="125"/>
      <c r="N25" s="125"/>
      <c r="O25" s="61">
        <f>SUMIF(I:I,8%,N:N)</f>
        <v>0</v>
      </c>
    </row>
    <row r="26" spans="1:15" s="10" customFormat="1" ht="37.5" customHeight="1" x14ac:dyDescent="0.25">
      <c r="A26" s="135"/>
      <c r="B26" s="136"/>
      <c r="C26" s="136"/>
      <c r="D26" s="136"/>
      <c r="E26" s="136"/>
      <c r="F26" s="136"/>
      <c r="G26" s="136"/>
      <c r="H26" s="136"/>
      <c r="I26" s="136"/>
      <c r="J26" s="136"/>
      <c r="K26" s="137"/>
      <c r="L26" s="130" t="s">
        <v>34</v>
      </c>
      <c r="M26" s="131"/>
      <c r="N26" s="131"/>
      <c r="O26" s="62">
        <f>SUM(O25)</f>
        <v>0</v>
      </c>
    </row>
    <row r="27" spans="1:15" s="10" customFormat="1" ht="32.25" customHeight="1" thickBot="1" x14ac:dyDescent="0.3">
      <c r="A27" s="138"/>
      <c r="B27" s="139"/>
      <c r="C27" s="139"/>
      <c r="D27" s="139"/>
      <c r="E27" s="139"/>
      <c r="F27" s="139"/>
      <c r="G27" s="139"/>
      <c r="H27" s="139"/>
      <c r="I27" s="139"/>
      <c r="J27" s="139"/>
      <c r="K27" s="140"/>
      <c r="L27" s="128" t="s">
        <v>35</v>
      </c>
      <c r="M27" s="129"/>
      <c r="N27" s="129"/>
      <c r="O27" s="64">
        <f>+O21+O24+O26</f>
        <v>0</v>
      </c>
    </row>
    <row r="29" spans="1:15" ht="50.1" customHeight="1" thickBot="1" x14ac:dyDescent="0.3">
      <c r="B29" s="144"/>
      <c r="C29" s="144"/>
    </row>
    <row r="30" spans="1:15" x14ac:dyDescent="0.25">
      <c r="B30" s="165" t="s">
        <v>36</v>
      </c>
      <c r="C30" s="165"/>
    </row>
    <row r="31" spans="1:15" ht="15" customHeight="1" x14ac:dyDescent="0.25">
      <c r="M31" s="77"/>
      <c r="N31" s="78"/>
      <c r="O31" s="79"/>
    </row>
    <row r="32" spans="1:15" ht="15.75" customHeight="1" x14ac:dyDescent="0.25">
      <c r="M32" s="77"/>
      <c r="N32" s="78"/>
      <c r="O32" s="79"/>
    </row>
    <row r="33" spans="1:17" ht="15" customHeight="1" x14ac:dyDescent="0.25">
      <c r="A33" s="13" t="s">
        <v>37</v>
      </c>
      <c r="M33" s="77"/>
      <c r="N33" s="78"/>
      <c r="O33" s="79"/>
    </row>
    <row r="34" spans="1:17" x14ac:dyDescent="0.25">
      <c r="A34" s="164" t="s">
        <v>38</v>
      </c>
      <c r="B34" s="164"/>
      <c r="C34" s="164"/>
      <c r="D34" s="164"/>
      <c r="E34" s="164"/>
      <c r="F34" s="164"/>
      <c r="G34" s="164"/>
      <c r="H34" s="164"/>
      <c r="I34" s="164"/>
      <c r="J34" s="164"/>
      <c r="K34" s="164"/>
      <c r="L34" s="164"/>
      <c r="M34" s="164"/>
      <c r="N34" s="164"/>
      <c r="O34" s="164"/>
      <c r="P34" s="2"/>
      <c r="Q34" s="2"/>
    </row>
    <row r="35" spans="1:17" ht="15" customHeight="1" x14ac:dyDescent="0.25">
      <c r="A35" s="163" t="s">
        <v>39</v>
      </c>
      <c r="B35" s="163"/>
      <c r="C35" s="163"/>
      <c r="D35" s="163"/>
      <c r="E35" s="163"/>
      <c r="F35" s="163"/>
      <c r="G35" s="163"/>
      <c r="H35" s="163"/>
      <c r="I35" s="163"/>
      <c r="J35" s="163"/>
      <c r="K35" s="163"/>
      <c r="L35" s="163"/>
      <c r="M35" s="163"/>
      <c r="N35" s="163"/>
      <c r="O35" s="163"/>
      <c r="P35" s="65"/>
      <c r="Q35" s="65"/>
    </row>
    <row r="36" spans="1:17" x14ac:dyDescent="0.25">
      <c r="A36" s="162" t="s">
        <v>40</v>
      </c>
      <c r="B36" s="162"/>
      <c r="C36" s="162"/>
      <c r="D36" s="162"/>
      <c r="E36" s="162"/>
      <c r="F36" s="162"/>
      <c r="G36" s="162"/>
      <c r="H36" s="162"/>
      <c r="I36" s="162"/>
      <c r="J36" s="162"/>
      <c r="K36" s="162"/>
      <c r="L36" s="162"/>
      <c r="M36" s="162"/>
      <c r="N36" s="162"/>
      <c r="O36" s="162"/>
      <c r="P36" s="5"/>
      <c r="Q36" s="5"/>
    </row>
    <row r="37" spans="1:17" x14ac:dyDescent="0.25">
      <c r="A37" s="162" t="s">
        <v>41</v>
      </c>
      <c r="B37" s="162"/>
      <c r="C37" s="162"/>
      <c r="D37" s="162"/>
      <c r="E37" s="162"/>
      <c r="F37" s="162"/>
      <c r="G37" s="162"/>
      <c r="H37" s="162"/>
      <c r="I37" s="162"/>
      <c r="J37" s="162"/>
      <c r="K37" s="162"/>
      <c r="L37" s="162"/>
      <c r="M37" s="162"/>
      <c r="N37" s="162"/>
      <c r="O37" s="1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11ZMzluuqjGdWvd4MQuU82kd3DD5l0JsB4Xx9lGTT1tnYlk6PTY+CPkY9IhL8go1i3fg8vTHPlr7P9hhAXxhow==" saltValue="xigb1OBBTsa3YG2+4qyZuw==" spinCount="100000" sheet="1" scenarios="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2024-09-07T00:27:34Z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