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210/DOCUMENTOS DE PUBLICACIÓN/"/>
    </mc:Choice>
  </mc:AlternateContent>
  <xr:revisionPtr revIDLastSave="17" documentId="8_{C521E1F3-4885-4DA2-9289-D2D7AB5FE328}" xr6:coauthVersionLast="47" xr6:coauthVersionMax="47" xr10:uidLastSave="{8ADE4C1B-B40A-4855-B261-652CE6DBEAD2}"/>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K15" i="7" s="1"/>
  <c r="J15" i="7"/>
  <c r="L15" i="7"/>
  <c r="M15" i="7"/>
  <c r="N15" i="7"/>
  <c r="O15" i="7"/>
  <c r="H16" i="7"/>
  <c r="J16" i="7"/>
  <c r="K16" i="7"/>
  <c r="L16" i="7"/>
  <c r="M16" i="7"/>
  <c r="N16" i="7"/>
  <c r="O16" i="7"/>
  <c r="H17" i="7"/>
  <c r="J17" i="7"/>
  <c r="K17" i="7"/>
  <c r="L17" i="7"/>
  <c r="M17" i="7"/>
  <c r="N17" i="7"/>
  <c r="O17" i="7"/>
  <c r="H18" i="7"/>
  <c r="J18" i="7"/>
  <c r="K18" i="7"/>
  <c r="L18" i="7"/>
  <c r="N18" i="7" s="1"/>
  <c r="O18" i="7" s="1"/>
  <c r="M18" i="7"/>
  <c r="H19" i="7"/>
  <c r="J19" i="7"/>
  <c r="K19" i="7"/>
  <c r="L19" i="7"/>
  <c r="M19" i="7"/>
  <c r="N19" i="7"/>
  <c r="O19" i="7"/>
  <c r="H20" i="7"/>
  <c r="J20" i="7"/>
  <c r="K20" i="7"/>
  <c r="L20" i="7"/>
  <c r="M20" i="7"/>
  <c r="N20" i="7"/>
  <c r="O20" i="7"/>
  <c r="H21" i="7"/>
  <c r="J21" i="7"/>
  <c r="K21" i="7"/>
  <c r="L21" i="7"/>
  <c r="O21" i="7" s="1"/>
  <c r="M21" i="7"/>
  <c r="N21" i="7"/>
  <c r="H22" i="7"/>
  <c r="K22" i="7" s="1"/>
  <c r="J22" i="7"/>
  <c r="L22" i="7"/>
  <c r="M22" i="7"/>
  <c r="N22" i="7"/>
  <c r="O22" i="7"/>
  <c r="H23" i="7"/>
  <c r="J23" i="7"/>
  <c r="K23" i="7"/>
  <c r="L23" i="7"/>
  <c r="M23" i="7"/>
  <c r="N23" i="7"/>
  <c r="O23" i="7"/>
  <c r="H24" i="7"/>
  <c r="J24" i="7"/>
  <c r="K24" i="7"/>
  <c r="L24" i="7"/>
  <c r="M24" i="7"/>
  <c r="N24" i="7"/>
  <c r="O24" i="7"/>
  <c r="H25" i="7"/>
  <c r="K25" i="7" s="1"/>
  <c r="J25" i="7"/>
  <c r="L25" i="7"/>
  <c r="M25" i="7" s="1"/>
  <c r="H26" i="7"/>
  <c r="J26" i="7"/>
  <c r="K26" i="7"/>
  <c r="L26" i="7"/>
  <c r="M26" i="7"/>
  <c r="N26" i="7"/>
  <c r="O26" i="7"/>
  <c r="H27" i="7"/>
  <c r="J27" i="7"/>
  <c r="K27" i="7"/>
  <c r="L27" i="7"/>
  <c r="M27" i="7"/>
  <c r="N27" i="7"/>
  <c r="O27" i="7"/>
  <c r="H28" i="7"/>
  <c r="J28" i="7"/>
  <c r="K28" i="7"/>
  <c r="L28" i="7"/>
  <c r="N28" i="7" s="1"/>
  <c r="M28" i="7"/>
  <c r="N25" i="7" l="1"/>
  <c r="O25" i="7" s="1"/>
  <c r="O28" i="7"/>
  <c r="O31" i="7"/>
  <c r="O34" i="7" s="1"/>
  <c r="O30" i="7"/>
  <c r="O33" i="7" s="1"/>
  <c r="L14" i="7"/>
  <c r="M14" i="7" s="1"/>
  <c r="J14" i="7"/>
  <c r="H14" i="7"/>
  <c r="O29" i="7" l="1"/>
  <c r="O32" i="7" s="1"/>
  <c r="K14" i="7"/>
  <c r="O35" i="7"/>
  <c r="O36" i="7"/>
  <c r="O37" i="7" s="1"/>
  <c r="N14" i="7"/>
  <c r="O14" i="7" s="1"/>
  <c r="O38" i="7" l="1"/>
</calcChain>
</file>

<file path=xl/sharedStrings.xml><?xml version="1.0" encoding="utf-8"?>
<sst xmlns="http://schemas.openxmlformats.org/spreadsheetml/2006/main" count="126" uniqueCount="97">
  <si>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</si>
  <si>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</si>
  <si>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</si>
  <si>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</si>
  <si>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</si>
  <si>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</si>
  <si>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</si>
  <si>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</si>
  <si>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</si>
  <si>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</si>
  <si>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</si>
  <si>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</si>
  <si>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</si>
  <si>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</si>
  <si>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</si>
  <si>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</si>
  <si>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</si>
  <si>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</si>
  <si>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</si>
  <si>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</si>
  <si>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</si>
  <si>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</si>
  <si>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</si>
  <si>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</si>
  <si>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</si>
  <si>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</si>
  <si>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</si>
  <si>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</si>
  <si>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</si>
  <si>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</si>
  <si>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</si>
  <si>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</si>
  <si>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</si>
  <si>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</si>
  <si>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</si>
  <si>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</si>
  <si>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</si>
  <si>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</si>
  <si>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</si>
  <si>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</si>
  <si>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</si>
  <si>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</si>
  <si>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</si>
  <si>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</si>
  <si>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</si>
  <si>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</si>
  <si>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</si>
  <si>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</si>
  <si>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</si>
  <si>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</si>
  <si>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</si>
  <si>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</si>
  <si>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</si>
  <si>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</si>
  <si>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</si>
  <si>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</si>
  <si>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</si>
  <si>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</si>
  <si>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</si>
  <si>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</si>
  <si>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</si>
  <si>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</si>
  <si>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</si>
  <si>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</si>
  <si>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</si>
  <si>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</si>
  <si>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</si>
  <si>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</si>
  <si>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</si>
  <si>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</si>
  <si>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</si>
  <si>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</si>
  <si>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</si>
  <si>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</si>
  <si>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</si>
  <si>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</si>
  <si>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</si>
  <si>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</si>
  <si>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</si>
  <si>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</si>
  <si>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</si>
  <si>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</si>
  <si>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Cáneca Plástica de 55 Gls sellada en polipropileno de alta densidad, con dos tapas pequeñas de mínimo 8 cms de diámetro. Garantía mínima de (1) un año. Sede Fusagasugá.</t>
  </si>
  <si>
    <t>ECO BOTELLA PARA TAPAS Y BOTELLAS EN COLORES INSTITUCIONALES CAPACIDAD MINIMA DE 153 LITROS, que cuente con dos contenedores, uno inferior para las botellas y otro superior para las tapas,simbología, textos o logotipos institucionales en vinilos adhesivos impresos digitalmente. Garantía mínima de (1) un año. Deben ser entregados de la siguiente forma: a) Dos (2) Sede Fusagasugá. b) Uno (1) Unidad Agroambiental la Esperanza c) Uno (1) Seccional Girardot. d) Uno (1) Extensión Faca. e) Dos (2) Exntesión Soacha. f) Uno (1) Oficinas Bogotá. g) Uno (1) Extensión Zipaquirá. h) Dos (2) Seccional Ubate.</t>
  </si>
  <si>
    <t>PUNTO ECOLÓGICO SIN TECHO con dos (2) compartimentos, capacidad mínimo de 110 Litros, con recipientes internos en material de polietileno. Fabricado en acero inoxidable. Espaldar de la lámina cold rollerd pintada con pintura electrostática, simbología, textos o logotipos institucionales en vinilos adhesivos impresos digitalmente.  Los colores de los compartimientos serán: Blanco con rotulo para aprovechables y Negro con rotulo para no aprovechables. Garantía mínima de (1) un año. Deben ser entregados de la siguiente forma: a) Doce (12) Sede Fusagasugá. b) Seis (6)  Extensión Soacha. c) Diecisiete (17) Extensión Zipaquirá.</t>
  </si>
  <si>
    <t>PUNTO ECOLÓGICO CON TECHO con dos (2) compartimentos, capacidad mínimo de 110 Litros, con recipientes internos en material de polietileno. Fabricado en acero inoxidable. Espaldar de la lámina cold rollerd pintada con pintura electrostática, simbología, textos o logotipos institucionales en vinilos adhesivos impresos digitalmente. Los colores de los compartimientos serán: Blanco con rotulo para aprovechables y Negro con rotulo para no aprovechables. Garantía mínima de (1) un año. Deben ser entregados de la siguiente forma: a) Ocho (8) Extensión Chía. b) Quince (15) Extensión Zipaquirá.</t>
  </si>
  <si>
    <t>PAPELERA TAPA VAIVÉN 14 L PARA BAÑO COLOR NEGRO. Fabricado en polietileno.  Garantía mínima de (1) un año. Deben ser entregados de la siguiente forma: a) Ciento Veinte (120) Sede Fusagasugá. b) Cuarenta y Seis (46) Extensión Zipaquirá. c) Treinta (30) Seccional Girardot. d) Ochenta (80) Exntensión Facatativá. e) Tres (3) Unidad Agroambiental el Vergel. f) Diez (10) Extensión Soacha.</t>
  </si>
  <si>
    <t>CONTENEDOR DE 120 LITROS, Negro en polietileno de alta densidad con ruedas,con identificación personalizada en el cuerpo: termo impresión, serigrafía o pegatina con simbología, textos o logotipos institucionales sobre vinilo adhesivo impreso digitalmente. Garantía mínima de (1) un año. Deben ser entregados de la siguiente forma: Uno (01) Extensión Zipaquirá.</t>
  </si>
  <si>
    <t>CONTENEDOR DE 120 LITROS, ROJO en polietileno de alta densidad con ruedas,con identificación personalizada en el cuerpo: termo impresión, serigrafía o pegatina con simbología, textos o logotipos institucionales sobre vinilo adhesivo impreso digitalmente. Garantía mínima de (1) un año. Deben ser entregados de la siguiente forma: Uno (01) Extensión Zipaquirá.</t>
  </si>
  <si>
    <t>CONTENEDOR DE 120 LITROS, blanco en polietileno de alta densidad con ruedas,con identificación personalizada en el cuerpo: termo impresión, serigrafía o pegatina con simbología, textos o logotipos institucionales sobre vinilo adhesivo impreso digitalmente. Garantía mínima de (1) un año. Deben ser entregados de la siguiente forma: Uno (01) Extensión Zipaquirá.</t>
  </si>
  <si>
    <t>ESTIBAS PLÁSTICAS MEDIDAS 60 CM X 60 CM X 2.5 CM CON CAPACIDAD DE CARGA DE ESTÁTICA: 1000 KG Y 500 KG EN VACIO, con sistema de chazos para ensamble, resistencia eléctrica, resistencia al agua, durabilidad y seguridad, resistencia al ataque líquido, resistencia al impacto, que no requieran fumigación ni absorban humedad, que cumplan con las normas técnicas de calidad en higiene y seguridad industrial, con rigidez y resistencia térmica (+ 70 °C a - 20 °C). Garantía mínima de (1) año. Garantía mínima de (1) un año. Deben ser entregados de la siguiente forma: a) Seis (06) Sede Fusagasugá. b) Ocho (08) Extensión Zipaquirá. c) Dos (02) Extensión Soacha. d) Cuatro (04) Seccional Ubaté </t>
  </si>
  <si>
    <t>ESTIBAS PLÁSTICAS ANTIDERRAME PLATAFORMA DE 4 POSICIONES Medidas mínimas de 1,24 M X 1,24 M X 14CM, capacidad de carga estática 4.000 kg, capacidad de carga dinámica 1.000 kg, Peso de la estiba 30 kg, Aptas para montacargas con 4 lados de acceso, para uso en piso, con temperatura de trabajo: -25ºC a 60ºC, hecha con materiales 100% reciclables, fabricadas en HDPE (Polietileno de alta densidad) que cumplan con las normas EPA y NPFA: Para manejo de líquidos peligrosos.  Garantía mínima de (1) un año. Deben ser entregados de la siguiente forma: a) Tres (3) Sede Fusagasugá. b) Dos (2) Unidad Agroambiental La Esperanza. (Fusagasugá) c) Una (1) CAD. ( Fusagasugá) d) Dos (2) Extensión Soacha. e) Cinco (05) Extensión Zipaquira. f) Dos (2) Unidad Agroambiental El Tibar ( Ubaté)</t>
  </si>
  <si>
    <t>ESTIBAS PLÁSTICAS ANTIDERRAME PLATAFORMA DE 2 POSICIONES debe tener como mínimo las siguientes medidas14 cm Alto x 63.5 cm Ancho x 125 cm Largo, material HDPE (Polietileno de alta densidad) Garantía mínima de (1) un año. Deben ser entregados de la siguiente forma: a) Una (1) Sede Fusagasugá. b) Una (1) Unidad Agroambiental La Esperanza. c) Dos (2) Extensión Facatativá. d) Dos (2) Extensión Soacha. e) Dos (02) Extensión Zipaquira.</t>
  </si>
  <si>
    <t>CONTENEDOR PLÁSTICO DE PEDAL CON CAPACIDAD DE 44 LITROS, color rojo con simbología, textos o logotipos institucionales de residuos peligrosos, sobre vinilo adhesivo impreso digitalmente. Garantía mínima de (1) un año. Deben ser entregados de la siguiente forma: a) Cuatro (4) Sede Fusagasugá. b) Tres (03) Extensión Zipaquira.</t>
  </si>
  <si>
    <t>CONTENEDOR DE COLOR ROJO DE 660 LITROS EQUIPADOS DE SERIE CON CUATRO RUEDAS DE GOMA MACIZA Y CARCASA DE ACERO DE 160 MM O 200 MM. Y 360º DE GIRO, freno en las cuatro ruedas, sistema direccional con identificación personalizada en el cuerpo: termo impresión, serigrafía o pegatina con simbología, textos o logotipos institucionales sobre vinilo adhesivo impreso digitalmente, cerradura automática, asas auxiliares, sistema de cierre mediante llave estándar. Garantía mínima de (1) un año. Deben ser entregados de la siguiente forma: Uno (1) Extensión Zipaquira.</t>
  </si>
  <si>
    <t>CONTENEDOR DE COLOR NEGRO DE 660 LITROS EQUIPADOS DE SERIE CON CUATRO RUEDAS DE GOMA MACIZA Y CARCASA DE ACERO DE 160 MM O 200 MM. Y 360º DE GIRO, freno en las cuatro ruedas, sistema direccional con identificación personalizada en el cuerpo: termo impresión, serigrafía o pegatina con simbología, textos o logotipos institucionales sobre vinilo adhesivo impreso digitalmente, cerradura automática, asas auxiliares, sistema de cierre mediante llave estándar. Garantía mínima de (1) un año. Deben ser entregados de la siguiente forma: a) Dos (2) Sede Fusagasugá. b) Uno (1) Extensión Zipaquira.</t>
  </si>
  <si>
    <t>CONTENEDOR DE COLOR BLANCO DE 660 LITROS EQUIPADOS DE SERIE CON CUATRO RUEDAS DE GOMA MACIZA Y CARCASA DE ACERO DE 160 MM O 200 MM. Y 360º DE GIRO, freno en las cuatro ruedas, sistema direccional con identificación personalizada en el cuerpo: termo impresión, serigrafía o pegatina con simbología, textos o logotipos institucionales sobre vinilo adhesivo impreso digitalmente, cerradura automática, asas auxiliares, sistema de cierre mediante llave estándar. Garantía mínima de (1) un año. Deben ser entregados de la siguiente forma: a) Tres (3) Sede Fusagasugá. b) Uno (1) Extensión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</si>
</sst>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40"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1" fillId="0" borderId="41"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7" fillId="3" borderId="23"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4"/>
  <sheetViews>
    <sheetView showGridLines="0" tabSelected="1" view="pageBreakPreview" topLeftCell="A27" zoomScale="90" zoomScaleNormal="70" zoomScaleSheetLayoutView="90" zoomScalePageLayoutView="55" workbookViewId="0">
      <selection activeCell="F22" sqref="F22"/>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2"/>
      <c r="B2" s="63" t="s">
        <v>0</v>
      </c>
      <c r="C2" s="63"/>
      <c r="D2" s="63"/>
      <c r="E2" s="63"/>
      <c r="F2" s="63"/>
      <c r="G2" s="63"/>
      <c r="H2" s="63"/>
      <c r="I2" s="63"/>
      <c r="J2" s="63"/>
      <c r="K2" s="63"/>
      <c r="L2" s="63"/>
      <c r="M2" s="63"/>
      <c r="N2" s="64" t="s">
        <v>80</v>
      </c>
      <c r="O2" s="64"/>
    </row>
    <row r="3" spans="1:15" ht="15.75" customHeight="1" x14ac:dyDescent="0.25">
      <c r="A3" s="62"/>
      <c r="B3" s="63" t="s">
        <v>2</v>
      </c>
      <c r="C3" s="63"/>
      <c r="D3" s="63"/>
      <c r="E3" s="63"/>
      <c r="F3" s="63"/>
      <c r="G3" s="63"/>
      <c r="H3" s="63"/>
      <c r="I3" s="63"/>
      <c r="J3" s="63"/>
      <c r="K3" s="63"/>
      <c r="L3" s="63"/>
      <c r="M3" s="63"/>
      <c r="N3" s="64" t="s">
        <v>77</v>
      </c>
      <c r="O3" s="64"/>
    </row>
    <row r="4" spans="1:15" ht="16.5" customHeight="1" x14ac:dyDescent="0.25">
      <c r="A4" s="62"/>
      <c r="B4" s="63" t="s">
        <v>3</v>
      </c>
      <c r="C4" s="63"/>
      <c r="D4" s="63"/>
      <c r="E4" s="63"/>
      <c r="F4" s="63"/>
      <c r="G4" s="63"/>
      <c r="H4" s="63"/>
      <c r="I4" s="63"/>
      <c r="J4" s="63"/>
      <c r="K4" s="63"/>
      <c r="L4" s="63"/>
      <c r="M4" s="63"/>
      <c r="N4" s="64" t="s">
        <v>79</v>
      </c>
      <c r="O4" s="64"/>
    </row>
    <row r="5" spans="1:15" ht="15" customHeight="1" x14ac:dyDescent="0.25">
      <c r="A5" s="62"/>
      <c r="B5" s="63"/>
      <c r="C5" s="63"/>
      <c r="D5" s="63"/>
      <c r="E5" s="63"/>
      <c r="F5" s="63"/>
      <c r="G5" s="63"/>
      <c r="H5" s="63"/>
      <c r="I5" s="63"/>
      <c r="J5" s="63"/>
      <c r="K5" s="63"/>
      <c r="L5" s="63"/>
      <c r="M5" s="63"/>
      <c r="N5" s="64" t="s">
        <v>4</v>
      </c>
      <c r="O5" s="64"/>
    </row>
    <row r="7" spans="1:15" x14ac:dyDescent="0.25">
      <c r="A7" s="5" t="s">
        <v>5</v>
      </c>
    </row>
    <row r="8" spans="1:15" ht="9.9499999999999993" customHeight="1" x14ac:dyDescent="0.25">
      <c r="A8" s="6"/>
    </row>
    <row r="9" spans="1:15" ht="30" customHeight="1" x14ac:dyDescent="0.25">
      <c r="A9" s="84" t="s">
        <v>6</v>
      </c>
      <c r="B9" s="85"/>
      <c r="D9" s="69" t="s">
        <v>7</v>
      </c>
      <c r="E9" s="70"/>
      <c r="F9" s="71"/>
      <c r="G9" s="72"/>
      <c r="H9" s="72"/>
      <c r="I9" s="73"/>
      <c r="K9" s="69" t="s">
        <v>8</v>
      </c>
      <c r="L9" s="70"/>
      <c r="M9" s="67"/>
      <c r="N9" s="68"/>
    </row>
    <row r="10" spans="1:15" ht="8.25" customHeight="1" x14ac:dyDescent="0.25">
      <c r="A10" s="86"/>
      <c r="B10" s="87"/>
      <c r="C10" s="7"/>
      <c r="E10" s="8"/>
      <c r="F10" s="8"/>
      <c r="M10" s="8"/>
      <c r="N10" s="2"/>
    </row>
    <row r="11" spans="1:15" ht="30" customHeight="1" x14ac:dyDescent="0.25">
      <c r="A11" s="88"/>
      <c r="B11" s="89"/>
      <c r="D11" s="69" t="s">
        <v>9</v>
      </c>
      <c r="E11" s="70"/>
      <c r="F11" s="71"/>
      <c r="G11" s="72"/>
      <c r="H11" s="72"/>
      <c r="I11" s="73"/>
      <c r="K11" s="69" t="s">
        <v>10</v>
      </c>
      <c r="L11" s="70"/>
      <c r="M11" s="65"/>
      <c r="N11" s="66"/>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50.75" customHeight="1" x14ac:dyDescent="0.25">
      <c r="A14" s="55">
        <v>1</v>
      </c>
      <c r="B14" s="45" t="s">
        <v>82</v>
      </c>
      <c r="C14" s="12"/>
      <c r="D14" s="57">
        <v>5</v>
      </c>
      <c r="E14" s="57" t="s">
        <v>81</v>
      </c>
      <c r="F14" s="13"/>
      <c r="G14" s="11"/>
      <c r="H14" s="1">
        <f>+ROUND(F14*G14,0)</f>
        <v>0</v>
      </c>
      <c r="I14" s="11"/>
      <c r="J14" s="1">
        <f t="shared" ref="J14" si="0">ROUND(F14*I14,0)</f>
        <v>0</v>
      </c>
      <c r="K14" s="1">
        <f t="shared" ref="K14" si="1">ROUND(F14+H14+J14,0)</f>
        <v>0</v>
      </c>
      <c r="L14" s="1">
        <f>ROUND(F14*D14,0)</f>
        <v>0</v>
      </c>
      <c r="M14" s="1">
        <f t="shared" ref="M14" si="2">ROUND(L14*G14,0)</f>
        <v>0</v>
      </c>
      <c r="N14" s="1">
        <f t="shared" ref="N14" si="3">ROUND(L14*I14,0)</f>
        <v>0</v>
      </c>
      <c r="O14" s="56">
        <f t="shared" ref="O14" si="4">ROUND(L14+N14+M14,0)</f>
        <v>0</v>
      </c>
    </row>
    <row r="15" spans="1:15" s="9" customFormat="1" ht="204.75" customHeight="1" x14ac:dyDescent="0.25">
      <c r="A15" s="55">
        <v>2</v>
      </c>
      <c r="B15" s="45" t="s">
        <v>83</v>
      </c>
      <c r="C15" s="12"/>
      <c r="D15" s="57">
        <v>11</v>
      </c>
      <c r="E15" s="57" t="s">
        <v>81</v>
      </c>
      <c r="F15" s="13"/>
      <c r="G15" s="11"/>
      <c r="H15" s="1">
        <f t="shared" ref="H15:H28" si="5">+ROUND(F15*G15,0)</f>
        <v>0</v>
      </c>
      <c r="I15" s="11"/>
      <c r="J15" s="1">
        <f t="shared" ref="J15:J28" si="6">ROUND(F15*I15,0)</f>
        <v>0</v>
      </c>
      <c r="K15" s="1">
        <f t="shared" ref="K15:K28" si="7">ROUND(F15+H15+J15,0)</f>
        <v>0</v>
      </c>
      <c r="L15" s="1">
        <f t="shared" ref="L15:L28" si="8">ROUND(F15*D15,0)</f>
        <v>0</v>
      </c>
      <c r="M15" s="1">
        <f t="shared" ref="M15:M28" si="9">ROUND(L15*G15,0)</f>
        <v>0</v>
      </c>
      <c r="N15" s="1">
        <f t="shared" ref="N15:N28" si="10">ROUND(L15*I15,0)</f>
        <v>0</v>
      </c>
      <c r="O15" s="56">
        <f t="shared" ref="O15:O28" si="11">ROUND(L15+N15+M15,0)</f>
        <v>0</v>
      </c>
    </row>
    <row r="16" spans="1:15" s="9" customFormat="1" ht="207.75" customHeight="1" x14ac:dyDescent="0.25">
      <c r="A16" s="55">
        <v>3</v>
      </c>
      <c r="B16" s="45" t="s">
        <v>84</v>
      </c>
      <c r="C16" s="12"/>
      <c r="D16" s="57">
        <v>35</v>
      </c>
      <c r="E16" s="57" t="s">
        <v>81</v>
      </c>
      <c r="F16" s="13"/>
      <c r="G16" s="11"/>
      <c r="H16" s="1">
        <f t="shared" si="5"/>
        <v>0</v>
      </c>
      <c r="I16" s="11"/>
      <c r="J16" s="1">
        <f t="shared" si="6"/>
        <v>0</v>
      </c>
      <c r="K16" s="1">
        <f t="shared" si="7"/>
        <v>0</v>
      </c>
      <c r="L16" s="1">
        <f t="shared" si="8"/>
        <v>0</v>
      </c>
      <c r="M16" s="1">
        <f t="shared" si="9"/>
        <v>0</v>
      </c>
      <c r="N16" s="1">
        <f t="shared" si="10"/>
        <v>0</v>
      </c>
      <c r="O16" s="56">
        <f t="shared" si="11"/>
        <v>0</v>
      </c>
    </row>
    <row r="17" spans="1:15" s="9" customFormat="1" ht="205.5" customHeight="1" x14ac:dyDescent="0.25">
      <c r="A17" s="55">
        <v>4</v>
      </c>
      <c r="B17" s="45" t="s">
        <v>85</v>
      </c>
      <c r="C17" s="12"/>
      <c r="D17" s="57">
        <v>23</v>
      </c>
      <c r="E17" s="57" t="s">
        <v>81</v>
      </c>
      <c r="F17" s="13"/>
      <c r="G17" s="11"/>
      <c r="H17" s="1">
        <f t="shared" si="5"/>
        <v>0</v>
      </c>
      <c r="I17" s="11"/>
      <c r="J17" s="1">
        <f t="shared" si="6"/>
        <v>0</v>
      </c>
      <c r="K17" s="1">
        <f t="shared" si="7"/>
        <v>0</v>
      </c>
      <c r="L17" s="1">
        <f t="shared" si="8"/>
        <v>0</v>
      </c>
      <c r="M17" s="1">
        <f t="shared" si="9"/>
        <v>0</v>
      </c>
      <c r="N17" s="1">
        <f t="shared" si="10"/>
        <v>0</v>
      </c>
      <c r="O17" s="56">
        <f t="shared" si="11"/>
        <v>0</v>
      </c>
    </row>
    <row r="18" spans="1:15" s="9" customFormat="1" ht="150.75" customHeight="1" x14ac:dyDescent="0.25">
      <c r="A18" s="55">
        <v>5</v>
      </c>
      <c r="B18" s="45" t="s">
        <v>86</v>
      </c>
      <c r="C18" s="12"/>
      <c r="D18" s="57">
        <v>289</v>
      </c>
      <c r="E18" s="57" t="s">
        <v>81</v>
      </c>
      <c r="F18" s="13"/>
      <c r="G18" s="11"/>
      <c r="H18" s="1">
        <f t="shared" si="5"/>
        <v>0</v>
      </c>
      <c r="I18" s="11"/>
      <c r="J18" s="1">
        <f t="shared" si="6"/>
        <v>0</v>
      </c>
      <c r="K18" s="1">
        <f t="shared" si="7"/>
        <v>0</v>
      </c>
      <c r="L18" s="1">
        <f t="shared" si="8"/>
        <v>0</v>
      </c>
      <c r="M18" s="1">
        <f t="shared" si="9"/>
        <v>0</v>
      </c>
      <c r="N18" s="1">
        <f t="shared" si="10"/>
        <v>0</v>
      </c>
      <c r="O18" s="56">
        <f t="shared" si="11"/>
        <v>0</v>
      </c>
    </row>
    <row r="19" spans="1:15" s="9" customFormat="1" ht="150.75" customHeight="1" x14ac:dyDescent="0.25">
      <c r="A19" s="55">
        <v>6</v>
      </c>
      <c r="B19" s="45" t="s">
        <v>87</v>
      </c>
      <c r="C19" s="12"/>
      <c r="D19" s="57">
        <v>1</v>
      </c>
      <c r="E19" s="57" t="s">
        <v>81</v>
      </c>
      <c r="F19" s="13"/>
      <c r="G19" s="11"/>
      <c r="H19" s="1">
        <f t="shared" si="5"/>
        <v>0</v>
      </c>
      <c r="I19" s="11"/>
      <c r="J19" s="1">
        <f t="shared" si="6"/>
        <v>0</v>
      </c>
      <c r="K19" s="1">
        <f t="shared" si="7"/>
        <v>0</v>
      </c>
      <c r="L19" s="1">
        <f t="shared" si="8"/>
        <v>0</v>
      </c>
      <c r="M19" s="1">
        <f t="shared" si="9"/>
        <v>0</v>
      </c>
      <c r="N19" s="1">
        <f t="shared" si="10"/>
        <v>0</v>
      </c>
      <c r="O19" s="56">
        <f t="shared" si="11"/>
        <v>0</v>
      </c>
    </row>
    <row r="20" spans="1:15" s="9" customFormat="1" ht="150.75" customHeight="1" x14ac:dyDescent="0.25">
      <c r="A20" s="55">
        <v>7</v>
      </c>
      <c r="B20" s="45" t="s">
        <v>88</v>
      </c>
      <c r="C20" s="12"/>
      <c r="D20" s="57">
        <v>1</v>
      </c>
      <c r="E20" s="57" t="s">
        <v>81</v>
      </c>
      <c r="F20" s="13"/>
      <c r="G20" s="11"/>
      <c r="H20" s="1">
        <f t="shared" si="5"/>
        <v>0</v>
      </c>
      <c r="I20" s="11"/>
      <c r="J20" s="1">
        <f t="shared" si="6"/>
        <v>0</v>
      </c>
      <c r="K20" s="1">
        <f t="shared" si="7"/>
        <v>0</v>
      </c>
      <c r="L20" s="1">
        <f t="shared" si="8"/>
        <v>0</v>
      </c>
      <c r="M20" s="1">
        <f t="shared" si="9"/>
        <v>0</v>
      </c>
      <c r="N20" s="1">
        <f t="shared" si="10"/>
        <v>0</v>
      </c>
      <c r="O20" s="56">
        <f t="shared" si="11"/>
        <v>0</v>
      </c>
    </row>
    <row r="21" spans="1:15" s="9" customFormat="1" ht="150.75" customHeight="1" x14ac:dyDescent="0.25">
      <c r="A21" s="55">
        <v>8</v>
      </c>
      <c r="B21" s="45" t="s">
        <v>89</v>
      </c>
      <c r="C21" s="12"/>
      <c r="D21" s="57">
        <v>1</v>
      </c>
      <c r="E21" s="57" t="s">
        <v>81</v>
      </c>
      <c r="F21" s="13"/>
      <c r="G21" s="11"/>
      <c r="H21" s="1">
        <f t="shared" si="5"/>
        <v>0</v>
      </c>
      <c r="I21" s="11"/>
      <c r="J21" s="1">
        <f t="shared" si="6"/>
        <v>0</v>
      </c>
      <c r="K21" s="1">
        <f t="shared" si="7"/>
        <v>0</v>
      </c>
      <c r="L21" s="1">
        <f t="shared" si="8"/>
        <v>0</v>
      </c>
      <c r="M21" s="1">
        <f t="shared" si="9"/>
        <v>0</v>
      </c>
      <c r="N21" s="1">
        <f t="shared" si="10"/>
        <v>0</v>
      </c>
      <c r="O21" s="56">
        <f t="shared" si="11"/>
        <v>0</v>
      </c>
    </row>
    <row r="22" spans="1:15" s="9" customFormat="1" ht="209.25" customHeight="1" x14ac:dyDescent="0.25">
      <c r="A22" s="55">
        <v>9</v>
      </c>
      <c r="B22" s="45" t="s">
        <v>90</v>
      </c>
      <c r="C22" s="12"/>
      <c r="D22" s="57">
        <v>20</v>
      </c>
      <c r="E22" s="57" t="s">
        <v>81</v>
      </c>
      <c r="F22" s="13"/>
      <c r="G22" s="11"/>
      <c r="H22" s="1">
        <f t="shared" si="5"/>
        <v>0</v>
      </c>
      <c r="I22" s="11"/>
      <c r="J22" s="1">
        <f t="shared" si="6"/>
        <v>0</v>
      </c>
      <c r="K22" s="1">
        <f t="shared" si="7"/>
        <v>0</v>
      </c>
      <c r="L22" s="1">
        <f t="shared" si="8"/>
        <v>0</v>
      </c>
      <c r="M22" s="1">
        <f t="shared" si="9"/>
        <v>0</v>
      </c>
      <c r="N22" s="1">
        <f t="shared" si="10"/>
        <v>0</v>
      </c>
      <c r="O22" s="56">
        <f t="shared" si="11"/>
        <v>0</v>
      </c>
    </row>
    <row r="23" spans="1:15" s="9" customFormat="1" ht="259.5" customHeight="1" x14ac:dyDescent="0.25">
      <c r="A23" s="55">
        <v>10</v>
      </c>
      <c r="B23" s="45" t="s">
        <v>91</v>
      </c>
      <c r="C23" s="12"/>
      <c r="D23" s="57">
        <v>15</v>
      </c>
      <c r="E23" s="57" t="s">
        <v>81</v>
      </c>
      <c r="F23" s="13"/>
      <c r="G23" s="11"/>
      <c r="H23" s="1">
        <f t="shared" si="5"/>
        <v>0</v>
      </c>
      <c r="I23" s="11"/>
      <c r="J23" s="1">
        <f t="shared" si="6"/>
        <v>0</v>
      </c>
      <c r="K23" s="1">
        <f t="shared" si="7"/>
        <v>0</v>
      </c>
      <c r="L23" s="1">
        <f t="shared" si="8"/>
        <v>0</v>
      </c>
      <c r="M23" s="1">
        <f t="shared" si="9"/>
        <v>0</v>
      </c>
      <c r="N23" s="1">
        <f t="shared" si="10"/>
        <v>0</v>
      </c>
      <c r="O23" s="56">
        <f t="shared" si="11"/>
        <v>0</v>
      </c>
    </row>
    <row r="24" spans="1:15" s="9" customFormat="1" ht="150.75" customHeight="1" x14ac:dyDescent="0.25">
      <c r="A24" s="55">
        <v>11</v>
      </c>
      <c r="B24" s="45" t="s">
        <v>92</v>
      </c>
      <c r="C24" s="12"/>
      <c r="D24" s="57">
        <v>8</v>
      </c>
      <c r="E24" s="57" t="s">
        <v>81</v>
      </c>
      <c r="F24" s="13"/>
      <c r="G24" s="11"/>
      <c r="H24" s="1">
        <f t="shared" si="5"/>
        <v>0</v>
      </c>
      <c r="I24" s="11"/>
      <c r="J24" s="1">
        <f t="shared" si="6"/>
        <v>0</v>
      </c>
      <c r="K24" s="1">
        <f t="shared" si="7"/>
        <v>0</v>
      </c>
      <c r="L24" s="1">
        <f t="shared" si="8"/>
        <v>0</v>
      </c>
      <c r="M24" s="1">
        <f t="shared" si="9"/>
        <v>0</v>
      </c>
      <c r="N24" s="1">
        <f t="shared" si="10"/>
        <v>0</v>
      </c>
      <c r="O24" s="56">
        <f t="shared" si="11"/>
        <v>0</v>
      </c>
    </row>
    <row r="25" spans="1:15" s="9" customFormat="1" ht="150.75" customHeight="1" x14ac:dyDescent="0.25">
      <c r="A25" s="55">
        <v>12</v>
      </c>
      <c r="B25" s="45" t="s">
        <v>93</v>
      </c>
      <c r="C25" s="12"/>
      <c r="D25" s="57">
        <v>7</v>
      </c>
      <c r="E25" s="57" t="s">
        <v>81</v>
      </c>
      <c r="F25" s="13"/>
      <c r="G25" s="11"/>
      <c r="H25" s="1">
        <f t="shared" si="5"/>
        <v>0</v>
      </c>
      <c r="I25" s="11"/>
      <c r="J25" s="1">
        <f t="shared" si="6"/>
        <v>0</v>
      </c>
      <c r="K25" s="1">
        <f t="shared" si="7"/>
        <v>0</v>
      </c>
      <c r="L25" s="1">
        <f t="shared" si="8"/>
        <v>0</v>
      </c>
      <c r="M25" s="1">
        <f t="shared" si="9"/>
        <v>0</v>
      </c>
      <c r="N25" s="1">
        <f t="shared" si="10"/>
        <v>0</v>
      </c>
      <c r="O25" s="56">
        <f t="shared" si="11"/>
        <v>0</v>
      </c>
    </row>
    <row r="26" spans="1:15" s="9" customFormat="1" ht="237.75" customHeight="1" x14ac:dyDescent="0.25">
      <c r="A26" s="55">
        <v>13</v>
      </c>
      <c r="B26" s="45" t="s">
        <v>94</v>
      </c>
      <c r="C26" s="12"/>
      <c r="D26" s="57">
        <v>1</v>
      </c>
      <c r="E26" s="57" t="s">
        <v>81</v>
      </c>
      <c r="F26" s="13"/>
      <c r="G26" s="11"/>
      <c r="H26" s="1">
        <f t="shared" si="5"/>
        <v>0</v>
      </c>
      <c r="I26" s="11"/>
      <c r="J26" s="1">
        <f t="shared" si="6"/>
        <v>0</v>
      </c>
      <c r="K26" s="1">
        <f t="shared" si="7"/>
        <v>0</v>
      </c>
      <c r="L26" s="1">
        <f t="shared" si="8"/>
        <v>0</v>
      </c>
      <c r="M26" s="1">
        <f t="shared" si="9"/>
        <v>0</v>
      </c>
      <c r="N26" s="1">
        <f t="shared" si="10"/>
        <v>0</v>
      </c>
      <c r="O26" s="56">
        <f t="shared" si="11"/>
        <v>0</v>
      </c>
    </row>
    <row r="27" spans="1:15" s="9" customFormat="1" ht="213" customHeight="1" x14ac:dyDescent="0.25">
      <c r="A27" s="55">
        <v>14</v>
      </c>
      <c r="B27" s="45" t="s">
        <v>95</v>
      </c>
      <c r="C27" s="12"/>
      <c r="D27" s="57">
        <v>3</v>
      </c>
      <c r="E27" s="57" t="s">
        <v>81</v>
      </c>
      <c r="F27" s="13"/>
      <c r="G27" s="11"/>
      <c r="H27" s="1">
        <f t="shared" si="5"/>
        <v>0</v>
      </c>
      <c r="I27" s="11"/>
      <c r="J27" s="1">
        <f t="shared" si="6"/>
        <v>0</v>
      </c>
      <c r="K27" s="1">
        <f t="shared" si="7"/>
        <v>0</v>
      </c>
      <c r="L27" s="1">
        <f t="shared" si="8"/>
        <v>0</v>
      </c>
      <c r="M27" s="1">
        <f t="shared" si="9"/>
        <v>0</v>
      </c>
      <c r="N27" s="1">
        <f t="shared" si="10"/>
        <v>0</v>
      </c>
      <c r="O27" s="56">
        <f t="shared" si="11"/>
        <v>0</v>
      </c>
    </row>
    <row r="28" spans="1:15" s="9" customFormat="1" ht="213" customHeight="1" x14ac:dyDescent="0.25">
      <c r="A28" s="55">
        <v>15</v>
      </c>
      <c r="B28" s="45" t="s">
        <v>96</v>
      </c>
      <c r="C28" s="12"/>
      <c r="D28" s="57">
        <v>4</v>
      </c>
      <c r="E28" s="57" t="s">
        <v>81</v>
      </c>
      <c r="F28" s="13"/>
      <c r="G28" s="11"/>
      <c r="H28" s="1">
        <f t="shared" si="5"/>
        <v>0</v>
      </c>
      <c r="I28" s="11"/>
      <c r="J28" s="1">
        <f t="shared" si="6"/>
        <v>0</v>
      </c>
      <c r="K28" s="1">
        <f t="shared" si="7"/>
        <v>0</v>
      </c>
      <c r="L28" s="1">
        <f t="shared" si="8"/>
        <v>0</v>
      </c>
      <c r="M28" s="1">
        <f t="shared" si="9"/>
        <v>0</v>
      </c>
      <c r="N28" s="1">
        <f t="shared" si="10"/>
        <v>0</v>
      </c>
      <c r="O28" s="56">
        <f t="shared" si="11"/>
        <v>0</v>
      </c>
    </row>
    <row r="29" spans="1:15" s="9" customFormat="1" ht="42" customHeight="1" thickBot="1" x14ac:dyDescent="0.3">
      <c r="A29" s="90" t="s">
        <v>26</v>
      </c>
      <c r="B29" s="91"/>
      <c r="C29" s="91"/>
      <c r="D29" s="91"/>
      <c r="E29" s="91"/>
      <c r="F29" s="91"/>
      <c r="G29" s="91"/>
      <c r="H29" s="91"/>
      <c r="I29" s="91"/>
      <c r="J29" s="91"/>
      <c r="K29" s="92"/>
      <c r="L29" s="103" t="s">
        <v>27</v>
      </c>
      <c r="M29" s="104"/>
      <c r="N29" s="104"/>
      <c r="O29" s="54">
        <f>SUMIF(G:G,0%,L:L)+SUMIF(G:G,"",L:L)</f>
        <v>0</v>
      </c>
    </row>
    <row r="30" spans="1:15" s="9" customFormat="1" ht="39" customHeight="1" x14ac:dyDescent="0.25">
      <c r="A30" s="74" t="s">
        <v>78</v>
      </c>
      <c r="B30" s="75"/>
      <c r="C30" s="75"/>
      <c r="D30" s="75"/>
      <c r="E30" s="75"/>
      <c r="F30" s="75"/>
      <c r="G30" s="75"/>
      <c r="H30" s="75"/>
      <c r="I30" s="75"/>
      <c r="J30" s="75"/>
      <c r="K30" s="76"/>
      <c r="L30" s="97" t="s">
        <v>28</v>
      </c>
      <c r="M30" s="98"/>
      <c r="N30" s="98"/>
      <c r="O30" s="33">
        <f>SUMIF(G:G,5%,L:L)</f>
        <v>0</v>
      </c>
    </row>
    <row r="31" spans="1:15" s="9" customFormat="1" ht="30" customHeight="1" x14ac:dyDescent="0.25">
      <c r="A31" s="77"/>
      <c r="B31" s="78"/>
      <c r="C31" s="78"/>
      <c r="D31" s="78"/>
      <c r="E31" s="78"/>
      <c r="F31" s="78"/>
      <c r="G31" s="78"/>
      <c r="H31" s="78"/>
      <c r="I31" s="78"/>
      <c r="J31" s="78"/>
      <c r="K31" s="79"/>
      <c r="L31" s="97" t="s">
        <v>29</v>
      </c>
      <c r="M31" s="98"/>
      <c r="N31" s="98"/>
      <c r="O31" s="33">
        <f>SUMIF(G:G,19%,L:L)</f>
        <v>0</v>
      </c>
    </row>
    <row r="32" spans="1:15" s="9" customFormat="1" ht="30" customHeight="1" x14ac:dyDescent="0.25">
      <c r="A32" s="77"/>
      <c r="B32" s="78"/>
      <c r="C32" s="78"/>
      <c r="D32" s="78"/>
      <c r="E32" s="78"/>
      <c r="F32" s="78"/>
      <c r="G32" s="78"/>
      <c r="H32" s="78"/>
      <c r="I32" s="78"/>
      <c r="J32" s="78"/>
      <c r="K32" s="79"/>
      <c r="L32" s="99" t="s">
        <v>22</v>
      </c>
      <c r="M32" s="100"/>
      <c r="N32" s="100"/>
      <c r="O32" s="34">
        <f>SUM(O29:O31)</f>
        <v>0</v>
      </c>
    </row>
    <row r="33" spans="1:17" s="9" customFormat="1" ht="30" customHeight="1" x14ac:dyDescent="0.25">
      <c r="A33" s="77"/>
      <c r="B33" s="78"/>
      <c r="C33" s="78"/>
      <c r="D33" s="78"/>
      <c r="E33" s="78"/>
      <c r="F33" s="78"/>
      <c r="G33" s="78"/>
      <c r="H33" s="78"/>
      <c r="I33" s="78"/>
      <c r="J33" s="78"/>
      <c r="K33" s="79"/>
      <c r="L33" s="101" t="s">
        <v>30</v>
      </c>
      <c r="M33" s="102"/>
      <c r="N33" s="102"/>
      <c r="O33" s="35">
        <f>ROUND(O30*5%,0)</f>
        <v>0</v>
      </c>
    </row>
    <row r="34" spans="1:17" s="9" customFormat="1" ht="30" customHeight="1" x14ac:dyDescent="0.25">
      <c r="A34" s="77"/>
      <c r="B34" s="78"/>
      <c r="C34" s="78"/>
      <c r="D34" s="78"/>
      <c r="E34" s="78"/>
      <c r="F34" s="78"/>
      <c r="G34" s="78"/>
      <c r="H34" s="78"/>
      <c r="I34" s="78"/>
      <c r="J34" s="78"/>
      <c r="K34" s="79"/>
      <c r="L34" s="101" t="s">
        <v>31</v>
      </c>
      <c r="M34" s="102"/>
      <c r="N34" s="102"/>
      <c r="O34" s="33">
        <f>ROUND(O31*19%,0)</f>
        <v>0</v>
      </c>
    </row>
    <row r="35" spans="1:17" s="9" customFormat="1" ht="30" customHeight="1" x14ac:dyDescent="0.25">
      <c r="A35" s="77"/>
      <c r="B35" s="78"/>
      <c r="C35" s="78"/>
      <c r="D35" s="78"/>
      <c r="E35" s="78"/>
      <c r="F35" s="78"/>
      <c r="G35" s="78"/>
      <c r="H35" s="78"/>
      <c r="I35" s="78"/>
      <c r="J35" s="78"/>
      <c r="K35" s="79"/>
      <c r="L35" s="99" t="s">
        <v>32</v>
      </c>
      <c r="M35" s="100"/>
      <c r="N35" s="100"/>
      <c r="O35" s="34">
        <f>SUM(O33:O34)</f>
        <v>0</v>
      </c>
    </row>
    <row r="36" spans="1:17" s="9" customFormat="1" ht="30" customHeight="1" x14ac:dyDescent="0.25">
      <c r="A36" s="77"/>
      <c r="B36" s="78"/>
      <c r="C36" s="78"/>
      <c r="D36" s="78"/>
      <c r="E36" s="78"/>
      <c r="F36" s="78"/>
      <c r="G36" s="78"/>
      <c r="H36" s="78"/>
      <c r="I36" s="78"/>
      <c r="J36" s="78"/>
      <c r="K36" s="79"/>
      <c r="L36" s="97" t="s">
        <v>33</v>
      </c>
      <c r="M36" s="98"/>
      <c r="N36" s="98"/>
      <c r="O36" s="33">
        <f>SUMIF(I:I,8%,N:N)</f>
        <v>0</v>
      </c>
    </row>
    <row r="37" spans="1:17" s="9" customFormat="1" ht="37.5" customHeight="1" x14ac:dyDescent="0.25">
      <c r="A37" s="77"/>
      <c r="B37" s="78"/>
      <c r="C37" s="78"/>
      <c r="D37" s="78"/>
      <c r="E37" s="78"/>
      <c r="F37" s="78"/>
      <c r="G37" s="78"/>
      <c r="H37" s="78"/>
      <c r="I37" s="78"/>
      <c r="J37" s="78"/>
      <c r="K37" s="79"/>
      <c r="L37" s="95" t="s">
        <v>34</v>
      </c>
      <c r="M37" s="96"/>
      <c r="N37" s="96"/>
      <c r="O37" s="34">
        <f>SUM(O36)</f>
        <v>0</v>
      </c>
    </row>
    <row r="38" spans="1:17" s="9" customFormat="1" ht="32.25" customHeight="1" thickBot="1" x14ac:dyDescent="0.3">
      <c r="A38" s="80"/>
      <c r="B38" s="81"/>
      <c r="C38" s="81"/>
      <c r="D38" s="81"/>
      <c r="E38" s="81"/>
      <c r="F38" s="81"/>
      <c r="G38" s="81"/>
      <c r="H38" s="81"/>
      <c r="I38" s="81"/>
      <c r="J38" s="81"/>
      <c r="K38" s="82"/>
      <c r="L38" s="93" t="s">
        <v>35</v>
      </c>
      <c r="M38" s="94"/>
      <c r="N38" s="94"/>
      <c r="O38" s="36">
        <f>+O32+O35+O37</f>
        <v>0</v>
      </c>
    </row>
    <row r="40" spans="1:17" ht="50.1" customHeight="1" thickBot="1" x14ac:dyDescent="0.3">
      <c r="B40" s="83"/>
      <c r="C40" s="83"/>
    </row>
    <row r="41" spans="1:17" x14ac:dyDescent="0.25">
      <c r="B41" s="61" t="s">
        <v>36</v>
      </c>
      <c r="C41" s="61"/>
    </row>
    <row r="42" spans="1:17" ht="15" customHeight="1" x14ac:dyDescent="0.25">
      <c r="M42" s="38"/>
      <c r="N42" s="39"/>
      <c r="O42" s="40"/>
    </row>
    <row r="43" spans="1:17" ht="15.75" customHeight="1" x14ac:dyDescent="0.25">
      <c r="M43" s="38"/>
      <c r="N43" s="39"/>
      <c r="O43" s="40"/>
    </row>
    <row r="44" spans="1:17" ht="15" customHeight="1" x14ac:dyDescent="0.25">
      <c r="A44" s="10" t="s">
        <v>37</v>
      </c>
      <c r="M44" s="38"/>
      <c r="N44" s="39"/>
      <c r="O44" s="40"/>
    </row>
    <row r="45" spans="1:17" x14ac:dyDescent="0.25">
      <c r="A45" s="60" t="s">
        <v>38</v>
      </c>
      <c r="B45" s="60"/>
      <c r="C45" s="60"/>
      <c r="D45" s="60"/>
      <c r="E45" s="60"/>
      <c r="F45" s="60"/>
      <c r="G45" s="60"/>
      <c r="H45" s="60"/>
      <c r="I45" s="60"/>
      <c r="J45" s="60"/>
      <c r="K45" s="60"/>
      <c r="L45" s="60"/>
      <c r="M45" s="60"/>
      <c r="N45" s="60"/>
      <c r="O45" s="60"/>
      <c r="P45" s="2"/>
      <c r="Q45" s="2"/>
    </row>
    <row r="46" spans="1:17" ht="15" customHeight="1" x14ac:dyDescent="0.25">
      <c r="A46" s="59" t="s">
        <v>39</v>
      </c>
      <c r="B46" s="59"/>
      <c r="C46" s="59"/>
      <c r="D46" s="59"/>
      <c r="E46" s="59"/>
      <c r="F46" s="59"/>
      <c r="G46" s="59"/>
      <c r="H46" s="59"/>
      <c r="I46" s="59"/>
      <c r="J46" s="59"/>
      <c r="K46" s="59"/>
      <c r="L46" s="59"/>
      <c r="M46" s="59"/>
      <c r="N46" s="59"/>
      <c r="O46" s="59"/>
      <c r="P46" s="37"/>
      <c r="Q46" s="37"/>
    </row>
    <row r="47" spans="1:17" x14ac:dyDescent="0.25">
      <c r="A47" s="58" t="s">
        <v>40</v>
      </c>
      <c r="B47" s="58"/>
      <c r="C47" s="58"/>
      <c r="D47" s="58"/>
      <c r="E47" s="58"/>
      <c r="F47" s="58"/>
      <c r="G47" s="58"/>
      <c r="H47" s="58"/>
      <c r="I47" s="58"/>
      <c r="J47" s="58"/>
      <c r="K47" s="58"/>
      <c r="L47" s="58"/>
      <c r="M47" s="58"/>
      <c r="N47" s="58"/>
      <c r="O47" s="58"/>
      <c r="P47" s="5"/>
      <c r="Q47" s="5"/>
    </row>
    <row r="48" spans="1:17" x14ac:dyDescent="0.25">
      <c r="A48" s="58" t="s">
        <v>41</v>
      </c>
      <c r="B48" s="58"/>
      <c r="C48" s="58"/>
      <c r="D48" s="58"/>
      <c r="E48" s="58"/>
      <c r="F48" s="58"/>
      <c r="G48" s="58"/>
      <c r="H48" s="58"/>
      <c r="I48" s="58"/>
      <c r="J48" s="58"/>
      <c r="K48" s="58"/>
      <c r="L48" s="58"/>
      <c r="M48" s="58"/>
      <c r="N48" s="58"/>
      <c r="O48" s="58"/>
      <c r="P48" s="5"/>
      <c r="Q48" s="5"/>
    </row>
    <row r="49" spans="11:14" x14ac:dyDescent="0.25">
      <c r="K49" s="2"/>
      <c r="L49" s="2"/>
      <c r="M49" s="2"/>
      <c r="N49" s="2"/>
    </row>
    <row r="91" spans="11:15" s="2" customFormat="1" x14ac:dyDescent="0.25">
      <c r="K91" s="4"/>
      <c r="L91" s="4"/>
      <c r="M91" s="4"/>
      <c r="N91" s="4"/>
      <c r="O91" s="4"/>
    </row>
    <row r="92" spans="11:15" s="2" customFormat="1" x14ac:dyDescent="0.25">
      <c r="K92" s="4"/>
      <c r="L92" s="4"/>
      <c r="M92" s="4"/>
      <c r="N92" s="4"/>
      <c r="O92" s="4"/>
    </row>
    <row r="93" spans="11:15" s="2" customFormat="1" x14ac:dyDescent="0.25">
      <c r="K93" s="4"/>
      <c r="L93" s="4"/>
      <c r="M93" s="4"/>
      <c r="N93" s="4"/>
      <c r="O93" s="4"/>
    </row>
    <row r="94" spans="11:15" s="2" customFormat="1" x14ac:dyDescent="0.25">
      <c r="K94" s="4"/>
      <c r="L94" s="4"/>
      <c r="M94" s="4"/>
      <c r="N94" s="4"/>
      <c r="O94" s="4"/>
    </row>
  </sheetData>
  <sheetProtection algorithmName="SHA-512" hashValue="fVwcLq9kgNrwsrZGCV4CQhnKOreyT6tE1aST8Ff+7MYJfAfwBBeHYd6zdn5THO5oeo3M1cGmvdOPMX7tLUEtIA==" saltValue="uizTSg/5oJO/+3q5NoAyFg==" spinCount="100000" sheet="1" selectLockedCells="1"/>
  <mergeCells count="35">
    <mergeCell ref="L33:N33"/>
    <mergeCell ref="L32:N32"/>
    <mergeCell ref="L31:N31"/>
    <mergeCell ref="L30:N30"/>
    <mergeCell ref="L29:N29"/>
    <mergeCell ref="L38:N38"/>
    <mergeCell ref="L37:N37"/>
    <mergeCell ref="L36:N36"/>
    <mergeCell ref="L35:N35"/>
    <mergeCell ref="L34:N34"/>
    <mergeCell ref="A30:K38"/>
    <mergeCell ref="F9:I9"/>
    <mergeCell ref="B40:C40"/>
    <mergeCell ref="A9:B11"/>
    <mergeCell ref="D9:E9"/>
    <mergeCell ref="D11:E11"/>
    <mergeCell ref="A29:K29"/>
    <mergeCell ref="M11:N11"/>
    <mergeCell ref="M9:N9"/>
    <mergeCell ref="K9:L9"/>
    <mergeCell ref="K11:L11"/>
    <mergeCell ref="F11:I11"/>
    <mergeCell ref="A2:A5"/>
    <mergeCell ref="B2:M2"/>
    <mergeCell ref="N2:O2"/>
    <mergeCell ref="B3:M3"/>
    <mergeCell ref="N3:O3"/>
    <mergeCell ref="B4:M5"/>
    <mergeCell ref="N4:O4"/>
    <mergeCell ref="N5:O5"/>
    <mergeCell ref="A48:O48"/>
    <mergeCell ref="A47:O47"/>
    <mergeCell ref="A46:O46"/>
    <mergeCell ref="A45:O45"/>
    <mergeCell ref="B41:C4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G14:G28</xm:sqref>
        </x14:dataValidation>
        <x14:dataValidation type="list" allowBlank="1" showInputMessage="1" showErrorMessage="1" xr:uid="{00000000-0002-0000-0000-000008000000}">
          <x14:formula1>
            <xm:f>Cálculos!$F$7:$F$8</xm:f>
          </x14:formula1>
          <xm:sqref>I14:I28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8" bestFit="1" customWidth="1"/>
    <col min="6" max="6" width="15" style="32" bestFit="1" customWidth="1"/>
  </cols>
  <sheetData>
    <row r="6" spans="2:6" x14ac:dyDescent="0.25">
      <c r="B6" s="14" t="s">
        <v>9</v>
      </c>
      <c r="D6" s="26" t="s">
        <v>42</v>
      </c>
      <c r="F6" s="29" t="s">
        <v>43</v>
      </c>
    </row>
    <row r="7" spans="2:6" x14ac:dyDescent="0.25">
      <c r="B7" s="2" t="s">
        <v>44</v>
      </c>
      <c r="D7" s="27">
        <v>0</v>
      </c>
      <c r="F7" s="30">
        <v>0.08</v>
      </c>
    </row>
    <row r="8" spans="2:6" x14ac:dyDescent="0.25">
      <c r="B8" s="2" t="s">
        <v>45</v>
      </c>
      <c r="D8" s="27">
        <v>0.05</v>
      </c>
      <c r="F8" s="31">
        <v>0</v>
      </c>
    </row>
    <row r="9" spans="2:6" x14ac:dyDescent="0.25">
      <c r="B9" s="2" t="s">
        <v>46</v>
      </c>
      <c r="D9" s="27">
        <v>0.19</v>
      </c>
    </row>
    <row r="10" spans="2:6" x14ac:dyDescent="0.25">
      <c r="D10"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2"/>
    </row>
    <row r="3" spans="2:11" ht="15" customHeight="1" x14ac:dyDescent="0.25">
      <c r="B3" s="125"/>
      <c r="C3" s="125"/>
      <c r="D3" s="116" t="s">
        <v>2</v>
      </c>
      <c r="E3" s="118"/>
      <c r="F3" s="118"/>
      <c r="G3" s="118"/>
      <c r="H3" s="117"/>
      <c r="I3" s="116" t="s">
        <v>77</v>
      </c>
      <c r="J3" s="117"/>
      <c r="K3" s="51"/>
    </row>
    <row r="4" spans="2:11" ht="15" customHeight="1" x14ac:dyDescent="0.25">
      <c r="B4" s="125"/>
      <c r="C4" s="125"/>
      <c r="D4" s="119" t="s">
        <v>3</v>
      </c>
      <c r="E4" s="120"/>
      <c r="F4" s="120"/>
      <c r="G4" s="120"/>
      <c r="H4" s="121"/>
      <c r="I4" s="116" t="s">
        <v>79</v>
      </c>
      <c r="J4" s="117"/>
      <c r="K4" s="51"/>
    </row>
    <row r="5" spans="2:11" ht="15" customHeight="1" x14ac:dyDescent="0.25">
      <c r="B5" s="125"/>
      <c r="C5" s="125"/>
      <c r="D5" s="122"/>
      <c r="E5" s="123"/>
      <c r="F5" s="123"/>
      <c r="G5" s="123"/>
      <c r="H5" s="124"/>
      <c r="I5" s="116" t="s">
        <v>47</v>
      </c>
      <c r="J5" s="117"/>
      <c r="K5" s="51"/>
    </row>
    <row r="6" spans="2:11" x14ac:dyDescent="0.25">
      <c r="K6" s="43"/>
    </row>
    <row r="7" spans="2:11" ht="15.75" customHeight="1" x14ac:dyDescent="0.25">
      <c r="B7" s="114" t="s">
        <v>48</v>
      </c>
      <c r="C7" s="114"/>
      <c r="D7" s="114"/>
      <c r="E7" s="114"/>
      <c r="F7" s="114"/>
      <c r="G7" s="114"/>
      <c r="H7" s="114"/>
      <c r="I7" s="114"/>
      <c r="J7" s="114"/>
      <c r="K7" s="48"/>
    </row>
    <row r="8" spans="2:11" ht="15.75" customHeight="1" x14ac:dyDescent="0.25">
      <c r="B8" s="111" t="s">
        <v>49</v>
      </c>
      <c r="C8" s="111" t="s">
        <v>50</v>
      </c>
      <c r="D8" s="111"/>
      <c r="E8" s="111"/>
      <c r="F8" s="111"/>
      <c r="G8" s="114" t="s">
        <v>51</v>
      </c>
      <c r="H8" s="114"/>
      <c r="I8" s="114"/>
      <c r="J8" s="114"/>
      <c r="K8" s="48"/>
    </row>
    <row r="9" spans="2:11" ht="15.75" customHeight="1" x14ac:dyDescent="0.25">
      <c r="B9" s="111"/>
      <c r="C9" s="47" t="s">
        <v>52</v>
      </c>
      <c r="D9" s="47" t="s">
        <v>53</v>
      </c>
      <c r="E9" s="111" t="s">
        <v>54</v>
      </c>
      <c r="F9" s="111"/>
      <c r="G9" s="114"/>
      <c r="H9" s="114"/>
      <c r="I9" s="114"/>
      <c r="J9" s="114"/>
      <c r="K9" s="48"/>
    </row>
    <row r="10" spans="2:11" ht="15.75" customHeight="1" x14ac:dyDescent="0.25">
      <c r="B10" s="45">
        <v>1</v>
      </c>
      <c r="C10" s="45">
        <v>2021</v>
      </c>
      <c r="D10" s="45">
        <v>5</v>
      </c>
      <c r="E10" s="112">
        <v>24</v>
      </c>
      <c r="F10" s="112"/>
      <c r="G10" s="126" t="s">
        <v>55</v>
      </c>
      <c r="H10" s="126"/>
      <c r="I10" s="126"/>
      <c r="J10" s="126"/>
      <c r="K10" s="50"/>
    </row>
    <row r="11" spans="2:11" ht="57.75" customHeight="1" x14ac:dyDescent="0.25">
      <c r="B11" s="45">
        <v>2</v>
      </c>
      <c r="C11" s="45">
        <v>2022</v>
      </c>
      <c r="D11" s="45">
        <v>5</v>
      </c>
      <c r="E11" s="105">
        <v>31</v>
      </c>
      <c r="F11" s="106"/>
      <c r="G11" s="107" t="s">
        <v>56</v>
      </c>
      <c r="H11" s="108"/>
      <c r="I11" s="108"/>
      <c r="J11" s="109"/>
      <c r="K11" s="50"/>
    </row>
    <row r="12" spans="2:11" ht="82.5" customHeight="1" x14ac:dyDescent="0.25">
      <c r="B12" s="45">
        <v>3</v>
      </c>
      <c r="C12" s="45">
        <v>2022</v>
      </c>
      <c r="D12" s="45">
        <v>7</v>
      </c>
      <c r="E12" s="105">
        <v>27</v>
      </c>
      <c r="F12" s="106"/>
      <c r="G12" s="107" t="s">
        <v>57</v>
      </c>
      <c r="H12" s="108"/>
      <c r="I12" s="108"/>
      <c r="J12" s="109"/>
      <c r="K12" s="50"/>
    </row>
    <row r="13" spans="2:11" ht="100.5" customHeight="1" x14ac:dyDescent="0.25">
      <c r="B13" s="45">
        <v>4</v>
      </c>
      <c r="C13" s="45">
        <v>2023</v>
      </c>
      <c r="D13" s="45">
        <v>11</v>
      </c>
      <c r="E13" s="105">
        <v>30</v>
      </c>
      <c r="F13" s="106"/>
      <c r="G13" s="107" t="s">
        <v>72</v>
      </c>
      <c r="H13" s="108"/>
      <c r="I13" s="108"/>
      <c r="J13" s="109"/>
      <c r="K13" s="50"/>
    </row>
    <row r="14" spans="2:11" ht="70.5" customHeight="1" x14ac:dyDescent="0.25">
      <c r="B14" s="45">
        <v>5</v>
      </c>
      <c r="C14" s="45">
        <v>2024</v>
      </c>
      <c r="D14" s="53" t="s">
        <v>71</v>
      </c>
      <c r="E14" s="105">
        <v>27</v>
      </c>
      <c r="F14" s="106"/>
      <c r="G14" s="107" t="s">
        <v>73</v>
      </c>
      <c r="H14" s="108"/>
      <c r="I14" s="108"/>
      <c r="J14" s="109"/>
      <c r="K14" s="50"/>
    </row>
    <row r="15" spans="2:11" ht="76.5" customHeight="1" x14ac:dyDescent="0.25">
      <c r="B15" s="45">
        <v>6</v>
      </c>
      <c r="C15" s="45">
        <v>2024</v>
      </c>
      <c r="D15" s="53" t="s">
        <v>74</v>
      </c>
      <c r="E15" s="105"/>
      <c r="F15" s="106"/>
      <c r="G15" s="107" t="s">
        <v>76</v>
      </c>
      <c r="H15" s="108"/>
      <c r="I15" s="108"/>
      <c r="J15" s="109"/>
      <c r="K15" s="50"/>
    </row>
    <row r="16" spans="2:11" ht="15.75" customHeight="1" x14ac:dyDescent="0.25">
      <c r="B16" s="111" t="s">
        <v>58</v>
      </c>
      <c r="C16" s="111"/>
      <c r="D16" s="111"/>
      <c r="E16" s="111"/>
      <c r="F16" s="111"/>
      <c r="G16" s="111"/>
      <c r="H16" s="111"/>
      <c r="I16" s="111"/>
      <c r="J16" s="111"/>
      <c r="K16" s="46"/>
    </row>
    <row r="17" spans="2:11" x14ac:dyDescent="0.25">
      <c r="B17" s="111" t="s">
        <v>59</v>
      </c>
      <c r="C17" s="111"/>
      <c r="D17" s="111"/>
      <c r="E17" s="111"/>
      <c r="F17" s="111" t="s">
        <v>60</v>
      </c>
      <c r="G17" s="111"/>
      <c r="H17" s="111"/>
      <c r="I17" s="111"/>
      <c r="J17" s="111"/>
      <c r="K17" s="46"/>
    </row>
    <row r="18" spans="2:11" ht="15.75" customHeight="1" x14ac:dyDescent="0.25">
      <c r="B18" s="112" t="s">
        <v>61</v>
      </c>
      <c r="C18" s="112"/>
      <c r="D18" s="112"/>
      <c r="E18" s="112"/>
      <c r="F18" s="112" t="s">
        <v>75</v>
      </c>
      <c r="G18" s="112"/>
      <c r="H18" s="112"/>
      <c r="I18" s="112"/>
      <c r="J18" s="112"/>
      <c r="K18" s="44"/>
    </row>
    <row r="19" spans="2:11" x14ac:dyDescent="0.25">
      <c r="B19" s="111" t="s">
        <v>62</v>
      </c>
      <c r="C19" s="111"/>
      <c r="D19" s="111"/>
      <c r="E19" s="111"/>
      <c r="F19" s="111"/>
      <c r="G19" s="111"/>
      <c r="H19" s="111"/>
      <c r="I19" s="111"/>
      <c r="J19" s="111"/>
      <c r="K19" s="46"/>
    </row>
    <row r="20" spans="2:11" x14ac:dyDescent="0.25">
      <c r="B20" s="111" t="s">
        <v>59</v>
      </c>
      <c r="C20" s="111"/>
      <c r="D20" s="111"/>
      <c r="E20" s="111"/>
      <c r="F20" s="111" t="s">
        <v>60</v>
      </c>
      <c r="G20" s="111"/>
      <c r="H20" s="111"/>
      <c r="I20" s="111"/>
      <c r="J20" s="111"/>
      <c r="K20" s="46"/>
    </row>
    <row r="21" spans="2:11" ht="15.75" customHeight="1" x14ac:dyDescent="0.25">
      <c r="B21" s="113" t="s">
        <v>63</v>
      </c>
      <c r="C21" s="113"/>
      <c r="D21" s="113"/>
      <c r="E21" s="113"/>
      <c r="F21" s="113" t="s">
        <v>64</v>
      </c>
      <c r="G21" s="113"/>
      <c r="H21" s="113"/>
      <c r="I21" s="113"/>
      <c r="J21" s="113"/>
      <c r="K21" s="49"/>
    </row>
    <row r="22" spans="2:11" ht="15.75" customHeight="1" x14ac:dyDescent="0.25">
      <c r="B22" s="114" t="s">
        <v>65</v>
      </c>
      <c r="C22" s="114"/>
      <c r="D22" s="114"/>
      <c r="E22" s="114"/>
      <c r="F22" s="114"/>
      <c r="G22" s="114"/>
      <c r="H22" s="114"/>
      <c r="I22" s="114"/>
      <c r="J22" s="114"/>
      <c r="K22" s="48"/>
    </row>
    <row r="23" spans="2:11" x14ac:dyDescent="0.25">
      <c r="B23" s="111" t="s">
        <v>59</v>
      </c>
      <c r="C23" s="111"/>
      <c r="D23" s="111"/>
      <c r="E23" s="111" t="s">
        <v>60</v>
      </c>
      <c r="F23" s="111"/>
      <c r="G23" s="111"/>
      <c r="H23" s="111" t="s">
        <v>66</v>
      </c>
      <c r="I23" s="111"/>
      <c r="J23" s="111"/>
      <c r="K23" s="46"/>
    </row>
    <row r="24" spans="2:11" x14ac:dyDescent="0.25">
      <c r="B24" s="111"/>
      <c r="C24" s="111"/>
      <c r="D24" s="111"/>
      <c r="E24" s="111"/>
      <c r="F24" s="111"/>
      <c r="G24" s="111"/>
      <c r="H24" s="47" t="s">
        <v>52</v>
      </c>
      <c r="I24" s="47" t="s">
        <v>53</v>
      </c>
      <c r="J24" s="47" t="s">
        <v>54</v>
      </c>
      <c r="K24" s="46"/>
    </row>
    <row r="25" spans="2:11" x14ac:dyDescent="0.25">
      <c r="B25" s="112" t="s">
        <v>67</v>
      </c>
      <c r="C25" s="112"/>
      <c r="D25" s="112"/>
      <c r="E25" s="113" t="s">
        <v>68</v>
      </c>
      <c r="F25" s="113"/>
      <c r="G25" s="113"/>
      <c r="H25" s="45">
        <v>2024</v>
      </c>
      <c r="I25" s="53" t="s">
        <v>74</v>
      </c>
      <c r="J25" s="45"/>
      <c r="K25" s="44"/>
    </row>
    <row r="26" spans="2:11" x14ac:dyDescent="0.25">
      <c r="K26" s="43"/>
    </row>
    <row r="27" spans="2:11" ht="56.25" customHeight="1" x14ac:dyDescent="0.25">
      <c r="B27" s="43"/>
      <c r="C27" s="110" t="s">
        <v>69</v>
      </c>
      <c r="D27" s="110"/>
      <c r="E27" s="110"/>
      <c r="F27" s="110"/>
      <c r="G27" s="110"/>
      <c r="H27" s="110"/>
      <c r="I27" s="110"/>
      <c r="K27" s="43"/>
    </row>
    <row r="28" spans="2:11" ht="16.5" customHeight="1" x14ac:dyDescent="0.25">
      <c r="E28" s="115" t="s">
        <v>70</v>
      </c>
      <c r="F28" s="115"/>
      <c r="G28" s="115"/>
      <c r="H28" s="115"/>
      <c r="I28" s="115"/>
      <c r="J28" s="115"/>
      <c r="K28" s="42"/>
    </row>
    <row r="29" spans="2:11" x14ac:dyDescent="0.25">
      <c r="B29" s="43"/>
      <c r="C29" s="43"/>
      <c r="D29" s="43"/>
      <c r="E29" s="115"/>
      <c r="F29" s="115"/>
      <c r="G29" s="115"/>
      <c r="H29" s="115"/>
      <c r="I29" s="115"/>
      <c r="J29" s="115"/>
      <c r="K29" s="42"/>
    </row>
    <row r="30" spans="2:11" ht="15" customHeight="1" x14ac:dyDescent="0.25">
      <c r="C30" s="41"/>
      <c r="D30" s="41"/>
      <c r="E30" s="41"/>
      <c r="F30" s="41"/>
      <c r="G30" s="41"/>
      <c r="H30" s="41"/>
    </row>
    <row r="31" spans="2:11" x14ac:dyDescent="0.25">
      <c r="B31" s="41"/>
      <c r="C31" s="41"/>
      <c r="D31" s="41"/>
      <c r="E31" s="41"/>
      <c r="F31" s="41"/>
      <c r="G31" s="41"/>
      <c r="H31" s="4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2024-08-21T15:03:45Z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