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OneDrive - UNIVERSIDAD DE CUNDINAMARCA\CONTRATACION DIRECTA 2024\F-CD-152 DE 2024\PUBLICACION\"/>
    </mc:Choice>
  </mc:AlternateContent>
  <xr:revisionPtr revIDLastSave="0" documentId="13_ncr:1_{306FABED-8077-4C4F-93F4-2221114A20A5}"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M15" i="7" s="1"/>
  <c r="L16" i="7"/>
  <c r="N16" i="7" s="1"/>
  <c r="L17" i="7"/>
  <c r="M17" i="7" s="1"/>
  <c r="L18" i="7"/>
  <c r="M18" i="7" s="1"/>
  <c r="L19" i="7"/>
  <c r="N19" i="7" s="1"/>
  <c r="J15" i="7"/>
  <c r="J16" i="7"/>
  <c r="J17" i="7"/>
  <c r="J18" i="7"/>
  <c r="J19" i="7"/>
  <c r="H15" i="7"/>
  <c r="H16" i="7"/>
  <c r="H17" i="7"/>
  <c r="H18" i="7"/>
  <c r="H19" i="7"/>
  <c r="O24" i="7"/>
  <c r="K16" i="7" l="1"/>
  <c r="K15" i="7"/>
  <c r="N15" i="7"/>
  <c r="O15" i="7" s="1"/>
  <c r="N17" i="7"/>
  <c r="M19" i="7"/>
  <c r="M16" i="7"/>
  <c r="O16" i="7" s="1"/>
  <c r="K18" i="7"/>
  <c r="K19" i="7"/>
  <c r="K17" i="7"/>
  <c r="O19" i="7"/>
  <c r="N18" i="7"/>
  <c r="O18" i="7" s="1"/>
  <c r="O17" i="7"/>
  <c r="O21" i="7"/>
  <c r="L14" i="7"/>
  <c r="M14" i="7" s="1"/>
  <c r="O25" i="7" s="1"/>
  <c r="J14" i="7"/>
  <c r="H14" i="7"/>
  <c r="O22" i="7" l="1"/>
  <c r="O20" i="7"/>
  <c r="K14" i="7"/>
  <c r="O26" i="7"/>
  <c r="O27" i="7"/>
  <c r="O28" i="7" s="1"/>
  <c r="N14" i="7"/>
  <c r="O14" i="7" s="1"/>
  <c r="O23" i="7" l="1"/>
  <c r="O29" i="7" s="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<sst xmlns="http://schemas.openxmlformats.org/spreadsheetml/2006/main" count="108" uniqueCount="88">
  <si>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</si>
  <si>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</si>
  <si>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</si>
  <si>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</si>
  <si>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</si>
  <si>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</si>
  <si>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</si>
  <si>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</si>
  <si>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</si>
  <si>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</si>
  <si>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</si>
  <si>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</si>
  <si>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</si>
  <si>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</si>
  <si>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</si>
  <si>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</si>
  <si>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</si>
  <si>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</si>
  <si>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</si>
  <si>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</si>
  <si>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</si>
  <si>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</si>
  <si>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</si>
  <si>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</si>
  <si>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</si>
  <si>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</si>
  <si>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</si>
  <si>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</si>
  <si>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</si>
  <si>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</si>
  <si>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</si>
  <si>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</si>
  <si>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</si>
  <si>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</si>
  <si>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</si>
  <si>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</si>
  <si>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</si>
  <si>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</si>
  <si>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</si>
  <si>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</si>
  <si>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</si>
  <si>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</si>
  <si>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</si>
  <si>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</si>
  <si>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</si>
  <si>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</si>
  <si>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</si>
  <si>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</si>
  <si>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</si>
  <si>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</si>
  <si>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</si>
  <si>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</si>
  <si>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</si>
  <si>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</si>
  <si>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</si>
  <si>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</si>
  <si>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</si>
  <si>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</si>
  <si>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</si>
  <si>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</si>
  <si>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</si>
  <si>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</si>
  <si>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</si>
  <si>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</si>
  <si>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</si>
  <si>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</si>
  <si>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</si>
  <si>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</si>
  <si>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</si>
  <si>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</si>
  <si>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</si>
  <si>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</si>
  <si>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</si>
  <si>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</si>
  <si>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</si>
  <si>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</si>
  <si>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</si>
  <si>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</si>
  <si>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</si>
  <si>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</si>
  <si>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</si>
  <si>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</si>
  <si>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y suministro de bebida de agua en botella por 600 ml para la experiencia Campo de Aprendizaje Cultural - Expo UCundinamarca, 2024. La cual debe ser suministrada en las siguientes Unidades Regionales: Sede Fusagasugá 385 unidades Seccional Girardot 230 unidades Seccional Ubaté 230 unidades Extensión Facatativá 230 unidades Extensión Soacha 230 unidades Extensión Chía 295 unidades</t>
  </si>
  <si>
    <t>Servicio de alimentación refrigerios para la experiencia Campo de Aprendizaje Cultural - Expo UCundinamarca, 2024, el cual debe garantizar las siguientes condiciones: sándwich de jamón 30 gr, queso, lechuga con jugo de caja de 200 ml. Sede Fusagasugá 270 unidades Seccional Girardot 266 unidades Seccional Ubaté 266 unidades Extensión Facatativá 266 unidades Extensión Soacha 266 unidades Extensión Chía 266 unidades</t>
  </si>
  <si>
    <t>Servicio de alimentación refrigerios para la experiencia Campo de Aprendizaje Cultural - Expo UCundinamarca, 2024, el cual debe garantizar las siguientes condiciones: mantecada de maíz 60 gr, porción personal con jugo de caja de 200ml Sede Fusagasugá 35 unidades Seccional Girardot 33 unidades Seccional Ubaté 33 unidades Extensión Facatativá 33 unidades Extensión Soacha 33 unidades Extensión Chía 33 unidades</t>
  </si>
  <si>
    <t>Servicio de alimentación almuerzo para la experiencia Campo de Aprendizaje Cultural - Expo UCundinamarca, 2024, el cual debe garantizar las siguientes condiciones: Sopa mediana, porción de proteína (pollo- carne de res) por 150 grs a la plancha, ensalada 150 gr, Bebida 12 onzas (limonada o jugo natural). Sede Fusagasugá 116 unidades  Seccional Girardot 116 unidades  Seccional Ubaté 116 unidades  Extensión Facatativá 116 unidades  Extensión Soacha 116 unidades  Extensión Chía 120 unidades</t>
  </si>
  <si>
    <t>Servicio de alimentación cena para la experiencia Campo de Aprendizaje Cultural - Expo UCundinamarca, 2024, el cual debe garantizar las siguientes condiciones: Proteína (Filet miñón -Gordon blue) 150 gr, torta de papa gratinada 150 gr, verduras soute 150 gr, bebida 12 onzas (limonada o jugo natural).El servicio incluye Mesa tipo buffet, meseros, Menaje. Sede Fusagasugá 175 unidades</t>
  </si>
  <si>
    <t>Servicio de alimentación Pasabocas para la experiencia Campo de Aprendizaje Cultural - Expo UCundinamarca, 2024, el cual   debe garantizar  las siguientes condiciones: 75 de dulce (postre de fresa y limón 3 onz) 75 de sal (hojaldra de jamón y queso o pollo 80 gr)  Sede Fusagasugá 150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</si>
</sst>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15" zoomScale="90" zoomScaleNormal="70" zoomScaleSheetLayoutView="90" zoomScalePageLayoutView="55" workbookViewId="0">
      <selection activeCell="G19" sqref="G19"/>
    </sheetView>
  </sheetViews>
  <sheetFormatPr baseColWidth="10" defaultColWidth="11.42578125" defaultRowHeight="15" x14ac:dyDescent="0.25"/>
  <cols>
    <col min="1" max="1" width="10.42578125" style="2" customWidth="1"/>
    <col min="2" max="2" width="7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0.75" customHeight="1" x14ac:dyDescent="0.2">
      <c r="A14" s="26">
        <v>1</v>
      </c>
      <c r="B14" s="57" t="s">
        <v>82</v>
      </c>
      <c r="C14" s="12"/>
      <c r="D14" s="58">
        <v>1600</v>
      </c>
      <c r="E14" s="58" t="s">
        <v>81</v>
      </c>
      <c r="F14" s="13"/>
      <c r="G14" s="11"/>
      <c r="H14" s="1">
        <f>+ROUND(F14*G14,0)</f>
        <v>0</v>
      </c>
      <c r="I14" s="11"/>
      <c r="J14" s="1">
        <f t="shared" ref="J14:J19" si="0">ROUND(F14*I14,0)</f>
        <v>0</v>
      </c>
      <c r="K14" s="1">
        <f t="shared" ref="K14:K19" si="1">ROUND(F14+H14+J14,0)</f>
        <v>0</v>
      </c>
      <c r="L14" s="1">
        <f t="shared" ref="L14:L19" si="2">ROUND(F14*D14,0)</f>
        <v>0</v>
      </c>
      <c r="M14" s="1">
        <f t="shared" ref="M14:M19" si="3">ROUND(L14*G14,0)</f>
        <v>0</v>
      </c>
      <c r="N14" s="1">
        <f t="shared" ref="N14:N19" si="4">ROUND(L14*I14,0)</f>
        <v>0</v>
      </c>
      <c r="O14" s="27">
        <f t="shared" ref="O14:O19" si="5">ROUND(L14+N14+M14,0)</f>
        <v>0</v>
      </c>
    </row>
    <row r="15" spans="1:15" s="9" customFormat="1" ht="116.25" customHeight="1" x14ac:dyDescent="0.2">
      <c r="A15" s="26">
        <v>2</v>
      </c>
      <c r="B15" s="57" t="s">
        <v>83</v>
      </c>
      <c r="C15" s="12"/>
      <c r="D15" s="58">
        <v>1600</v>
      </c>
      <c r="E15" s="58" t="s">
        <v>81</v>
      </c>
      <c r="F15" s="13"/>
      <c r="G15" s="11"/>
      <c r="H15" s="1">
        <f t="shared" ref="H15:H19" si="6">+ROUND(F15*G15,0)</f>
        <v>0</v>
      </c>
      <c r="I15" s="11"/>
      <c r="J15" s="1">
        <f t="shared" si="0"/>
        <v>0</v>
      </c>
      <c r="K15" s="1">
        <f t="shared" si="1"/>
        <v>0</v>
      </c>
      <c r="L15" s="1">
        <f t="shared" si="2"/>
        <v>0</v>
      </c>
      <c r="M15" s="1">
        <f t="shared" si="3"/>
        <v>0</v>
      </c>
      <c r="N15" s="1">
        <f t="shared" si="4"/>
        <v>0</v>
      </c>
      <c r="O15" s="27">
        <f t="shared" si="5"/>
        <v>0</v>
      </c>
    </row>
    <row r="16" spans="1:15" s="9" customFormat="1" ht="103.5" customHeight="1" x14ac:dyDescent="0.2">
      <c r="A16" s="26">
        <v>3</v>
      </c>
      <c r="B16" s="57" t="s">
        <v>84</v>
      </c>
      <c r="C16" s="12"/>
      <c r="D16" s="58">
        <v>200</v>
      </c>
      <c r="E16" s="58" t="s">
        <v>81</v>
      </c>
      <c r="F16" s="13"/>
      <c r="G16" s="11"/>
      <c r="H16" s="1">
        <f t="shared" si="6"/>
        <v>0</v>
      </c>
      <c r="I16" s="11"/>
      <c r="J16" s="1">
        <f t="shared" si="0"/>
        <v>0</v>
      </c>
      <c r="K16" s="1">
        <f t="shared" si="1"/>
        <v>0</v>
      </c>
      <c r="L16" s="1">
        <f t="shared" si="2"/>
        <v>0</v>
      </c>
      <c r="M16" s="1">
        <f t="shared" si="3"/>
        <v>0</v>
      </c>
      <c r="N16" s="1">
        <f t="shared" si="4"/>
        <v>0</v>
      </c>
      <c r="O16" s="27">
        <f t="shared" si="5"/>
        <v>0</v>
      </c>
    </row>
    <row r="17" spans="1:15" s="9" customFormat="1" ht="111.75" customHeight="1" x14ac:dyDescent="0.2">
      <c r="A17" s="26">
        <v>4</v>
      </c>
      <c r="B17" s="57" t="s">
        <v>85</v>
      </c>
      <c r="C17" s="12"/>
      <c r="D17" s="58">
        <v>700</v>
      </c>
      <c r="E17" s="58" t="s">
        <v>81</v>
      </c>
      <c r="F17" s="13"/>
      <c r="G17" s="11"/>
      <c r="H17" s="1">
        <f t="shared" si="6"/>
        <v>0</v>
      </c>
      <c r="I17" s="11"/>
      <c r="J17" s="1">
        <f t="shared" si="0"/>
        <v>0</v>
      </c>
      <c r="K17" s="1">
        <f t="shared" si="1"/>
        <v>0</v>
      </c>
      <c r="L17" s="1">
        <f t="shared" si="2"/>
        <v>0</v>
      </c>
      <c r="M17" s="1">
        <f t="shared" si="3"/>
        <v>0</v>
      </c>
      <c r="N17" s="1">
        <f t="shared" si="4"/>
        <v>0</v>
      </c>
      <c r="O17" s="27">
        <f t="shared" si="5"/>
        <v>0</v>
      </c>
    </row>
    <row r="18" spans="1:15" s="9" customFormat="1" ht="119.25" customHeight="1" x14ac:dyDescent="0.2">
      <c r="A18" s="26">
        <v>5</v>
      </c>
      <c r="B18" s="57" t="s">
        <v>86</v>
      </c>
      <c r="C18" s="12"/>
      <c r="D18" s="58">
        <v>175</v>
      </c>
      <c r="E18" s="58" t="s">
        <v>81</v>
      </c>
      <c r="F18" s="13"/>
      <c r="G18" s="11"/>
      <c r="H18" s="1">
        <f t="shared" si="6"/>
        <v>0</v>
      </c>
      <c r="I18" s="11"/>
      <c r="J18" s="1">
        <f t="shared" si="0"/>
        <v>0</v>
      </c>
      <c r="K18" s="1">
        <f t="shared" si="1"/>
        <v>0</v>
      </c>
      <c r="L18" s="1">
        <f t="shared" si="2"/>
        <v>0</v>
      </c>
      <c r="M18" s="1">
        <f t="shared" si="3"/>
        <v>0</v>
      </c>
      <c r="N18" s="1">
        <f t="shared" si="4"/>
        <v>0</v>
      </c>
      <c r="O18" s="27">
        <f t="shared" si="5"/>
        <v>0</v>
      </c>
    </row>
    <row r="19" spans="1:15" s="9" customFormat="1" ht="199.5" customHeight="1" thickBot="1" x14ac:dyDescent="0.25">
      <c r="A19" s="26">
        <v>6</v>
      </c>
      <c r="B19" s="57" t="s">
        <v>87</v>
      </c>
      <c r="C19" s="12"/>
      <c r="D19" s="58">
        <v>150</v>
      </c>
      <c r="E19" s="58" t="s">
        <v>81</v>
      </c>
      <c r="F19" s="13"/>
      <c r="G19" s="11"/>
      <c r="H19" s="1">
        <f t="shared" si="6"/>
        <v>0</v>
      </c>
      <c r="I19" s="11"/>
      <c r="J19" s="1">
        <f t="shared" si="0"/>
        <v>0</v>
      </c>
      <c r="K19" s="1">
        <f t="shared" si="1"/>
        <v>0</v>
      </c>
      <c r="L19" s="1">
        <f t="shared" si="2"/>
        <v>0</v>
      </c>
      <c r="M19" s="1">
        <f t="shared" si="3"/>
        <v>0</v>
      </c>
      <c r="N19" s="1">
        <f t="shared" si="4"/>
        <v>0</v>
      </c>
      <c r="O19" s="27">
        <f t="shared" si="5"/>
        <v>0</v>
      </c>
    </row>
    <row r="20" spans="1:15" s="9" customFormat="1" ht="42" customHeight="1" thickBot="1" x14ac:dyDescent="0.3">
      <c r="A20" s="91" t="s">
        <v>26</v>
      </c>
      <c r="B20" s="92"/>
      <c r="C20" s="92"/>
      <c r="D20" s="92"/>
      <c r="E20" s="92"/>
      <c r="F20" s="92"/>
      <c r="G20" s="92"/>
      <c r="H20" s="92"/>
      <c r="I20" s="92"/>
      <c r="J20" s="92"/>
      <c r="K20" s="92"/>
      <c r="L20" s="103" t="s">
        <v>27</v>
      </c>
      <c r="M20" s="104"/>
      <c r="N20" s="104"/>
      <c r="O20" s="35">
        <f>SUMIF(G:G,0%,L:L)+SUMIF(G:G,"",L:L)</f>
        <v>0</v>
      </c>
    </row>
    <row r="21" spans="1:15" s="9" customFormat="1" ht="39" customHeight="1" x14ac:dyDescent="0.25">
      <c r="A21" s="75" t="s">
        <v>78</v>
      </c>
      <c r="B21" s="76"/>
      <c r="C21" s="76"/>
      <c r="D21" s="76"/>
      <c r="E21" s="76"/>
      <c r="F21" s="76"/>
      <c r="G21" s="76"/>
      <c r="H21" s="76"/>
      <c r="I21" s="76"/>
      <c r="J21" s="76"/>
      <c r="K21" s="77"/>
      <c r="L21" s="97" t="s">
        <v>28</v>
      </c>
      <c r="M21" s="98"/>
      <c r="N21" s="98"/>
      <c r="O21" s="36">
        <f>SUMIF(G:G,5%,L:L)</f>
        <v>0</v>
      </c>
    </row>
    <row r="22" spans="1:15" s="9" customFormat="1" ht="30" customHeight="1" x14ac:dyDescent="0.25">
      <c r="A22" s="78"/>
      <c r="B22" s="79"/>
      <c r="C22" s="79"/>
      <c r="D22" s="79"/>
      <c r="E22" s="79"/>
      <c r="F22" s="79"/>
      <c r="G22" s="79"/>
      <c r="H22" s="79"/>
      <c r="I22" s="79"/>
      <c r="J22" s="79"/>
      <c r="K22" s="80"/>
      <c r="L22" s="97" t="s">
        <v>29</v>
      </c>
      <c r="M22" s="98"/>
      <c r="N22" s="98"/>
      <c r="O22" s="36">
        <f>SUMIF(G:G,19%,L:L)</f>
        <v>0</v>
      </c>
    </row>
    <row r="23" spans="1:15" s="9" customFormat="1" ht="30" customHeight="1" x14ac:dyDescent="0.25">
      <c r="A23" s="78"/>
      <c r="B23" s="79"/>
      <c r="C23" s="79"/>
      <c r="D23" s="79"/>
      <c r="E23" s="79"/>
      <c r="F23" s="79"/>
      <c r="G23" s="79"/>
      <c r="H23" s="79"/>
      <c r="I23" s="79"/>
      <c r="J23" s="79"/>
      <c r="K23" s="80"/>
      <c r="L23" s="99" t="s">
        <v>22</v>
      </c>
      <c r="M23" s="100"/>
      <c r="N23" s="100"/>
      <c r="O23" s="37">
        <f>SUM(O20:O22)</f>
        <v>0</v>
      </c>
    </row>
    <row r="24" spans="1:15" s="9" customFormat="1" ht="30" customHeight="1" x14ac:dyDescent="0.25">
      <c r="A24" s="78"/>
      <c r="B24" s="79"/>
      <c r="C24" s="79"/>
      <c r="D24" s="79"/>
      <c r="E24" s="79"/>
      <c r="F24" s="79"/>
      <c r="G24" s="79"/>
      <c r="H24" s="79"/>
      <c r="I24" s="79"/>
      <c r="J24" s="79"/>
      <c r="K24" s="80"/>
      <c r="L24" s="101" t="s">
        <v>30</v>
      </c>
      <c r="M24" s="102"/>
      <c r="N24" s="102"/>
      <c r="O24" s="38">
        <f>SUMIF(G:G,5%,M:M)</f>
        <v>0</v>
      </c>
    </row>
    <row r="25" spans="1:15" s="9" customFormat="1" ht="30" customHeight="1" x14ac:dyDescent="0.25">
      <c r="A25" s="78"/>
      <c r="B25" s="79"/>
      <c r="C25" s="79"/>
      <c r="D25" s="79"/>
      <c r="E25" s="79"/>
      <c r="F25" s="79"/>
      <c r="G25" s="79"/>
      <c r="H25" s="79"/>
      <c r="I25" s="79"/>
      <c r="J25" s="79"/>
      <c r="K25" s="80"/>
      <c r="L25" s="101" t="s">
        <v>31</v>
      </c>
      <c r="M25" s="102"/>
      <c r="N25" s="102"/>
      <c r="O25" s="38">
        <f>SUMIF(G:G,19%,M:M)</f>
        <v>0</v>
      </c>
    </row>
    <row r="26" spans="1:15" s="9" customFormat="1" ht="30" customHeight="1" x14ac:dyDescent="0.25">
      <c r="A26" s="78"/>
      <c r="B26" s="79"/>
      <c r="C26" s="79"/>
      <c r="D26" s="79"/>
      <c r="E26" s="79"/>
      <c r="F26" s="79"/>
      <c r="G26" s="79"/>
      <c r="H26" s="79"/>
      <c r="I26" s="79"/>
      <c r="J26" s="79"/>
      <c r="K26" s="80"/>
      <c r="L26" s="99" t="s">
        <v>32</v>
      </c>
      <c r="M26" s="100"/>
      <c r="N26" s="100"/>
      <c r="O26" s="37">
        <f>SUM(O24:O25)</f>
        <v>0</v>
      </c>
    </row>
    <row r="27" spans="1:15" s="9" customFormat="1" ht="30" customHeight="1" x14ac:dyDescent="0.25">
      <c r="A27" s="78"/>
      <c r="B27" s="79"/>
      <c r="C27" s="79"/>
      <c r="D27" s="79"/>
      <c r="E27" s="79"/>
      <c r="F27" s="79"/>
      <c r="G27" s="79"/>
      <c r="H27" s="79"/>
      <c r="I27" s="79"/>
      <c r="J27" s="79"/>
      <c r="K27" s="80"/>
      <c r="L27" s="97" t="s">
        <v>33</v>
      </c>
      <c r="M27" s="98"/>
      <c r="N27" s="98"/>
      <c r="O27" s="36">
        <f>SUMIF(I:I,8%,N:N)</f>
        <v>0</v>
      </c>
    </row>
    <row r="28" spans="1:15" s="9" customFormat="1" ht="37.5" customHeight="1" x14ac:dyDescent="0.25">
      <c r="A28" s="78"/>
      <c r="B28" s="79"/>
      <c r="C28" s="79"/>
      <c r="D28" s="79"/>
      <c r="E28" s="79"/>
      <c r="F28" s="79"/>
      <c r="G28" s="79"/>
      <c r="H28" s="79"/>
      <c r="I28" s="79"/>
      <c r="J28" s="79"/>
      <c r="K28" s="80"/>
      <c r="L28" s="95" t="s">
        <v>34</v>
      </c>
      <c r="M28" s="96"/>
      <c r="N28" s="96"/>
      <c r="O28" s="37">
        <f>SUM(O27)</f>
        <v>0</v>
      </c>
    </row>
    <row r="29" spans="1:15" s="9" customFormat="1" ht="32.25" customHeight="1" thickBot="1" x14ac:dyDescent="0.3">
      <c r="A29" s="81"/>
      <c r="B29" s="82"/>
      <c r="C29" s="82"/>
      <c r="D29" s="82"/>
      <c r="E29" s="82"/>
      <c r="F29" s="82"/>
      <c r="G29" s="82"/>
      <c r="H29" s="82"/>
      <c r="I29" s="82"/>
      <c r="J29" s="82"/>
      <c r="K29" s="83"/>
      <c r="L29" s="93" t="s">
        <v>35</v>
      </c>
      <c r="M29" s="94"/>
      <c r="N29" s="94"/>
      <c r="O29" s="39">
        <f>+O23+O26+O28</f>
        <v>0</v>
      </c>
    </row>
    <row r="31" spans="1:15" ht="50.1" customHeight="1" thickBot="1" x14ac:dyDescent="0.3">
      <c r="B31" s="84"/>
      <c r="C31" s="84"/>
    </row>
    <row r="32" spans="1:15" x14ac:dyDescent="0.25">
      <c r="B32" s="62" t="s">
        <v>36</v>
      </c>
      <c r="C32" s="62"/>
    </row>
    <row r="33" spans="1:17" ht="15" customHeight="1" x14ac:dyDescent="0.25">
      <c r="M33" s="41"/>
      <c r="N33" s="42"/>
      <c r="O33" s="43"/>
    </row>
    <row r="34" spans="1:17" ht="15.75" customHeight="1" x14ac:dyDescent="0.25">
      <c r="M34" s="41"/>
      <c r="N34" s="42"/>
      <c r="O34" s="43"/>
    </row>
    <row r="35" spans="1:17" ht="15" customHeight="1" x14ac:dyDescent="0.25">
      <c r="A35" s="10" t="s">
        <v>37</v>
      </c>
      <c r="M35" s="41"/>
      <c r="N35" s="42"/>
      <c r="O35" s="43"/>
    </row>
    <row r="36" spans="1:17" x14ac:dyDescent="0.25">
      <c r="A36" s="61" t="s">
        <v>38</v>
      </c>
      <c r="B36" s="61"/>
      <c r="C36" s="61"/>
      <c r="D36" s="61"/>
      <c r="E36" s="61"/>
      <c r="F36" s="61"/>
      <c r="G36" s="61"/>
      <c r="H36" s="61"/>
      <c r="I36" s="61"/>
      <c r="J36" s="61"/>
      <c r="K36" s="61"/>
      <c r="L36" s="61"/>
      <c r="M36" s="61"/>
      <c r="N36" s="61"/>
      <c r="O36" s="61"/>
      <c r="P36" s="2"/>
      <c r="Q36" s="2"/>
    </row>
    <row r="37" spans="1:17" ht="15" customHeight="1" x14ac:dyDescent="0.25">
      <c r="A37" s="60" t="s">
        <v>39</v>
      </c>
      <c r="B37" s="60"/>
      <c r="C37" s="60"/>
      <c r="D37" s="60"/>
      <c r="E37" s="60"/>
      <c r="F37" s="60"/>
      <c r="G37" s="60"/>
      <c r="H37" s="60"/>
      <c r="I37" s="60"/>
      <c r="J37" s="60"/>
      <c r="K37" s="60"/>
      <c r="L37" s="60"/>
      <c r="M37" s="60"/>
      <c r="N37" s="60"/>
      <c r="O37" s="60"/>
      <c r="P37" s="40"/>
      <c r="Q37" s="40"/>
    </row>
    <row r="38" spans="1:17" x14ac:dyDescent="0.25">
      <c r="A38" s="59" t="s">
        <v>40</v>
      </c>
      <c r="B38" s="59"/>
      <c r="C38" s="59"/>
      <c r="D38" s="59"/>
      <c r="E38" s="59"/>
      <c r="F38" s="59"/>
      <c r="G38" s="59"/>
      <c r="H38" s="59"/>
      <c r="I38" s="59"/>
      <c r="J38" s="59"/>
      <c r="K38" s="59"/>
      <c r="L38" s="59"/>
      <c r="M38" s="59"/>
      <c r="N38" s="59"/>
      <c r="O38" s="59"/>
      <c r="P38" s="5"/>
      <c r="Q38" s="5"/>
    </row>
    <row r="39" spans="1:17" x14ac:dyDescent="0.25">
      <c r="A39" s="59" t="s">
        <v>41</v>
      </c>
      <c r="B39" s="59"/>
      <c r="C39" s="59"/>
      <c r="D39" s="59"/>
      <c r="E39" s="59"/>
      <c r="F39" s="59"/>
      <c r="G39" s="59"/>
      <c r="H39" s="59"/>
      <c r="I39" s="59"/>
      <c r="J39" s="59"/>
      <c r="K39" s="59"/>
      <c r="L39" s="59"/>
      <c r="M39" s="59"/>
      <c r="N39" s="59"/>
      <c r="O39" s="59"/>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PzwnD3QXSOA2RNAi2rC4EAfSvTD1eusfRKQ3yG83zM45ZFV50W7ctVuHw8O4LBh4Ma4PXmtIp8fgcjOSQSzUJw==" saltValue="sBkascvhBioySq4Yj0wJzQ=="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2024-08-26T16:36:16Z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