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071 APOYO LOG, VISITA PARES/"/>
    </mc:Choice>
  </mc:AlternateContent>
  <xr:revisionPtr revIDLastSave="126" documentId="11_6E67A70A1D6ABCE9A7431DD0FA640078AEE4D381" xr6:coauthVersionLast="47" xr6:coauthVersionMax="47" xr10:uidLastSave="{9D2E1E4B-2834-495F-893C-A141EF9D8AF4}"/>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7" l="1"/>
  <c r="A16" i="7" s="1"/>
  <c r="A17" i="7" s="1"/>
  <c r="A18" i="7" s="1"/>
  <c r="A19" i="7" s="1"/>
  <c r="L14" i="7"/>
  <c r="M14" i="7" s="1"/>
  <c r="J14" i="7"/>
  <c r="H14" i="7"/>
  <c r="L15" i="7"/>
  <c r="N15" i="7" s="1"/>
  <c r="J15" i="7"/>
  <c r="H15" i="7"/>
  <c r="L16" i="7"/>
  <c r="N16" i="7" s="1"/>
  <c r="J16" i="7"/>
  <c r="H16" i="7"/>
  <c r="L17" i="7"/>
  <c r="M17" i="7" s="1"/>
  <c r="J17" i="7"/>
  <c r="H17" i="7"/>
  <c r="L18" i="7"/>
  <c r="M18" i="7" s="1"/>
  <c r="J18" i="7"/>
  <c r="H18" i="7"/>
  <c r="L19" i="7"/>
  <c r="J19" i="7"/>
  <c r="H19" i="7"/>
  <c r="O24" i="7"/>
  <c r="O21" i="7"/>
  <c r="O25" i="7"/>
  <c r="K15" i="7" l="1"/>
  <c r="K18" i="7"/>
  <c r="K19" i="7"/>
  <c r="K14" i="7"/>
  <c r="K17" i="7"/>
  <c r="N14" i="7"/>
  <c r="O14" i="7" s="1"/>
  <c r="M15" i="7"/>
  <c r="O15" i="7" s="1"/>
  <c r="K16" i="7"/>
  <c r="N17" i="7"/>
  <c r="O17" i="7" s="1"/>
  <c r="M16" i="7"/>
  <c r="O16" i="7" s="1"/>
  <c r="N18" i="7"/>
  <c r="O18" i="7" s="1"/>
  <c r="M19" i="7"/>
  <c r="N19" i="7"/>
  <c r="O22" i="7"/>
  <c r="O20" i="7"/>
  <c r="O23" i="7" s="1"/>
  <c r="O26" i="7"/>
  <c r="O27" i="7"/>
  <c r="O28" i="7" s="1"/>
  <c r="O19" i="7" l="1"/>
  <c r="O29" i="7"/>
</calcChain>
</file>

<file path=xl/sharedStrings.xml><?xml version="1.0" encoding="utf-8"?>
<sst xmlns="http://schemas.openxmlformats.org/spreadsheetml/2006/main" count="64" uniqueCount="57">
  <si>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</si>
  <si>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</si>
  <si>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</si>
  <si>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</si>
  <si>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</si>
  <si>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</si>
  <si>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</si>
  <si>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</si>
  <si>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</si>
  <si>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</si>
  <si>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</si>
  <si>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</si>
  <si>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</si>
  <si>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</si>
  <si>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</si>
  <si>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</si>
  <si>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</si>
  <si>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</si>
  <si>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</si>
  <si>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</si>
  <si>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</si>
  <si>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</si>
  <si>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</si>
  <si>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</si>
  <si>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</si>
  <si>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</si>
  <si>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</si>
  <si>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</si>
  <si>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</si>
  <si>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</si>
  <si>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</si>
  <si>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</si>
  <si>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</si>
  <si>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</si>
  <si>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</si>
  <si>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</si>
  <si>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</si>
  <si>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</si>
  <si>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</si>
  <si>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</si>
  <si>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</si>
  <si>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</si>
  <si>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</si>
  <si>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</si>
  <si>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</si>
  <si>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</si>
  <si>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</si>
  <si>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</si>
  <si>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</si>
  <si>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</si>
  <si>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UNIDAD </t>
  </si>
  <si>
    <t>Servicio de almuerzo en Girardot, Zipaquirá, Fusagasugá, Chía, Facatativá, Soacha o Ubaté. de la Universidad de Cundinamarca. Menú: Proteico de mínimo 200 gr, Cereal mínimo de 100 gr, Energético mínimo 60 gr, Ensalada mínimo 60 gr, Legumbres mínimo 100 gr, Sopa o porción de fruta, Jugo natural mínimo de 12 oz y Postre mínimo 25 gr. Menaje básico, servido en loza de porcelana, con cubertería, y Servilletas, salero, e incluye acompañamiento de mesero en toda la visita. Se establece como un monto agotable por lo que se ejecuta hasta agotar el presupuesto asignado.</t>
  </si>
  <si>
    <t>Servicio de almuerzo en Girardot, Zipaquirá, Fusagasugá, Chía, Facatativá, Soacha o Ubaté. de la Universidad de Cundinamarca. Menú: Proteico de mínimo 180gr. Cereal mínimo 100gr. Energético mínimo 60gr. Postre mínimo 25gr y Jugo natural mínimo de 12 oz. Menaje básico, servido en loza de porcelana, con cubertería, y Servilletas, salero, e incluye acompañamiento de mesero en toda la visita. Se establece como un monto agotable por lo que se ejecuta hasta agotar el presupuesto asignado.</t>
  </si>
  <si>
    <t>Servicio de refrigerio en la sede, seccional o extensión de Universidad de Cundinamarca (Girardot, Fusagasugá, Soacha, Zipaquirá, Chía, Facatativá o Ubaté). Menú: Costa de estas opciones: (Sándwich Club gramaje mínimo 350 gr, crepes de pollo con queso mínimo 200 gr, o Wrap de pollo o carne mínimo 280 gr) acompañado de Jugo natural mínimo 12 oz, Avena mínimo 8 oz, o Tea mínimo 8 oz. Menaje básico con loza en porcelana y se dotará de un mesero por evento. Se establece como un monto agotable por lo que se ejecuta hasta agotar el presupuesto asignado.</t>
  </si>
  <si>
    <t>Servicio de refrigerio en la sede, seccional o extensión de Universidad de Cundinamarca (Girardot, Fusagasugá, Soacha, Zipaquirá, Chía, Facatativá o Ubaté). Menú: Consta de estas opciones: (buñuelo, arepa, almojábana, pastel, sándwich o mantecada) acompañado de Jugo natural mínimo de 12 oz, Avena mínimo de 8 oz , o Tea mínimo 8 oz. Menaje básico. Se establece como un monto agotable por lo que se ejecuta hasta agotar el presupuesto asignado.</t>
  </si>
  <si>
    <t>Servicio de alojamiento para una persona, en cama doble, con acceso a servicios básicos, con el menaje básico de habitación (cobijas, almohadas y toallas), servicios públicos, Wifi, aire acondicionado y servicio de baño privado en cualquiera de estas ciudades: Girardot, Fusagasugá, Bogotá, Chía, Facatativá, Zipaquirá, Soacha o Ubaté. Se establece como un monto agotable por lo que se ejecuta hasta agotar el presupuesto asignado.</t>
  </si>
  <si>
    <t>Servicio de Desayuno en Girardot, Zipaquirá, Fusagasugá, Chía, Facatativá, Soacha o Ubaté. de la Universidad de Cundinamarca. Menú: Consta de estas opciones (Huevos al gusto, tamal o caldo) acompañado con café o chocolate, Jugo de naranja y pan o arepa. Menaje básico. Se establece como un monto agotable por lo que se ejecuta hasta agotar el presupuesto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</si>
</sst>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1" fillId="0" borderId="38" xfId="0" applyFont="1" applyBorder="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tabSelected="1" topLeftCell="A1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89"/>
      <c r="B2" s="90" t="s">
        <v>0</v>
      </c>
      <c r="C2" s="90"/>
      <c r="D2" s="90"/>
      <c r="E2" s="90"/>
      <c r="F2" s="90"/>
      <c r="G2" s="90"/>
      <c r="H2" s="90"/>
      <c r="I2" s="90"/>
      <c r="J2" s="90"/>
      <c r="K2" s="90"/>
      <c r="L2" s="90"/>
      <c r="M2" s="90"/>
      <c r="N2" s="91" t="s">
        <v>1</v>
      </c>
      <c r="O2" s="91"/>
    </row>
    <row r="3" spans="1:15" s="27" customFormat="1" ht="15.75" customHeight="1" x14ac:dyDescent="0.25">
      <c r="A3" s="89"/>
      <c r="B3" s="90" t="s">
        <v>2</v>
      </c>
      <c r="C3" s="90"/>
      <c r="D3" s="90"/>
      <c r="E3" s="90"/>
      <c r="F3" s="90"/>
      <c r="G3" s="90"/>
      <c r="H3" s="90"/>
      <c r="I3" s="90"/>
      <c r="J3" s="90"/>
      <c r="K3" s="90"/>
      <c r="L3" s="90"/>
      <c r="M3" s="90"/>
      <c r="N3" s="91" t="s">
        <v>48</v>
      </c>
      <c r="O3" s="91"/>
    </row>
    <row r="4" spans="1:15" s="27" customFormat="1" ht="16.5" customHeight="1" x14ac:dyDescent="0.25">
      <c r="A4" s="89"/>
      <c r="B4" s="90" t="s">
        <v>3</v>
      </c>
      <c r="C4" s="90"/>
      <c r="D4" s="90"/>
      <c r="E4" s="90"/>
      <c r="F4" s="90"/>
      <c r="G4" s="90"/>
      <c r="H4" s="90"/>
      <c r="I4" s="90"/>
      <c r="J4" s="90"/>
      <c r="K4" s="90"/>
      <c r="L4" s="90"/>
      <c r="M4" s="90"/>
      <c r="N4" s="91" t="s">
        <v>49</v>
      </c>
      <c r="O4" s="91"/>
    </row>
    <row r="5" spans="1:15" s="27" customFormat="1" ht="15" customHeight="1" x14ac:dyDescent="0.25">
      <c r="A5" s="89"/>
      <c r="B5" s="90"/>
      <c r="C5" s="90"/>
      <c r="D5" s="90"/>
      <c r="E5" s="90"/>
      <c r="F5" s="90"/>
      <c r="G5" s="90"/>
      <c r="H5" s="90"/>
      <c r="I5" s="90"/>
      <c r="J5" s="90"/>
      <c r="K5" s="90"/>
      <c r="L5" s="90"/>
      <c r="M5" s="90"/>
      <c r="N5" s="91" t="s">
        <v>46</v>
      </c>
      <c r="O5" s="91"/>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5" t="s">
        <v>5</v>
      </c>
      <c r="B9" s="76"/>
      <c r="C9" s="25"/>
      <c r="D9" s="81" t="s">
        <v>6</v>
      </c>
      <c r="E9" s="82"/>
      <c r="F9" s="71"/>
      <c r="G9" s="72"/>
      <c r="H9" s="72"/>
      <c r="I9" s="73"/>
      <c r="J9" s="25"/>
      <c r="K9" s="81" t="s">
        <v>7</v>
      </c>
      <c r="L9" s="82"/>
      <c r="M9" s="87"/>
      <c r="N9" s="88"/>
    </row>
    <row r="10" spans="1:15" s="27" customFormat="1" ht="8.25" customHeight="1" x14ac:dyDescent="0.25">
      <c r="A10" s="77"/>
      <c r="B10" s="78"/>
      <c r="C10" s="30"/>
      <c r="D10" s="25"/>
      <c r="E10" s="31"/>
      <c r="F10" s="31"/>
      <c r="G10" s="25"/>
      <c r="H10" s="25"/>
      <c r="I10" s="25"/>
      <c r="J10" s="25"/>
      <c r="M10" s="31"/>
      <c r="N10" s="25"/>
    </row>
    <row r="11" spans="1:15" s="27" customFormat="1" ht="30" customHeight="1" x14ac:dyDescent="0.25">
      <c r="A11" s="79"/>
      <c r="B11" s="80"/>
      <c r="C11" s="25"/>
      <c r="D11" s="81" t="s">
        <v>8</v>
      </c>
      <c r="E11" s="82"/>
      <c r="F11" s="71"/>
      <c r="G11" s="72"/>
      <c r="H11" s="72"/>
      <c r="I11" s="73"/>
      <c r="J11" s="25"/>
      <c r="K11" s="81" t="s">
        <v>9</v>
      </c>
      <c r="L11" s="82"/>
      <c r="M11" s="85"/>
      <c r="N11" s="86"/>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161.25" customHeight="1" x14ac:dyDescent="0.2">
      <c r="A14" s="34">
        <v>1</v>
      </c>
      <c r="B14" s="49" t="s">
        <v>51</v>
      </c>
      <c r="C14" s="3"/>
      <c r="D14" s="35">
        <v>1</v>
      </c>
      <c r="E14" s="36" t="s">
        <v>50</v>
      </c>
      <c r="F14" s="4">
        <v>84441</v>
      </c>
      <c r="G14" s="2"/>
      <c r="H14" s="37">
        <f t="shared" ref="H14:H19" si="0">+ROUND(F14*G14,0)</f>
        <v>0</v>
      </c>
      <c r="I14" s="2"/>
      <c r="J14" s="37">
        <f t="shared" ref="J14" si="1">ROUND(F14*I14,0)</f>
        <v>0</v>
      </c>
      <c r="K14" s="37">
        <f t="shared" ref="K14" si="2">ROUND(F14+H14+J14,0)</f>
        <v>84441</v>
      </c>
      <c r="L14" s="37">
        <f t="shared" ref="L14" si="3">ROUND(F14*D14,0)</f>
        <v>84441</v>
      </c>
      <c r="M14" s="37">
        <f t="shared" ref="M14" si="4">ROUND(L14*G14,0)</f>
        <v>0</v>
      </c>
      <c r="N14" s="37">
        <f t="shared" ref="N14" si="5">ROUND(L14*I14,0)</f>
        <v>0</v>
      </c>
      <c r="O14" s="38">
        <f t="shared" ref="O14" si="6">ROUND(L14+N14+M14,0)</f>
        <v>84441</v>
      </c>
    </row>
    <row r="15" spans="1:15" s="33" customFormat="1" ht="128.25" x14ac:dyDescent="0.2">
      <c r="A15" s="34">
        <f>1+A14</f>
        <v>2</v>
      </c>
      <c r="B15" s="49" t="s">
        <v>52</v>
      </c>
      <c r="C15" s="3"/>
      <c r="D15" s="35">
        <v>1</v>
      </c>
      <c r="E15" s="36" t="s">
        <v>50</v>
      </c>
      <c r="F15" s="4"/>
      <c r="G15" s="2"/>
      <c r="H15" s="37">
        <f t="shared" si="0"/>
        <v>0</v>
      </c>
      <c r="I15" s="2"/>
      <c r="J15" s="37">
        <f t="shared" ref="J15" si="7">ROUND(F15*I15,0)</f>
        <v>0</v>
      </c>
      <c r="K15" s="37">
        <f t="shared" ref="K15" si="8">ROUND(F15+H15+J15,0)</f>
        <v>0</v>
      </c>
      <c r="L15" s="37">
        <f t="shared" ref="L15" si="9">ROUND(F15*D15,0)</f>
        <v>0</v>
      </c>
      <c r="M15" s="37">
        <f t="shared" ref="M15" si="10">ROUND(L15*G15,0)</f>
        <v>0</v>
      </c>
      <c r="N15" s="37">
        <f t="shared" ref="N15" si="11">ROUND(L15*I15,0)</f>
        <v>0</v>
      </c>
      <c r="O15" s="38">
        <f t="shared" ref="O15" si="12">ROUND(L15+N15+M15,0)</f>
        <v>0</v>
      </c>
    </row>
    <row r="16" spans="1:15" s="33" customFormat="1" ht="156.75" x14ac:dyDescent="0.2">
      <c r="A16" s="34">
        <f t="shared" ref="A16:A19" si="13">1+A15</f>
        <v>3</v>
      </c>
      <c r="B16" s="49" t="s">
        <v>53</v>
      </c>
      <c r="C16" s="3"/>
      <c r="D16" s="35">
        <v>1</v>
      </c>
      <c r="E16" s="36" t="s">
        <v>50</v>
      </c>
      <c r="F16" s="4"/>
      <c r="G16" s="2"/>
      <c r="H16" s="37">
        <f t="shared" si="0"/>
        <v>0</v>
      </c>
      <c r="I16" s="2"/>
      <c r="J16" s="37">
        <f t="shared" ref="J16" si="14">ROUND(F16*I16,0)</f>
        <v>0</v>
      </c>
      <c r="K16" s="37">
        <f t="shared" ref="K16" si="15">ROUND(F16+H16+J16,0)</f>
        <v>0</v>
      </c>
      <c r="L16" s="37">
        <f t="shared" ref="L16" si="16">ROUND(F16*D16,0)</f>
        <v>0</v>
      </c>
      <c r="M16" s="37">
        <f t="shared" ref="M16" si="17">ROUND(L16*G16,0)</f>
        <v>0</v>
      </c>
      <c r="N16" s="37">
        <f t="shared" ref="N16" si="18">ROUND(L16*I16,0)</f>
        <v>0</v>
      </c>
      <c r="O16" s="38">
        <f t="shared" ref="O16" si="19">ROUND(L16+N16+M16,0)</f>
        <v>0</v>
      </c>
    </row>
    <row r="17" spans="1:15" s="33" customFormat="1" ht="128.25" x14ac:dyDescent="0.2">
      <c r="A17" s="34">
        <f t="shared" si="13"/>
        <v>4</v>
      </c>
      <c r="B17" s="49" t="s">
        <v>54</v>
      </c>
      <c r="C17" s="3"/>
      <c r="D17" s="35">
        <v>1</v>
      </c>
      <c r="E17" s="36" t="s">
        <v>50</v>
      </c>
      <c r="F17" s="4"/>
      <c r="G17" s="2"/>
      <c r="H17" s="37">
        <f t="shared" si="0"/>
        <v>0</v>
      </c>
      <c r="I17" s="2"/>
      <c r="J17" s="37">
        <f t="shared" ref="J17" si="20">ROUND(F17*I17,0)</f>
        <v>0</v>
      </c>
      <c r="K17" s="37">
        <f t="shared" ref="K17" si="21">ROUND(F17+H17+J17,0)</f>
        <v>0</v>
      </c>
      <c r="L17" s="37">
        <f t="shared" ref="L17" si="22">ROUND(F17*D17,0)</f>
        <v>0</v>
      </c>
      <c r="M17" s="37">
        <f t="shared" ref="M17" si="23">ROUND(L17*G17,0)</f>
        <v>0</v>
      </c>
      <c r="N17" s="37">
        <f t="shared" ref="N17" si="24">ROUND(L17*I17,0)</f>
        <v>0</v>
      </c>
      <c r="O17" s="38">
        <f t="shared" ref="O17" si="25">ROUND(L17+N17+M17,0)</f>
        <v>0</v>
      </c>
    </row>
    <row r="18" spans="1:15" s="33" customFormat="1" ht="114" x14ac:dyDescent="0.2">
      <c r="A18" s="34">
        <f t="shared" si="13"/>
        <v>5</v>
      </c>
      <c r="B18" s="49" t="s">
        <v>55</v>
      </c>
      <c r="C18" s="3"/>
      <c r="D18" s="35">
        <v>1</v>
      </c>
      <c r="E18" s="36" t="s">
        <v>50</v>
      </c>
      <c r="F18" s="4"/>
      <c r="G18" s="2"/>
      <c r="H18" s="37">
        <f t="shared" si="0"/>
        <v>0</v>
      </c>
      <c r="I18" s="2"/>
      <c r="J18" s="37">
        <f t="shared" ref="J18" si="26">ROUND(F18*I18,0)</f>
        <v>0</v>
      </c>
      <c r="K18" s="37">
        <f t="shared" ref="K18" si="27">ROUND(F18+H18+J18,0)</f>
        <v>0</v>
      </c>
      <c r="L18" s="37">
        <f t="shared" ref="L18" si="28">ROUND(F18*D18,0)</f>
        <v>0</v>
      </c>
      <c r="M18" s="37">
        <f t="shared" ref="M18" si="29">ROUND(L18*G18,0)</f>
        <v>0</v>
      </c>
      <c r="N18" s="37">
        <f t="shared" ref="N18" si="30">ROUND(L18*I18,0)</f>
        <v>0</v>
      </c>
      <c r="O18" s="38">
        <f t="shared" ref="O18" si="31">ROUND(L18+N18+M18,0)</f>
        <v>0</v>
      </c>
    </row>
    <row r="19" spans="1:15" s="33" customFormat="1" ht="100.5" thickBot="1" x14ac:dyDescent="0.25">
      <c r="A19" s="34">
        <f t="shared" si="13"/>
        <v>6</v>
      </c>
      <c r="B19" s="49" t="s">
        <v>56</v>
      </c>
      <c r="C19" s="3"/>
      <c r="D19" s="35">
        <v>1</v>
      </c>
      <c r="E19" s="36" t="s">
        <v>50</v>
      </c>
      <c r="F19" s="4"/>
      <c r="G19" s="2"/>
      <c r="H19" s="37">
        <f t="shared" si="0"/>
        <v>0</v>
      </c>
      <c r="I19" s="2"/>
      <c r="J19" s="37">
        <f t="shared" ref="J19" si="32">ROUND(F19*I19,0)</f>
        <v>0</v>
      </c>
      <c r="K19" s="37">
        <f t="shared" ref="K19" si="33">ROUND(F19+H19+J19,0)</f>
        <v>0</v>
      </c>
      <c r="L19" s="37">
        <f t="shared" ref="L19" si="34">ROUND(F19*D19,0)</f>
        <v>0</v>
      </c>
      <c r="M19" s="37">
        <f t="shared" ref="M19" si="35">ROUND(L19*G19,0)</f>
        <v>0</v>
      </c>
      <c r="N19" s="37">
        <f t="shared" ref="N19" si="36">ROUND(L19*I19,0)</f>
        <v>0</v>
      </c>
      <c r="O19" s="38">
        <f t="shared" ref="O19" si="37">ROUND(L19+N19+M19,0)</f>
        <v>0</v>
      </c>
    </row>
    <row r="20" spans="1:15" s="33" customFormat="1" ht="42" customHeight="1" thickBot="1" x14ac:dyDescent="0.3">
      <c r="A20" s="83" t="s">
        <v>25</v>
      </c>
      <c r="B20" s="84"/>
      <c r="C20" s="84"/>
      <c r="D20" s="84"/>
      <c r="E20" s="84"/>
      <c r="F20" s="84"/>
      <c r="G20" s="84"/>
      <c r="H20" s="84"/>
      <c r="I20" s="84"/>
      <c r="J20" s="84"/>
      <c r="K20" s="84"/>
      <c r="L20" s="56" t="s">
        <v>26</v>
      </c>
      <c r="M20" s="57"/>
      <c r="N20" s="57"/>
      <c r="O20" s="39">
        <f>SUMIF(G:G,0%,L:L)+SUMIF(G:G,"",L:L)</f>
        <v>84441</v>
      </c>
    </row>
    <row r="21" spans="1:15" s="33" customFormat="1" ht="39" customHeight="1" x14ac:dyDescent="0.25">
      <c r="A21" s="62" t="s">
        <v>47</v>
      </c>
      <c r="B21" s="63"/>
      <c r="C21" s="63"/>
      <c r="D21" s="63"/>
      <c r="E21" s="63"/>
      <c r="F21" s="63"/>
      <c r="G21" s="63"/>
      <c r="H21" s="63"/>
      <c r="I21" s="63"/>
      <c r="J21" s="63"/>
      <c r="K21" s="64"/>
      <c r="L21" s="54" t="s">
        <v>27</v>
      </c>
      <c r="M21" s="55"/>
      <c r="N21" s="55"/>
      <c r="O21" s="40">
        <f>SUMIF(G:G,5%,L:L)</f>
        <v>0</v>
      </c>
    </row>
    <row r="22" spans="1:15" s="33" customFormat="1" ht="30" customHeight="1" x14ac:dyDescent="0.25">
      <c r="A22" s="65"/>
      <c r="B22" s="66"/>
      <c r="C22" s="66"/>
      <c r="D22" s="66"/>
      <c r="E22" s="66"/>
      <c r="F22" s="66"/>
      <c r="G22" s="66"/>
      <c r="H22" s="66"/>
      <c r="I22" s="66"/>
      <c r="J22" s="66"/>
      <c r="K22" s="67"/>
      <c r="L22" s="54" t="s">
        <v>28</v>
      </c>
      <c r="M22" s="55"/>
      <c r="N22" s="55"/>
      <c r="O22" s="40">
        <f>SUMIF(G:G,19%,L:L)</f>
        <v>0</v>
      </c>
    </row>
    <row r="23" spans="1:15" s="33" customFormat="1" ht="30" customHeight="1" x14ac:dyDescent="0.25">
      <c r="A23" s="65"/>
      <c r="B23" s="66"/>
      <c r="C23" s="66"/>
      <c r="D23" s="66"/>
      <c r="E23" s="66"/>
      <c r="F23" s="66"/>
      <c r="G23" s="66"/>
      <c r="H23" s="66"/>
      <c r="I23" s="66"/>
      <c r="J23" s="66"/>
      <c r="K23" s="67"/>
      <c r="L23" s="52" t="s">
        <v>21</v>
      </c>
      <c r="M23" s="53"/>
      <c r="N23" s="53"/>
      <c r="O23" s="41">
        <f>SUM(O20:O22)</f>
        <v>84441</v>
      </c>
    </row>
    <row r="24" spans="1:15" s="33" customFormat="1" ht="30" customHeight="1" x14ac:dyDescent="0.25">
      <c r="A24" s="65"/>
      <c r="B24" s="66"/>
      <c r="C24" s="66"/>
      <c r="D24" s="66"/>
      <c r="E24" s="66"/>
      <c r="F24" s="66"/>
      <c r="G24" s="66"/>
      <c r="H24" s="66"/>
      <c r="I24" s="66"/>
      <c r="J24" s="66"/>
      <c r="K24" s="67"/>
      <c r="L24" s="50" t="s">
        <v>29</v>
      </c>
      <c r="M24" s="51"/>
      <c r="N24" s="51"/>
      <c r="O24" s="42">
        <f>SUMIF(G:G,5%,M:M)</f>
        <v>0</v>
      </c>
    </row>
    <row r="25" spans="1:15" s="33" customFormat="1" ht="30" customHeight="1" x14ac:dyDescent="0.25">
      <c r="A25" s="65"/>
      <c r="B25" s="66"/>
      <c r="C25" s="66"/>
      <c r="D25" s="66"/>
      <c r="E25" s="66"/>
      <c r="F25" s="66"/>
      <c r="G25" s="66"/>
      <c r="H25" s="66"/>
      <c r="I25" s="66"/>
      <c r="J25" s="66"/>
      <c r="K25" s="67"/>
      <c r="L25" s="50" t="s">
        <v>30</v>
      </c>
      <c r="M25" s="51"/>
      <c r="N25" s="51"/>
      <c r="O25" s="42">
        <f>SUMIF(G:G,19%,M:M)</f>
        <v>0</v>
      </c>
    </row>
    <row r="26" spans="1:15" s="33" customFormat="1" ht="30" customHeight="1" x14ac:dyDescent="0.25">
      <c r="A26" s="65"/>
      <c r="B26" s="66"/>
      <c r="C26" s="66"/>
      <c r="D26" s="66"/>
      <c r="E26" s="66"/>
      <c r="F26" s="66"/>
      <c r="G26" s="66"/>
      <c r="H26" s="66"/>
      <c r="I26" s="66"/>
      <c r="J26" s="66"/>
      <c r="K26" s="67"/>
      <c r="L26" s="52" t="s">
        <v>31</v>
      </c>
      <c r="M26" s="53"/>
      <c r="N26" s="53"/>
      <c r="O26" s="41">
        <f>SUM(O24:O25)</f>
        <v>0</v>
      </c>
    </row>
    <row r="27" spans="1:15" s="33" customFormat="1" ht="30" customHeight="1" x14ac:dyDescent="0.25">
      <c r="A27" s="65"/>
      <c r="B27" s="66"/>
      <c r="C27" s="66"/>
      <c r="D27" s="66"/>
      <c r="E27" s="66"/>
      <c r="F27" s="66"/>
      <c r="G27" s="66"/>
      <c r="H27" s="66"/>
      <c r="I27" s="66"/>
      <c r="J27" s="66"/>
      <c r="K27" s="67"/>
      <c r="L27" s="54" t="s">
        <v>32</v>
      </c>
      <c r="M27" s="55"/>
      <c r="N27" s="55"/>
      <c r="O27" s="40">
        <f>SUMIF(I:I,8%,N:N)</f>
        <v>0</v>
      </c>
    </row>
    <row r="28" spans="1:15" s="33" customFormat="1" ht="37.5" customHeight="1" x14ac:dyDescent="0.25">
      <c r="A28" s="65"/>
      <c r="B28" s="66"/>
      <c r="C28" s="66"/>
      <c r="D28" s="66"/>
      <c r="E28" s="66"/>
      <c r="F28" s="66"/>
      <c r="G28" s="66"/>
      <c r="H28" s="66"/>
      <c r="I28" s="66"/>
      <c r="J28" s="66"/>
      <c r="K28" s="67"/>
      <c r="L28" s="60" t="s">
        <v>33</v>
      </c>
      <c r="M28" s="61"/>
      <c r="N28" s="61"/>
      <c r="O28" s="41">
        <f>SUM(O27)</f>
        <v>0</v>
      </c>
    </row>
    <row r="29" spans="1:15" s="33" customFormat="1" ht="32.25" customHeight="1" thickBot="1" x14ac:dyDescent="0.3">
      <c r="A29" s="68"/>
      <c r="B29" s="69"/>
      <c r="C29" s="69"/>
      <c r="D29" s="69"/>
      <c r="E29" s="69"/>
      <c r="F29" s="69"/>
      <c r="G29" s="69"/>
      <c r="H29" s="69"/>
      <c r="I29" s="69"/>
      <c r="J29" s="69"/>
      <c r="K29" s="70"/>
      <c r="L29" s="58" t="s">
        <v>34</v>
      </c>
      <c r="M29" s="59"/>
      <c r="N29" s="59"/>
      <c r="O29" s="43">
        <f>+O23+O26+O28</f>
        <v>84441</v>
      </c>
    </row>
    <row r="30" spans="1:15" s="27" customFormat="1" x14ac:dyDescent="0.25">
      <c r="A30" s="25"/>
      <c r="B30" s="25"/>
      <c r="C30" s="25"/>
      <c r="D30" s="25"/>
      <c r="E30" s="25"/>
      <c r="F30" s="25"/>
      <c r="G30" s="25"/>
      <c r="H30" s="25"/>
      <c r="I30" s="25"/>
      <c r="J30" s="25"/>
    </row>
    <row r="31" spans="1:15" s="27" customFormat="1" ht="50.1" customHeight="1" thickBot="1" x14ac:dyDescent="0.3">
      <c r="A31" s="25"/>
      <c r="B31" s="74"/>
      <c r="C31" s="74"/>
      <c r="D31" s="25"/>
      <c r="E31" s="25"/>
      <c r="F31" s="25"/>
      <c r="G31" s="25"/>
      <c r="H31" s="25"/>
      <c r="I31" s="25"/>
      <c r="J31" s="25"/>
    </row>
    <row r="32" spans="1:15" s="27" customFormat="1" x14ac:dyDescent="0.25">
      <c r="A32" s="25"/>
      <c r="B32" s="95" t="s">
        <v>35</v>
      </c>
      <c r="C32" s="95"/>
      <c r="D32" s="25"/>
      <c r="E32" s="25"/>
      <c r="F32" s="25"/>
      <c r="G32" s="25"/>
      <c r="H32" s="25"/>
      <c r="I32" s="25"/>
      <c r="J32" s="25"/>
    </row>
    <row r="33" spans="1:17" s="27" customFormat="1" ht="15" customHeight="1" x14ac:dyDescent="0.25">
      <c r="A33" s="25"/>
      <c r="B33" s="25"/>
      <c r="C33" s="25"/>
      <c r="D33" s="25"/>
      <c r="E33" s="25"/>
      <c r="F33" s="25"/>
      <c r="G33" s="25"/>
      <c r="H33" s="25"/>
      <c r="I33" s="25"/>
      <c r="J33" s="25"/>
      <c r="M33" s="44"/>
      <c r="N33" s="45"/>
      <c r="O33" s="46"/>
    </row>
    <row r="34" spans="1:17" s="27" customFormat="1" ht="15.75" customHeight="1" x14ac:dyDescent="0.25">
      <c r="A34" s="25"/>
      <c r="B34" s="25"/>
      <c r="C34" s="25"/>
      <c r="D34" s="25"/>
      <c r="E34" s="25"/>
      <c r="F34" s="25"/>
      <c r="G34" s="25"/>
      <c r="H34" s="25"/>
      <c r="I34" s="25"/>
      <c r="J34" s="25"/>
      <c r="M34" s="44"/>
      <c r="N34" s="45"/>
      <c r="O34" s="46"/>
    </row>
    <row r="35" spans="1:17" s="27" customFormat="1" ht="15" customHeight="1" x14ac:dyDescent="0.25">
      <c r="A35" s="47" t="s">
        <v>36</v>
      </c>
      <c r="B35" s="25"/>
      <c r="C35" s="25"/>
      <c r="D35" s="25"/>
      <c r="E35" s="25"/>
      <c r="F35" s="25"/>
      <c r="G35" s="25"/>
      <c r="H35" s="25"/>
      <c r="I35" s="25"/>
      <c r="J35" s="25"/>
      <c r="M35" s="44"/>
      <c r="N35" s="45"/>
      <c r="O35" s="46"/>
    </row>
    <row r="36" spans="1:17" s="27" customFormat="1" x14ac:dyDescent="0.25">
      <c r="A36" s="94" t="s">
        <v>37</v>
      </c>
      <c r="B36" s="94"/>
      <c r="C36" s="94"/>
      <c r="D36" s="94"/>
      <c r="E36" s="94"/>
      <c r="F36" s="94"/>
      <c r="G36" s="94"/>
      <c r="H36" s="94"/>
      <c r="I36" s="94"/>
      <c r="J36" s="94"/>
      <c r="K36" s="94"/>
      <c r="L36" s="94"/>
      <c r="M36" s="94"/>
      <c r="N36" s="94"/>
      <c r="O36" s="94"/>
      <c r="P36" s="25"/>
      <c r="Q36" s="25"/>
    </row>
    <row r="37" spans="1:17" s="27" customFormat="1" ht="15" customHeight="1" x14ac:dyDescent="0.25">
      <c r="A37" s="93" t="s">
        <v>38</v>
      </c>
      <c r="B37" s="93"/>
      <c r="C37" s="93"/>
      <c r="D37" s="93"/>
      <c r="E37" s="93"/>
      <c r="F37" s="93"/>
      <c r="G37" s="93"/>
      <c r="H37" s="93"/>
      <c r="I37" s="93"/>
      <c r="J37" s="93"/>
      <c r="K37" s="93"/>
      <c r="L37" s="93"/>
      <c r="M37" s="93"/>
      <c r="N37" s="93"/>
      <c r="O37" s="93"/>
      <c r="P37" s="48"/>
      <c r="Q37" s="48"/>
    </row>
    <row r="38" spans="1:17" s="27" customFormat="1" x14ac:dyDescent="0.25">
      <c r="A38" s="92" t="s">
        <v>39</v>
      </c>
      <c r="B38" s="92"/>
      <c r="C38" s="92"/>
      <c r="D38" s="92"/>
      <c r="E38" s="92"/>
      <c r="F38" s="92"/>
      <c r="G38" s="92"/>
      <c r="H38" s="92"/>
      <c r="I38" s="92"/>
      <c r="J38" s="92"/>
      <c r="K38" s="92"/>
      <c r="L38" s="92"/>
      <c r="M38" s="92"/>
      <c r="N38" s="92"/>
      <c r="O38" s="92"/>
      <c r="P38" s="28"/>
      <c r="Q38" s="28"/>
    </row>
    <row r="39" spans="1:17" s="27" customFormat="1" x14ac:dyDescent="0.25">
      <c r="A39" s="92" t="s">
        <v>40</v>
      </c>
      <c r="B39" s="92"/>
      <c r="C39" s="92"/>
      <c r="D39" s="92"/>
      <c r="E39" s="92"/>
      <c r="F39" s="92"/>
      <c r="G39" s="92"/>
      <c r="H39" s="92"/>
      <c r="I39" s="92"/>
      <c r="J39" s="92"/>
      <c r="K39" s="92"/>
      <c r="L39" s="92"/>
      <c r="M39" s="92"/>
      <c r="N39" s="92"/>
      <c r="O39" s="92"/>
      <c r="P39" s="28"/>
      <c r="Q39" s="28"/>
    </row>
    <row r="40" spans="1:17" x14ac:dyDescent="0.25">
      <c r="K40" s="13"/>
      <c r="L40" s="13"/>
      <c r="M40" s="13"/>
      <c r="N40" s="13"/>
    </row>
    <row r="82" spans="11:15" s="13" customFormat="1" x14ac:dyDescent="0.25">
      <c r="K82" s="14"/>
      <c r="L82" s="14"/>
      <c r="M82" s="14"/>
      <c r="N82" s="14"/>
      <c r="O82" s="14"/>
    </row>
    <row r="83" spans="11:15" s="13" customFormat="1" x14ac:dyDescent="0.25">
      <c r="K83" s="14"/>
      <c r="L83" s="14"/>
      <c r="M83" s="14"/>
      <c r="N83" s="14"/>
      <c r="O83" s="14"/>
    </row>
    <row r="84" spans="11:15" s="13" customFormat="1" x14ac:dyDescent="0.25">
      <c r="K84" s="14"/>
      <c r="L84" s="14"/>
      <c r="M84" s="14"/>
      <c r="N84" s="14"/>
      <c r="O84" s="14"/>
    </row>
    <row r="85" spans="11:15" s="13" customFormat="1" x14ac:dyDescent="0.25">
      <c r="K85" s="14"/>
      <c r="L85" s="14"/>
      <c r="M85" s="14"/>
      <c r="N85" s="14"/>
      <c r="O85" s="14"/>
    </row>
  </sheetData>
  <sheetProtection algorithmName="SHA-512" hashValue="I2bNl3vMwGkjKPaCAa78sX8PjC2Ul/EAm3XSarfKNB3tA6nJSShW1u1kl0HyBHVP7iPy9bdO7WlBsvCBHH11xg==" saltValue="wy8N8LU8Puhkp/WszzNGiQ==" spinCount="100000" sheet="1" formatCells="0" formatColumns="0" formatRows="0" insertColumns="0" insertRows="0" insertHyperlinks="0" deleteColumns="0" deleteRows="0" selectLockedCells="1" sort="0" autoFilter="0" pivotTables="0"/>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2024-04-03T20:51:27Z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