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mailunicundiedu-my.sharepoint.com/personal/cprodriguezpulgarin_ucundinamarca_edu_co/Documents/CONTRATACION DIRECTA 2024/F-CD-041 DE 2024/PUBLICACION/"/>
    </mc:Choice>
  </mc:AlternateContent>
  <xr:revisionPtr revIDLastSave="251" documentId="13_ncr:1_{A3203639-816A-4F00-A849-4E2EC2053B16}" xr6:coauthVersionLast="47" xr6:coauthVersionMax="47" xr10:uidLastSave="{6D53B1DD-2744-45F8-AEB8-078ECBF6B268}"/>
  <bookViews>
    <workbookView xWindow="-120" yWindow="-120" windowWidth="21840" windowHeight="13020" tabRatio="688" xr2:uid="{00000000-000D-0000-FFFF-FFFF00000000}"/>
  </bookViews>
  <sheets>
    <sheet name="Bienes y Servicios" sheetId="7" r:id="rId1"/>
    <sheet name="Cálculos" sheetId="2" state="hidden" r:id="rId2"/>
  </sheets>
  <definedNames>
    <definedName name="_xlnm.Print_Area" localSheetId="0">'Bienes y Servicios'!$A$1:$O$48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5" i="7" l="1"/>
  <c r="N29" i="7"/>
  <c r="N31" i="7"/>
  <c r="M16" i="7"/>
  <c r="M20" i="7"/>
  <c r="M25" i="7"/>
  <c r="M32" i="7"/>
  <c r="L15" i="7"/>
  <c r="N15" i="7" s="1"/>
  <c r="L16" i="7"/>
  <c r="N16" i="7" s="1"/>
  <c r="L17" i="7"/>
  <c r="N17" i="7" s="1"/>
  <c r="L18" i="7"/>
  <c r="M18" i="7" s="1"/>
  <c r="L19" i="7"/>
  <c r="M19" i="7" s="1"/>
  <c r="L20" i="7"/>
  <c r="N20" i="7" s="1"/>
  <c r="L21" i="7"/>
  <c r="M21" i="7" s="1"/>
  <c r="L22" i="7"/>
  <c r="N22" i="7" s="1"/>
  <c r="L23" i="7"/>
  <c r="M23" i="7" s="1"/>
  <c r="L24" i="7"/>
  <c r="M24" i="7" s="1"/>
  <c r="L25" i="7"/>
  <c r="L26" i="7"/>
  <c r="L27" i="7"/>
  <c r="N27" i="7" s="1"/>
  <c r="L28" i="7"/>
  <c r="M28" i="7" s="1"/>
  <c r="L29" i="7"/>
  <c r="L30" i="7"/>
  <c r="N30" i="7" s="1"/>
  <c r="L31" i="7"/>
  <c r="M31" i="7" s="1"/>
  <c r="O31" i="7" s="1"/>
  <c r="L32" i="7"/>
  <c r="N32" i="7" s="1"/>
  <c r="J15" i="7"/>
  <c r="J16" i="7"/>
  <c r="J17" i="7"/>
  <c r="J18" i="7"/>
  <c r="J19" i="7"/>
  <c r="J20" i="7"/>
  <c r="J21" i="7"/>
  <c r="J22" i="7"/>
  <c r="J23" i="7"/>
  <c r="J24" i="7"/>
  <c r="J25" i="7"/>
  <c r="J26" i="7"/>
  <c r="J27" i="7"/>
  <c r="J28" i="7"/>
  <c r="J29" i="7"/>
  <c r="J30" i="7"/>
  <c r="J31" i="7"/>
  <c r="J32" i="7"/>
  <c r="H15" i="7"/>
  <c r="K15" i="7" s="1"/>
  <c r="H16" i="7"/>
  <c r="K16" i="7" s="1"/>
  <c r="H17" i="7"/>
  <c r="K17" i="7" s="1"/>
  <c r="H18" i="7"/>
  <c r="K18" i="7" s="1"/>
  <c r="H19" i="7"/>
  <c r="K19" i="7" s="1"/>
  <c r="H20" i="7"/>
  <c r="H21" i="7"/>
  <c r="H22" i="7"/>
  <c r="K22" i="7" s="1"/>
  <c r="H23" i="7"/>
  <c r="H24" i="7"/>
  <c r="H25" i="7"/>
  <c r="K25" i="7" s="1"/>
  <c r="H26" i="7"/>
  <c r="K26" i="7" s="1"/>
  <c r="H27" i="7"/>
  <c r="K27" i="7" s="1"/>
  <c r="H28" i="7"/>
  <c r="K28" i="7" s="1"/>
  <c r="H29" i="7"/>
  <c r="K29" i="7" s="1"/>
  <c r="H30" i="7"/>
  <c r="K30" i="7" s="1"/>
  <c r="H31" i="7"/>
  <c r="K31" i="7" s="1"/>
  <c r="H32" i="7"/>
  <c r="A21" i="7"/>
  <c r="A22" i="7" s="1"/>
  <c r="A23" i="7" s="1"/>
  <c r="A24" i="7" s="1"/>
  <c r="A25" i="7" s="1"/>
  <c r="A26" i="7" s="1"/>
  <c r="A27" i="7" s="1"/>
  <c r="A28" i="7" s="1"/>
  <c r="A29" i="7" s="1"/>
  <c r="A30" i="7" s="1"/>
  <c r="A31" i="7" s="1"/>
  <c r="A32" i="7" s="1"/>
  <c r="A20" i="7"/>
  <c r="O37" i="7"/>
  <c r="O35" i="7"/>
  <c r="O34" i="7"/>
  <c r="L14" i="7"/>
  <c r="M14" i="7" s="1"/>
  <c r="J14" i="7"/>
  <c r="H14" i="7"/>
  <c r="M15" i="7" l="1"/>
  <c r="O25" i="7"/>
  <c r="N28" i="7"/>
  <c r="O28" i="7" s="1"/>
  <c r="K23" i="7"/>
  <c r="N23" i="7"/>
  <c r="K24" i="7"/>
  <c r="M29" i="7"/>
  <c r="O29" i="7" s="1"/>
  <c r="M27" i="7"/>
  <c r="O27" i="7" s="1"/>
  <c r="K21" i="7"/>
  <c r="N21" i="7"/>
  <c r="K32" i="7"/>
  <c r="K20" i="7"/>
  <c r="O16" i="7"/>
  <c r="O15" i="7"/>
  <c r="O21" i="7"/>
  <c r="O20" i="7"/>
  <c r="O32" i="7"/>
  <c r="M30" i="7"/>
  <c r="O30" i="7" s="1"/>
  <c r="M26" i="7"/>
  <c r="N26" i="7"/>
  <c r="N24" i="7"/>
  <c r="O24" i="7" s="1"/>
  <c r="O23" i="7"/>
  <c r="M22" i="7"/>
  <c r="O22" i="7" s="1"/>
  <c r="N19" i="7"/>
  <c r="O19" i="7"/>
  <c r="N18" i="7"/>
  <c r="O18" i="7" s="1"/>
  <c r="M17" i="7"/>
  <c r="O17" i="7" s="1"/>
  <c r="O33" i="7"/>
  <c r="O36" i="7" s="1"/>
  <c r="K14" i="7"/>
  <c r="O40" i="7"/>
  <c r="O41" i="7" s="1"/>
  <c r="N14" i="7"/>
  <c r="O14" i="7" s="1"/>
  <c r="O26" i="7" l="1"/>
  <c r="O38" i="7"/>
  <c r="O39" i="7" s="1"/>
  <c r="O42" i="7" s="1"/>
</calcChain>
</file>

<file path=xl/sharedStrings.xml><?xml version="1.0" encoding="utf-8"?>
<sst xmlns="http://schemas.openxmlformats.org/spreadsheetml/2006/main" count="90" uniqueCount="71">
  <si>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</si>
  <si>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</si>
  <si>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</si>
  <si>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</si>
  <si>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</si>
  <si>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</si>
  <si>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</si>
  <si>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</si>
  <si>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</si>
  <si>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</si>
  <si>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</si>
  <si>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</si>
  <si>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</si>
  <si>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</si>
  <si>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</si>
  <si>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</si>
  <si>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</si>
  <si>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</si>
  <si>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</si>
  <si>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</si>
  <si>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</si>
  <si>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</si>
  <si>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</si>
  <si>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</si>
  <si>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</si>
  <si>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</si>
  <si>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</si>
  <si>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</si>
  <si>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</si>
  <si>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</si>
  <si>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</si>
  <si>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</si>
  <si>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</si>
  <si>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</si>
  <si>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</si>
  <si>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</si>
  <si>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</si>
  <si>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</si>
  <si>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</si>
  <si>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</si>
  <si>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</si>
  <si>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</si>
  <si>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</si>
  <si>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</si>
  <si>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</si>
  <si>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</si>
  <si>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1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</si>
  <si>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</si>
  <si>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</si>
  <si>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</si>
  <si>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UNIDAD</t>
  </si>
  <si>
    <t>GLOBAL</t>
  </si>
  <si>
    <t>BALANZA ELECTRÒNICA DIGITAL 0.01 GR HASTA 3000 G OHAUS Placa: 41249 MANTENIMIENTO PREVENTIVO Y CORRECTIVO: se requiere el proceso de: 1. Desarme y limpieza general2. Ajuste y verificacion con masas patron 3. Revision y ajuste de componentes electronicos 4. Lubricacion de componentes5. Entrega funcional del equipo</t>
  </si>
  <si>
    <t>BALANZA ELECTRONICA DE 4,500X0,01GR. MARCA ADAM. MOD.PGW45021. S/NAE446L390-AE446L388 Placa: 42715 MANTENIMIENTO PREVENTIVO Y CORRECTIVO: se requiere el proceso de: 1. Desarme y limpieza general2. Ajuste y verificacion con masas patron 3. Revision y ajuste de componentes electronicos 4. Lubricacion de componentes5. Entrega funcional del equipo</t>
  </si>
  <si>
    <t>BALANZA MARCA OHAUS, MOD. SCOUT PRO SP 601 CAP. 600 GRS Placa: 50576 MANTENIMIENTO PREVENTIVO Y CORRECTIVO: se requiere el proceso de: 1. Desarme y limpieza general2. Ajuste y verificacion con masas patron 3. Revision y ajuste de componentes electronicos 4. Lubricacion de componentes5. Entrega funcional del equipo</t>
  </si>
  <si>
    <t>BALANZA MECANICA CENT-0-GRAM OHAUS 5739 Placa: 17520, 17521, 17522, 17523 MANTENIMIENTO PREVENTIVO Y CORRECTIVO: se requiere el proceso de: 1. Desarme y limpieza general2. Ajuste y verificacion con masas patron 3. Revision y ajuste de componentes electronicos 4. Lubricacion de componentes5. Entrega funcional del equipo</t>
  </si>
  <si>
    <t>BALANZA DE TRIPLE BRAZO OHAUS Placa: 17531, 17532, 17533, 17534, 17535, 17536, 17537 MANTENIMIENTO PREVENTIVO Y CORRECTIVO: se requiere el proceso de: 1. Desarme y limpieza general2. Ajuste y verificacion con masas patron 3. Revision y ajuste de componentes electronicos 4. Lubricacion de componentes5. Entrega funcional del equipo</t>
  </si>
  <si>
    <t>PENDULO BALISTICO REF:ME-6830 PASCO Placa: 18009, 18010, 118011, 18012, 18013 MANTENIMIENTO PREVENTIVO Y CORRECTIVO: se requiere el proceso de: 1. Desarme y limpieza general2. Ajuste y verificacion con masas patron 3. Revision y ajuste de componentes electronicos 4. Lubricacion de componentes5. Entrega funcional del equipo</t>
  </si>
  <si>
    <t>BALANZA DE CORRIENTE COMPLETA MARCA: LEYBOL Placa: 61778, 61779, 61780 MANTENIMIENTO PREVENTIVO Y CORRECTIVO: se requiere el proceso de: 1. Desarme y limpieza general2. Ajuste y verificacion con masas patron 3. Revision y ajuste de componentes electronicos 4. Lubricacion de componentes5. Entrega funcional del equipo</t>
  </si>
  <si>
    <t>BALANZA ELECTRONICA DIGITAL 0.1 GR HASTA 2000 G OHAUS Placa: 41247 MANTENIMIENTO PREVENTIVO Y CORRECTIVO: se requiere el proceso de: 1. Desarme y limpieza general2. Ajuste y verificacion con masas patron 3. Revision y ajuste de componentes electronicos 4. Lubricacion de componentes5. Entrega funcional del equipo</t>
  </si>
  <si>
    <t>BALANZA ANALITICA MARCA: OHAUS / CAPACIDAD 220G Placa: 56568 MANTENIMIENTO PREVENTIVO Y CORRECTIVO: se requiere el proceso de: 1. Desarme y limpieza general2. Ajuste y verificacion con masas patron 3. Revision y ajuste de componentes electronicos 4. Lubricacion de componentes5. Entrega funcional del equipo</t>
  </si>
  <si>
    <t>BALANZA DE PRECISION MARCA: OHAUS / CAPACIDAD 1200 G Placa: 56573 MANTENIMIENTO PREVENTIVO Y CORRECTIVO: se requiere el proceso de: 1. Desarme y limpieza general2. Ajuste y verificacion con masas patron 3. Revision y ajuste de componentes electronicos 4. Lubricacion de componentes5. Entrega funcional del equipo</t>
  </si>
  <si>
    <t>BALANZA DE PRECISION MARCA: OHAUS Placa: 56579, 56580 MANTENIMIENTO PREVENTIVO Y CORRECTIVO: se requiere el proceso de: 1. Desarme y limpieza general2. Ajuste y verificacion con masas patron 3. Revision y ajuste de componentes electronicos 4. Lubricacion de componentes5. Entrega funcional del equipo</t>
  </si>
  <si>
    <t>Balanza analítica con calibración externa marca OHAUS Modelo ADVENTURER referencia AR2140 serie K2561227290364 S/N 101 Placa: 60374 MANTENIMIENTO PREVENTIVO Y CORRECTIVO:se requiere para las pruebas de calibracion se basan en;la Guia SIM MWG7/cg-01/V.00:2009 con las siguientes pruebas: Prueba de repetibilidad; Prueba para los errores de las indicaciones "Exactitud"; Prueba de excentricidad.Entrega funcional del equipo</t>
  </si>
  <si>
    <t>BALANZA MECANICA TRIPLE BRAZO MARCA OHAU Placa: 16452 MANTENIMIENTO PREVENTIVO Y CORRECTIVO: se requiere el proceso de: 1. Desarme y limpieza general, 2. Ajuste y verificacion con masas patron, 3. Revision de mecanismos de palancas, 4. Revision y ajuste de componentes electronicos, 5. Lubricacion, 6. Entrega funcional del equipo</t>
  </si>
  <si>
    <t>BALANZA DETERMINADORA DE HUMEDAD CHYO Placa: 16483 MANTENIMIENTO PREVENTIVO Y CORRECTIVO: se requiere el proceso de: 1. Revisar y ajustar sistema de calefaccion, 2. Limpiar partes internas, 3. Comprobar y ajustar la entrada de voltaje, 4. Revisar celda de carga y flexos, 5. inspeccionar y limpiar tarejtas de control, 6. Realizar funciones de verificacion, 7.Entrega funcional del equipo</t>
  </si>
  <si>
    <t>BALANZA ANALITICA CAPACIDAD 220G, SENSIBILIDAD 1,1 MG, REPETITIVIDAD 0,1 MG LINEALIDAD 0,3 MG DIAMETRO DEL PLATO 9CM CON BURBUJA DE NIVEL. MARCA OHAUS Placa: 56670 MANTENIMIENTO PREVENTIVO Y CORRECTIVO: se requiere el proceso de: 1. Desarme y limpieza general 2. Ajuste y verificacion con masas patron 3. Revision de mecanismos de palancas 4. Revision y ajuste de componentes electronicos 5. Lubricacion 6. Entrega funcional del equipo</t>
  </si>
  <si>
    <t>BALANZA DIGITAL CAP 600 GR X 0.1 GR PLATO EN ACERO INOXIDABLE DE 11.5 DE DIAMETRO DISPLAY DE CRISTAL LIQUIDO LCD DURACION DE BATERIA 30 HORAS DE AUTONOMIA TECLA PARA CAMBIO DE UNIDADES DE PESO SISTEMA DE TARA, CALIBRACION Y PROGRAMACION POR TECLADO, VOLTAJE DE CARGA 110 VAC/60 HZ MARCA LEXUS TRUMANT Placa: 65766 MANTENIMIENTO PREVENTIVO Y CORRECTIVO: se requiere el proceso de: 1. Desarme y limpieza general 2. Ajuste y verificacion con masas patron 3. Revision de mecanismos de palancas 4. Revision y ajuste de componentes electronicos 5. Lubricacion 6. Entrega funcional del equipo</t>
  </si>
  <si>
    <t>BALANZA ANALITICA DE PRECISION, CAPACIDAD 210G 200 MEMORIAS DE DATOS DE CAMARA DE PESAJE DE 251MM DE ALTURA MARCA: BBG, MODELO: C2 Placa: 66224 MANTENIMIENTO PREVENTIVO Y CORRECTIVO: se requiere el proceso de: 1. Desarme y limpieza general 2. Ajuste y verificacion con masas patron 3. Revision de mecanismos de palancas 4. Revision y ajuste de componentes electronicos 5. Lubricacion 6. Entrega funcional del equipo</t>
  </si>
  <si>
    <t>BALANZA ANALITIICA DIGITAL DE 10 KILOS MARCA: ViBRA, MODELO HT224 Placa: 61099 MANTENIMIENTO PREVENTIVO Y CORRECTIVO: se requiere el proceso de: 1. Desarme y limpieza general 2. Ajuste y verificacion con masas patron 3. Revision de mecanismos de palancas 4. Revision y ajuste de componentes electronicos 5. Lubricacion 6. Entrega funcional del equipo</t>
  </si>
  <si>
    <t>BOLSA DE RESPUESTOS PARA LOS ELEMENTOS QUE REQUIERAN CAMBIO DE PARTES, POR UN VALOR DE 8.000.000 DE PESOS M/TE IVA INCLUIDO, PARA REPUESTOS NO CONTEMPLADOS DENTRO DEL MANTENIMIENTO PREVENTIVO Y CORRECTIVO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</si>
</sst>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2">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0" xfId="0" applyFont="1" applyFill="1" applyBorder="1" applyAlignment="1" applyProtection="1">
      <alignment horizontal="center" vertical="center" wrapText="1"/>
      <protection hidden="1"/>
    </xf>
    <xf numFmtId="0" fontId="7" fillId="3" borderId="31" xfId="0" applyFont="1" applyFill="1" applyBorder="1" applyAlignment="1" applyProtection="1">
      <alignment horizontal="center" vertical="center" wrapText="1"/>
      <protection hidden="1"/>
    </xf>
    <xf numFmtId="43" fontId="7" fillId="3" borderId="31" xfId="3" applyFont="1" applyFill="1" applyBorder="1" applyAlignment="1" applyProtection="1">
      <alignment horizontal="center" vertical="center" wrapText="1"/>
      <protection hidden="1"/>
    </xf>
    <xf numFmtId="43" fontId="7" fillId="3" borderId="36" xfId="3" applyFont="1" applyFill="1" applyBorder="1" applyAlignment="1" applyProtection="1">
      <alignment horizontal="center" vertical="center" wrapText="1"/>
      <protection hidden="1"/>
    </xf>
    <xf numFmtId="0" fontId="3" fillId="0" borderId="32" xfId="0" applyFont="1" applyBorder="1" applyAlignment="1" applyProtection="1">
      <alignment horizontal="center" vertical="center"/>
      <protection hidden="1"/>
    </xf>
    <xf numFmtId="43" fontId="3" fillId="0" borderId="37"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6" xfId="4" applyFont="1" applyBorder="1" applyAlignment="1" applyProtection="1">
      <alignment vertical="center"/>
      <protection hidden="1"/>
    </xf>
    <xf numFmtId="43" fontId="3" fillId="0" borderId="37" xfId="4" applyFont="1" applyBorder="1" applyAlignment="1" applyProtection="1">
      <alignment vertical="center"/>
      <protection hidden="1"/>
    </xf>
    <xf numFmtId="43" fontId="6" fillId="0" borderId="37" xfId="4" applyFont="1" applyBorder="1" applyAlignment="1" applyProtection="1">
      <alignment vertical="center"/>
      <protection hidden="1"/>
    </xf>
    <xf numFmtId="43" fontId="3" fillId="0" borderId="37" xfId="4" applyFont="1" applyFill="1" applyBorder="1" applyAlignment="1" applyProtection="1">
      <alignment vertical="center"/>
      <protection hidden="1"/>
    </xf>
    <xf numFmtId="43" fontId="6" fillId="0" borderId="38"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1" fillId="0" borderId="26" xfId="0" applyFont="1" applyBorder="1" applyAlignment="1">
      <alignment wrapText="1"/>
    </xf>
    <xf numFmtId="0" fontId="1" fillId="0" borderId="26" xfId="0" applyFont="1" applyBorder="1" applyAlignment="1">
      <alignment horizontal="center" vertical="center" wrapText="1"/>
    </xf>
    <xf numFmtId="0" fontId="3" fillId="0" borderId="32"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2"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2"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0"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32"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5"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6" fillId="2" borderId="7" xfId="0" applyFont="1" applyFill="1" applyBorder="1" applyAlignment="1" applyProtection="1">
      <alignment horizontal="center" vertical="center"/>
      <protection hidden="1"/>
    </xf>
    <xf numFmtId="0" fontId="6" fillId="2"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98"/>
  <sheetViews>
    <sheetView showGridLines="0" tabSelected="1" zoomScale="70" zoomScaleNormal="70" zoomScaleSheetLayoutView="70" zoomScalePageLayoutView="55" workbookViewId="0">
      <selection activeCell="C32" sqref="C32"/>
    </sheetView>
  </sheetViews>
  <sheetFormatPr baseColWidth="10" defaultColWidth="11.42578125" defaultRowHeight="15" x14ac:dyDescent="0.25"/>
  <cols>
    <col min="1" max="1" width="10.42578125" style="2" customWidth="1"/>
    <col min="2" max="2" width="71.42578125" style="2" customWidth="1"/>
    <col min="3" max="3" width="23" style="2" customWidth="1"/>
    <col min="4" max="4" width="13.5703125" style="2" bestFit="1" customWidth="1"/>
    <col min="5" max="5" width="15.42578125" style="2"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85"/>
      <c r="B2" s="86" t="s">
        <v>0</v>
      </c>
      <c r="C2" s="86"/>
      <c r="D2" s="86"/>
      <c r="E2" s="86"/>
      <c r="F2" s="86"/>
      <c r="G2" s="86"/>
      <c r="H2" s="86"/>
      <c r="I2" s="86"/>
      <c r="J2" s="86"/>
      <c r="K2" s="86"/>
      <c r="L2" s="86"/>
      <c r="M2" s="86"/>
      <c r="N2" s="87" t="s">
        <v>1</v>
      </c>
      <c r="O2" s="87"/>
    </row>
    <row r="3" spans="1:15" ht="15.75" customHeight="1" x14ac:dyDescent="0.25">
      <c r="A3" s="85"/>
      <c r="B3" s="86" t="s">
        <v>2</v>
      </c>
      <c r="C3" s="86"/>
      <c r="D3" s="86"/>
      <c r="E3" s="86"/>
      <c r="F3" s="86"/>
      <c r="G3" s="86"/>
      <c r="H3" s="86"/>
      <c r="I3" s="86"/>
      <c r="J3" s="86"/>
      <c r="K3" s="86"/>
      <c r="L3" s="86"/>
      <c r="M3" s="86"/>
      <c r="N3" s="87" t="s">
        <v>48</v>
      </c>
      <c r="O3" s="87"/>
    </row>
    <row r="4" spans="1:15" ht="16.5" customHeight="1" x14ac:dyDescent="0.25">
      <c r="A4" s="85"/>
      <c r="B4" s="86" t="s">
        <v>3</v>
      </c>
      <c r="C4" s="86"/>
      <c r="D4" s="86"/>
      <c r="E4" s="86"/>
      <c r="F4" s="86"/>
      <c r="G4" s="86"/>
      <c r="H4" s="86"/>
      <c r="I4" s="86"/>
      <c r="J4" s="86"/>
      <c r="K4" s="86"/>
      <c r="L4" s="86"/>
      <c r="M4" s="86"/>
      <c r="N4" s="87" t="s">
        <v>49</v>
      </c>
      <c r="O4" s="87"/>
    </row>
    <row r="5" spans="1:15" ht="15" customHeight="1" x14ac:dyDescent="0.25">
      <c r="A5" s="85"/>
      <c r="B5" s="86"/>
      <c r="C5" s="86"/>
      <c r="D5" s="86"/>
      <c r="E5" s="86"/>
      <c r="F5" s="86"/>
      <c r="G5" s="86"/>
      <c r="H5" s="86"/>
      <c r="I5" s="86"/>
      <c r="J5" s="86"/>
      <c r="K5" s="86"/>
      <c r="L5" s="86"/>
      <c r="M5" s="86"/>
      <c r="N5" s="87" t="s">
        <v>46</v>
      </c>
      <c r="O5" s="87"/>
    </row>
    <row r="7" spans="1:15" x14ac:dyDescent="0.25">
      <c r="A7" s="5" t="s">
        <v>4</v>
      </c>
    </row>
    <row r="8" spans="1:15" ht="9.9499999999999993" customHeight="1" x14ac:dyDescent="0.25">
      <c r="A8" s="6"/>
    </row>
    <row r="9" spans="1:15" ht="30" customHeight="1" x14ac:dyDescent="0.25">
      <c r="A9" s="71" t="s">
        <v>5</v>
      </c>
      <c r="B9" s="72"/>
      <c r="D9" s="77" t="s">
        <v>6</v>
      </c>
      <c r="E9" s="78"/>
      <c r="F9" s="67"/>
      <c r="G9" s="68"/>
      <c r="H9" s="68"/>
      <c r="I9" s="69"/>
      <c r="K9" s="77" t="s">
        <v>7</v>
      </c>
      <c r="L9" s="78"/>
      <c r="M9" s="83"/>
      <c r="N9" s="84"/>
    </row>
    <row r="10" spans="1:15" ht="8.25" customHeight="1" x14ac:dyDescent="0.25">
      <c r="A10" s="73"/>
      <c r="B10" s="74"/>
      <c r="C10" s="7"/>
      <c r="E10" s="8"/>
      <c r="F10" s="8"/>
      <c r="M10" s="8"/>
      <c r="N10" s="2"/>
    </row>
    <row r="11" spans="1:15" ht="30" customHeight="1" x14ac:dyDescent="0.25">
      <c r="A11" s="75"/>
      <c r="B11" s="76"/>
      <c r="D11" s="77" t="s">
        <v>8</v>
      </c>
      <c r="E11" s="78"/>
      <c r="F11" s="67"/>
      <c r="G11" s="68"/>
      <c r="H11" s="68"/>
      <c r="I11" s="69"/>
      <c r="K11" s="77" t="s">
        <v>9</v>
      </c>
      <c r="L11" s="78"/>
      <c r="M11" s="81"/>
      <c r="N11" s="82"/>
      <c r="O11" s="18"/>
    </row>
    <row r="12" spans="1:15" ht="9.9499999999999993" customHeight="1" thickBot="1" x14ac:dyDescent="0.3">
      <c r="A12" s="17"/>
      <c r="B12" s="19"/>
      <c r="C12" s="15"/>
      <c r="D12" s="17"/>
      <c r="E12" s="19"/>
      <c r="F12" s="19"/>
      <c r="G12" s="19"/>
      <c r="H12" s="17"/>
      <c r="I12" s="20"/>
      <c r="J12" s="16"/>
      <c r="K12" s="16"/>
      <c r="L12" s="16"/>
      <c r="N12" s="21"/>
      <c r="O12" s="21"/>
    </row>
    <row r="13" spans="1:15" s="9" customFormat="1" ht="111.75" customHeight="1" x14ac:dyDescent="0.25">
      <c r="A13" s="22" t="s">
        <v>10</v>
      </c>
      <c r="B13" s="23" t="s">
        <v>11</v>
      </c>
      <c r="C13" s="23" t="s">
        <v>12</v>
      </c>
      <c r="D13" s="23" t="s">
        <v>13</v>
      </c>
      <c r="E13" s="23" t="s">
        <v>14</v>
      </c>
      <c r="F13" s="24" t="s">
        <v>15</v>
      </c>
      <c r="G13" s="24" t="s">
        <v>16</v>
      </c>
      <c r="H13" s="24" t="s">
        <v>17</v>
      </c>
      <c r="I13" s="24" t="s">
        <v>18</v>
      </c>
      <c r="J13" s="24" t="s">
        <v>19</v>
      </c>
      <c r="K13" s="24" t="s">
        <v>20</v>
      </c>
      <c r="L13" s="24" t="s">
        <v>21</v>
      </c>
      <c r="M13" s="24" t="s">
        <v>22</v>
      </c>
      <c r="N13" s="24" t="s">
        <v>23</v>
      </c>
      <c r="O13" s="25" t="s">
        <v>24</v>
      </c>
    </row>
    <row r="14" spans="1:15" s="9" customFormat="1" ht="103.5" customHeight="1" x14ac:dyDescent="0.2">
      <c r="A14" s="26">
        <v>1</v>
      </c>
      <c r="B14" s="44" t="s">
        <v>52</v>
      </c>
      <c r="C14" s="12"/>
      <c r="D14" s="45">
        <v>1</v>
      </c>
      <c r="E14" s="45" t="s">
        <v>50</v>
      </c>
      <c r="F14" s="13"/>
      <c r="G14" s="11">
        <v>0</v>
      </c>
      <c r="H14" s="1">
        <f>+ROUND(F14*G14,0)</f>
        <v>0</v>
      </c>
      <c r="I14" s="11"/>
      <c r="J14" s="1">
        <f t="shared" ref="J14:J32" si="0">ROUND(F14*I14,0)</f>
        <v>0</v>
      </c>
      <c r="K14" s="1">
        <f t="shared" ref="K14:K32" si="1">ROUND(F14+H14+J14,0)</f>
        <v>0</v>
      </c>
      <c r="L14" s="1">
        <f t="shared" ref="L14:L32" si="2">ROUND(F14*D14,0)</f>
        <v>0</v>
      </c>
      <c r="M14" s="1">
        <f t="shared" ref="M14:M32" si="3">ROUND(L14*G14,0)</f>
        <v>0</v>
      </c>
      <c r="N14" s="1">
        <f t="shared" ref="N14:N32" si="4">ROUND(L14*I14,0)</f>
        <v>0</v>
      </c>
      <c r="O14" s="27">
        <f t="shared" ref="O14:O32" si="5">ROUND(L14+N14+M14,0)</f>
        <v>0</v>
      </c>
    </row>
    <row r="15" spans="1:15" s="9" customFormat="1" ht="114" customHeight="1" x14ac:dyDescent="0.2">
      <c r="A15" s="26">
        <v>2</v>
      </c>
      <c r="B15" s="44" t="s">
        <v>53</v>
      </c>
      <c r="C15" s="12"/>
      <c r="D15" s="45">
        <v>1</v>
      </c>
      <c r="E15" s="45" t="s">
        <v>50</v>
      </c>
      <c r="F15" s="13"/>
      <c r="G15" s="11">
        <v>0</v>
      </c>
      <c r="H15" s="1">
        <f t="shared" ref="H15:H32" si="6">+ROUND(F15*G15,0)</f>
        <v>0</v>
      </c>
      <c r="I15" s="11"/>
      <c r="J15" s="1">
        <f t="shared" si="0"/>
        <v>0</v>
      </c>
      <c r="K15" s="1">
        <f t="shared" si="1"/>
        <v>0</v>
      </c>
      <c r="L15" s="1">
        <f t="shared" si="2"/>
        <v>0</v>
      </c>
      <c r="M15" s="1">
        <f t="shared" si="3"/>
        <v>0</v>
      </c>
      <c r="N15" s="1">
        <f t="shared" si="4"/>
        <v>0</v>
      </c>
      <c r="O15" s="27">
        <f t="shared" si="5"/>
        <v>0</v>
      </c>
    </row>
    <row r="16" spans="1:15" s="9" customFormat="1" ht="94.5" customHeight="1" x14ac:dyDescent="0.2">
      <c r="A16" s="26">
        <v>3</v>
      </c>
      <c r="B16" s="44" t="s">
        <v>54</v>
      </c>
      <c r="C16" s="12"/>
      <c r="D16" s="45">
        <v>1</v>
      </c>
      <c r="E16" s="45" t="s">
        <v>50</v>
      </c>
      <c r="F16" s="13"/>
      <c r="G16" s="11">
        <v>0</v>
      </c>
      <c r="H16" s="1">
        <f t="shared" si="6"/>
        <v>0</v>
      </c>
      <c r="I16" s="11"/>
      <c r="J16" s="1">
        <f t="shared" si="0"/>
        <v>0</v>
      </c>
      <c r="K16" s="1">
        <f t="shared" si="1"/>
        <v>0</v>
      </c>
      <c r="L16" s="1">
        <f t="shared" si="2"/>
        <v>0</v>
      </c>
      <c r="M16" s="1">
        <f t="shared" si="3"/>
        <v>0</v>
      </c>
      <c r="N16" s="1">
        <f t="shared" si="4"/>
        <v>0</v>
      </c>
      <c r="O16" s="27">
        <f t="shared" si="5"/>
        <v>0</v>
      </c>
    </row>
    <row r="17" spans="1:15" s="9" customFormat="1" ht="112.5" customHeight="1" x14ac:dyDescent="0.2">
      <c r="A17" s="26">
        <v>4</v>
      </c>
      <c r="B17" s="44" t="s">
        <v>55</v>
      </c>
      <c r="C17" s="12"/>
      <c r="D17" s="45">
        <v>4</v>
      </c>
      <c r="E17" s="45" t="s">
        <v>50</v>
      </c>
      <c r="F17" s="13"/>
      <c r="G17" s="11">
        <v>0</v>
      </c>
      <c r="H17" s="1">
        <f t="shared" si="6"/>
        <v>0</v>
      </c>
      <c r="I17" s="11"/>
      <c r="J17" s="1">
        <f t="shared" si="0"/>
        <v>0</v>
      </c>
      <c r="K17" s="1">
        <f t="shared" si="1"/>
        <v>0</v>
      </c>
      <c r="L17" s="1">
        <f t="shared" si="2"/>
        <v>0</v>
      </c>
      <c r="M17" s="1">
        <f t="shared" si="3"/>
        <v>0</v>
      </c>
      <c r="N17" s="1">
        <f t="shared" si="4"/>
        <v>0</v>
      </c>
      <c r="O17" s="27">
        <f t="shared" si="5"/>
        <v>0</v>
      </c>
    </row>
    <row r="18" spans="1:15" s="9" customFormat="1" ht="106.5" customHeight="1" x14ac:dyDescent="0.2">
      <c r="A18" s="26">
        <v>5</v>
      </c>
      <c r="B18" s="44" t="s">
        <v>56</v>
      </c>
      <c r="C18" s="12"/>
      <c r="D18" s="45">
        <v>7</v>
      </c>
      <c r="E18" s="45" t="s">
        <v>50</v>
      </c>
      <c r="F18" s="13"/>
      <c r="G18" s="11">
        <v>0</v>
      </c>
      <c r="H18" s="1">
        <f t="shared" si="6"/>
        <v>0</v>
      </c>
      <c r="I18" s="11"/>
      <c r="J18" s="1">
        <f t="shared" si="0"/>
        <v>0</v>
      </c>
      <c r="K18" s="1">
        <f t="shared" si="1"/>
        <v>0</v>
      </c>
      <c r="L18" s="1">
        <f t="shared" si="2"/>
        <v>0</v>
      </c>
      <c r="M18" s="1">
        <f t="shared" si="3"/>
        <v>0</v>
      </c>
      <c r="N18" s="1">
        <f t="shared" si="4"/>
        <v>0</v>
      </c>
      <c r="O18" s="27">
        <f t="shared" si="5"/>
        <v>0</v>
      </c>
    </row>
    <row r="19" spans="1:15" s="9" customFormat="1" ht="100.5" customHeight="1" x14ac:dyDescent="0.2">
      <c r="A19" s="26">
        <v>6</v>
      </c>
      <c r="B19" s="44" t="s">
        <v>57</v>
      </c>
      <c r="C19" s="12"/>
      <c r="D19" s="45">
        <v>5</v>
      </c>
      <c r="E19" s="45" t="s">
        <v>50</v>
      </c>
      <c r="F19" s="13"/>
      <c r="G19" s="11">
        <v>0</v>
      </c>
      <c r="H19" s="1">
        <f t="shared" si="6"/>
        <v>0</v>
      </c>
      <c r="I19" s="11"/>
      <c r="J19" s="1">
        <f t="shared" si="0"/>
        <v>0</v>
      </c>
      <c r="K19" s="1">
        <f t="shared" si="1"/>
        <v>0</v>
      </c>
      <c r="L19" s="1">
        <f t="shared" si="2"/>
        <v>0</v>
      </c>
      <c r="M19" s="1">
        <f t="shared" si="3"/>
        <v>0</v>
      </c>
      <c r="N19" s="1">
        <f t="shared" si="4"/>
        <v>0</v>
      </c>
      <c r="O19" s="27">
        <f t="shared" si="5"/>
        <v>0</v>
      </c>
    </row>
    <row r="20" spans="1:15" s="9" customFormat="1" ht="100.5" customHeight="1" x14ac:dyDescent="0.2">
      <c r="A20" s="26">
        <f>1+A19</f>
        <v>7</v>
      </c>
      <c r="B20" s="44" t="s">
        <v>58</v>
      </c>
      <c r="C20" s="12"/>
      <c r="D20" s="45">
        <v>3</v>
      </c>
      <c r="E20" s="45" t="s">
        <v>50</v>
      </c>
      <c r="F20" s="13"/>
      <c r="G20" s="11">
        <v>0</v>
      </c>
      <c r="H20" s="1">
        <f t="shared" si="6"/>
        <v>0</v>
      </c>
      <c r="I20" s="11"/>
      <c r="J20" s="1">
        <f t="shared" si="0"/>
        <v>0</v>
      </c>
      <c r="K20" s="1">
        <f t="shared" si="1"/>
        <v>0</v>
      </c>
      <c r="L20" s="1">
        <f t="shared" si="2"/>
        <v>0</v>
      </c>
      <c r="M20" s="1">
        <f t="shared" si="3"/>
        <v>0</v>
      </c>
      <c r="N20" s="1">
        <f t="shared" si="4"/>
        <v>0</v>
      </c>
      <c r="O20" s="27">
        <f t="shared" si="5"/>
        <v>0</v>
      </c>
    </row>
    <row r="21" spans="1:15" s="9" customFormat="1" ht="100.5" customHeight="1" x14ac:dyDescent="0.2">
      <c r="A21" s="26">
        <f t="shared" ref="A21:A32" si="7">1+A20</f>
        <v>8</v>
      </c>
      <c r="B21" s="44" t="s">
        <v>59</v>
      </c>
      <c r="C21" s="12"/>
      <c r="D21" s="45">
        <v>1</v>
      </c>
      <c r="E21" s="45" t="s">
        <v>50</v>
      </c>
      <c r="F21" s="13"/>
      <c r="G21" s="11">
        <v>0</v>
      </c>
      <c r="H21" s="1">
        <f t="shared" si="6"/>
        <v>0</v>
      </c>
      <c r="I21" s="11"/>
      <c r="J21" s="1">
        <f t="shared" si="0"/>
        <v>0</v>
      </c>
      <c r="K21" s="1">
        <f t="shared" si="1"/>
        <v>0</v>
      </c>
      <c r="L21" s="1">
        <f t="shared" si="2"/>
        <v>0</v>
      </c>
      <c r="M21" s="1">
        <f t="shared" si="3"/>
        <v>0</v>
      </c>
      <c r="N21" s="1">
        <f t="shared" si="4"/>
        <v>0</v>
      </c>
      <c r="O21" s="27">
        <f t="shared" si="5"/>
        <v>0</v>
      </c>
    </row>
    <row r="22" spans="1:15" s="9" customFormat="1" ht="100.5" customHeight="1" x14ac:dyDescent="0.2">
      <c r="A22" s="26">
        <f t="shared" si="7"/>
        <v>9</v>
      </c>
      <c r="B22" s="44" t="s">
        <v>60</v>
      </c>
      <c r="C22" s="12"/>
      <c r="D22" s="45">
        <v>1</v>
      </c>
      <c r="E22" s="45" t="s">
        <v>50</v>
      </c>
      <c r="F22" s="13"/>
      <c r="G22" s="11">
        <v>0</v>
      </c>
      <c r="H22" s="1">
        <f t="shared" si="6"/>
        <v>0</v>
      </c>
      <c r="I22" s="11"/>
      <c r="J22" s="1">
        <f t="shared" si="0"/>
        <v>0</v>
      </c>
      <c r="K22" s="1">
        <f t="shared" si="1"/>
        <v>0</v>
      </c>
      <c r="L22" s="1">
        <f t="shared" si="2"/>
        <v>0</v>
      </c>
      <c r="M22" s="1">
        <f t="shared" si="3"/>
        <v>0</v>
      </c>
      <c r="N22" s="1">
        <f t="shared" si="4"/>
        <v>0</v>
      </c>
      <c r="O22" s="27">
        <f t="shared" si="5"/>
        <v>0</v>
      </c>
    </row>
    <row r="23" spans="1:15" s="9" customFormat="1" ht="100.5" customHeight="1" x14ac:dyDescent="0.2">
      <c r="A23" s="26">
        <f t="shared" si="7"/>
        <v>10</v>
      </c>
      <c r="B23" s="44" t="s">
        <v>61</v>
      </c>
      <c r="C23" s="12"/>
      <c r="D23" s="45">
        <v>1</v>
      </c>
      <c r="E23" s="45" t="s">
        <v>50</v>
      </c>
      <c r="F23" s="13"/>
      <c r="G23" s="11">
        <v>0</v>
      </c>
      <c r="H23" s="1">
        <f t="shared" si="6"/>
        <v>0</v>
      </c>
      <c r="I23" s="11"/>
      <c r="J23" s="1">
        <f t="shared" si="0"/>
        <v>0</v>
      </c>
      <c r="K23" s="1">
        <f t="shared" si="1"/>
        <v>0</v>
      </c>
      <c r="L23" s="1">
        <f t="shared" si="2"/>
        <v>0</v>
      </c>
      <c r="M23" s="1">
        <f t="shared" si="3"/>
        <v>0</v>
      </c>
      <c r="N23" s="1">
        <f t="shared" si="4"/>
        <v>0</v>
      </c>
      <c r="O23" s="27">
        <f t="shared" si="5"/>
        <v>0</v>
      </c>
    </row>
    <row r="24" spans="1:15" s="9" customFormat="1" ht="100.5" customHeight="1" x14ac:dyDescent="0.2">
      <c r="A24" s="26">
        <f t="shared" si="7"/>
        <v>11</v>
      </c>
      <c r="B24" s="44" t="s">
        <v>62</v>
      </c>
      <c r="C24" s="12"/>
      <c r="D24" s="45">
        <v>2</v>
      </c>
      <c r="E24" s="45" t="s">
        <v>50</v>
      </c>
      <c r="F24" s="13"/>
      <c r="G24" s="11">
        <v>0</v>
      </c>
      <c r="H24" s="1">
        <f t="shared" si="6"/>
        <v>0</v>
      </c>
      <c r="I24" s="11"/>
      <c r="J24" s="1">
        <f t="shared" si="0"/>
        <v>0</v>
      </c>
      <c r="K24" s="1">
        <f t="shared" si="1"/>
        <v>0</v>
      </c>
      <c r="L24" s="1">
        <f t="shared" si="2"/>
        <v>0</v>
      </c>
      <c r="M24" s="1">
        <f t="shared" si="3"/>
        <v>0</v>
      </c>
      <c r="N24" s="1">
        <f t="shared" si="4"/>
        <v>0</v>
      </c>
      <c r="O24" s="27">
        <f t="shared" si="5"/>
        <v>0</v>
      </c>
    </row>
    <row r="25" spans="1:15" s="9" customFormat="1" ht="128.25" customHeight="1" x14ac:dyDescent="0.2">
      <c r="A25" s="26">
        <f t="shared" si="7"/>
        <v>12</v>
      </c>
      <c r="B25" s="44" t="s">
        <v>63</v>
      </c>
      <c r="C25" s="12"/>
      <c r="D25" s="45">
        <v>1</v>
      </c>
      <c r="E25" s="45" t="s">
        <v>50</v>
      </c>
      <c r="F25" s="13"/>
      <c r="G25" s="11">
        <v>0</v>
      </c>
      <c r="H25" s="1">
        <f t="shared" si="6"/>
        <v>0</v>
      </c>
      <c r="I25" s="11"/>
      <c r="J25" s="1">
        <f t="shared" si="0"/>
        <v>0</v>
      </c>
      <c r="K25" s="1">
        <f t="shared" si="1"/>
        <v>0</v>
      </c>
      <c r="L25" s="1">
        <f t="shared" si="2"/>
        <v>0</v>
      </c>
      <c r="M25" s="1">
        <f t="shared" si="3"/>
        <v>0</v>
      </c>
      <c r="N25" s="1">
        <f t="shared" si="4"/>
        <v>0</v>
      </c>
      <c r="O25" s="27">
        <f t="shared" si="5"/>
        <v>0</v>
      </c>
    </row>
    <row r="26" spans="1:15" s="9" customFormat="1" ht="127.5" customHeight="1" x14ac:dyDescent="0.2">
      <c r="A26" s="26">
        <f t="shared" si="7"/>
        <v>13</v>
      </c>
      <c r="B26" s="44" t="s">
        <v>64</v>
      </c>
      <c r="C26" s="12"/>
      <c r="D26" s="45">
        <v>1</v>
      </c>
      <c r="E26" s="45" t="s">
        <v>50</v>
      </c>
      <c r="F26" s="13"/>
      <c r="G26" s="11">
        <v>0</v>
      </c>
      <c r="H26" s="1">
        <f t="shared" si="6"/>
        <v>0</v>
      </c>
      <c r="I26" s="11"/>
      <c r="J26" s="1">
        <f t="shared" si="0"/>
        <v>0</v>
      </c>
      <c r="K26" s="1">
        <f t="shared" si="1"/>
        <v>0</v>
      </c>
      <c r="L26" s="1">
        <f t="shared" si="2"/>
        <v>0</v>
      </c>
      <c r="M26" s="1">
        <f t="shared" si="3"/>
        <v>0</v>
      </c>
      <c r="N26" s="1">
        <f t="shared" si="4"/>
        <v>0</v>
      </c>
      <c r="O26" s="27">
        <f t="shared" si="5"/>
        <v>0</v>
      </c>
    </row>
    <row r="27" spans="1:15" s="9" customFormat="1" ht="105.75" customHeight="1" x14ac:dyDescent="0.2">
      <c r="A27" s="26">
        <f t="shared" si="7"/>
        <v>14</v>
      </c>
      <c r="B27" s="44" t="s">
        <v>65</v>
      </c>
      <c r="C27" s="12"/>
      <c r="D27" s="45">
        <v>1</v>
      </c>
      <c r="E27" s="45" t="s">
        <v>50</v>
      </c>
      <c r="F27" s="13"/>
      <c r="G27" s="11">
        <v>0</v>
      </c>
      <c r="H27" s="1">
        <f t="shared" si="6"/>
        <v>0</v>
      </c>
      <c r="I27" s="11"/>
      <c r="J27" s="1">
        <f t="shared" si="0"/>
        <v>0</v>
      </c>
      <c r="K27" s="1">
        <f t="shared" si="1"/>
        <v>0</v>
      </c>
      <c r="L27" s="1">
        <f t="shared" si="2"/>
        <v>0</v>
      </c>
      <c r="M27" s="1">
        <f t="shared" si="3"/>
        <v>0</v>
      </c>
      <c r="N27" s="1">
        <f t="shared" si="4"/>
        <v>0</v>
      </c>
      <c r="O27" s="27">
        <f t="shared" si="5"/>
        <v>0</v>
      </c>
    </row>
    <row r="28" spans="1:15" s="9" customFormat="1" ht="113.25" customHeight="1" x14ac:dyDescent="0.2">
      <c r="A28" s="26">
        <f t="shared" si="7"/>
        <v>15</v>
      </c>
      <c r="B28" s="44" t="s">
        <v>66</v>
      </c>
      <c r="C28" s="12"/>
      <c r="D28" s="45">
        <v>1</v>
      </c>
      <c r="E28" s="45" t="s">
        <v>50</v>
      </c>
      <c r="F28" s="13"/>
      <c r="G28" s="11">
        <v>0</v>
      </c>
      <c r="H28" s="1">
        <f t="shared" si="6"/>
        <v>0</v>
      </c>
      <c r="I28" s="11"/>
      <c r="J28" s="1">
        <f t="shared" si="0"/>
        <v>0</v>
      </c>
      <c r="K28" s="1">
        <f t="shared" si="1"/>
        <v>0</v>
      </c>
      <c r="L28" s="1">
        <f t="shared" si="2"/>
        <v>0</v>
      </c>
      <c r="M28" s="1">
        <f t="shared" si="3"/>
        <v>0</v>
      </c>
      <c r="N28" s="1">
        <f t="shared" si="4"/>
        <v>0</v>
      </c>
      <c r="O28" s="27">
        <f t="shared" si="5"/>
        <v>0</v>
      </c>
    </row>
    <row r="29" spans="1:15" s="9" customFormat="1" ht="167.25" customHeight="1" x14ac:dyDescent="0.2">
      <c r="A29" s="26">
        <f t="shared" si="7"/>
        <v>16</v>
      </c>
      <c r="B29" s="44" t="s">
        <v>67</v>
      </c>
      <c r="C29" s="12"/>
      <c r="D29" s="45">
        <v>1</v>
      </c>
      <c r="E29" s="45" t="s">
        <v>50</v>
      </c>
      <c r="F29" s="13"/>
      <c r="G29" s="11">
        <v>0</v>
      </c>
      <c r="H29" s="1">
        <f t="shared" si="6"/>
        <v>0</v>
      </c>
      <c r="I29" s="11"/>
      <c r="J29" s="1">
        <f t="shared" si="0"/>
        <v>0</v>
      </c>
      <c r="K29" s="1">
        <f t="shared" si="1"/>
        <v>0</v>
      </c>
      <c r="L29" s="1">
        <f t="shared" si="2"/>
        <v>0</v>
      </c>
      <c r="M29" s="1">
        <f t="shared" si="3"/>
        <v>0</v>
      </c>
      <c r="N29" s="1">
        <f t="shared" si="4"/>
        <v>0</v>
      </c>
      <c r="O29" s="27">
        <f t="shared" si="5"/>
        <v>0</v>
      </c>
    </row>
    <row r="30" spans="1:15" s="9" customFormat="1" ht="115.5" customHeight="1" x14ac:dyDescent="0.2">
      <c r="A30" s="26">
        <f t="shared" si="7"/>
        <v>17</v>
      </c>
      <c r="B30" s="44" t="s">
        <v>68</v>
      </c>
      <c r="C30" s="12"/>
      <c r="D30" s="45">
        <v>1</v>
      </c>
      <c r="E30" s="45" t="s">
        <v>50</v>
      </c>
      <c r="F30" s="13"/>
      <c r="G30" s="11">
        <v>0</v>
      </c>
      <c r="H30" s="1">
        <f t="shared" si="6"/>
        <v>0</v>
      </c>
      <c r="I30" s="11"/>
      <c r="J30" s="1">
        <f t="shared" si="0"/>
        <v>0</v>
      </c>
      <c r="K30" s="1">
        <f t="shared" si="1"/>
        <v>0</v>
      </c>
      <c r="L30" s="1">
        <f t="shared" si="2"/>
        <v>0</v>
      </c>
      <c r="M30" s="1">
        <f t="shared" si="3"/>
        <v>0</v>
      </c>
      <c r="N30" s="1">
        <f t="shared" si="4"/>
        <v>0</v>
      </c>
      <c r="O30" s="27">
        <f t="shared" si="5"/>
        <v>0</v>
      </c>
    </row>
    <row r="31" spans="1:15" s="9" customFormat="1" ht="135" customHeight="1" x14ac:dyDescent="0.2">
      <c r="A31" s="26">
        <f t="shared" si="7"/>
        <v>18</v>
      </c>
      <c r="B31" s="44" t="s">
        <v>69</v>
      </c>
      <c r="C31" s="12"/>
      <c r="D31" s="45">
        <v>1</v>
      </c>
      <c r="E31" s="45" t="s">
        <v>50</v>
      </c>
      <c r="F31" s="13"/>
      <c r="G31" s="11">
        <v>0</v>
      </c>
      <c r="H31" s="1">
        <f t="shared" si="6"/>
        <v>0</v>
      </c>
      <c r="I31" s="11"/>
      <c r="J31" s="1">
        <f t="shared" si="0"/>
        <v>0</v>
      </c>
      <c r="K31" s="1">
        <f t="shared" si="1"/>
        <v>0</v>
      </c>
      <c r="L31" s="1">
        <f t="shared" si="2"/>
        <v>0</v>
      </c>
      <c r="M31" s="1">
        <f t="shared" si="3"/>
        <v>0</v>
      </c>
      <c r="N31" s="1">
        <f t="shared" si="4"/>
        <v>0</v>
      </c>
      <c r="O31" s="27">
        <f t="shared" si="5"/>
        <v>0</v>
      </c>
    </row>
    <row r="32" spans="1:15" s="9" customFormat="1" ht="102" customHeight="1" thickBot="1" x14ac:dyDescent="0.25">
      <c r="A32" s="26">
        <f t="shared" si="7"/>
        <v>19</v>
      </c>
      <c r="B32" s="44" t="s">
        <v>70</v>
      </c>
      <c r="C32" s="12"/>
      <c r="D32" s="45">
        <v>1</v>
      </c>
      <c r="E32" s="45" t="s">
        <v>51</v>
      </c>
      <c r="F32" s="13"/>
      <c r="G32" s="11">
        <v>0</v>
      </c>
      <c r="H32" s="1">
        <f t="shared" si="6"/>
        <v>0</v>
      </c>
      <c r="I32" s="11"/>
      <c r="J32" s="1">
        <f t="shared" si="0"/>
        <v>0</v>
      </c>
      <c r="K32" s="1">
        <f t="shared" si="1"/>
        <v>0</v>
      </c>
      <c r="L32" s="1">
        <f t="shared" si="2"/>
        <v>0</v>
      </c>
      <c r="M32" s="1">
        <f t="shared" si="3"/>
        <v>0</v>
      </c>
      <c r="N32" s="1">
        <f t="shared" si="4"/>
        <v>0</v>
      </c>
      <c r="O32" s="27">
        <f t="shared" si="5"/>
        <v>0</v>
      </c>
    </row>
    <row r="33" spans="1:15" s="9" customFormat="1" ht="42" customHeight="1" thickBot="1" x14ac:dyDescent="0.3">
      <c r="A33" s="79" t="s">
        <v>25</v>
      </c>
      <c r="B33" s="80"/>
      <c r="C33" s="80"/>
      <c r="D33" s="80"/>
      <c r="E33" s="80"/>
      <c r="F33" s="80"/>
      <c r="G33" s="80"/>
      <c r="H33" s="80"/>
      <c r="I33" s="80"/>
      <c r="J33" s="80"/>
      <c r="K33" s="80"/>
      <c r="L33" s="52" t="s">
        <v>26</v>
      </c>
      <c r="M33" s="53"/>
      <c r="N33" s="53"/>
      <c r="O33" s="35">
        <f>SUMIF(G:G,0%,L:L)+SUMIF(G:G,"",L:L)</f>
        <v>0</v>
      </c>
    </row>
    <row r="34" spans="1:15" s="9" customFormat="1" ht="39" customHeight="1" x14ac:dyDescent="0.25">
      <c r="A34" s="58" t="s">
        <v>47</v>
      </c>
      <c r="B34" s="59"/>
      <c r="C34" s="59"/>
      <c r="D34" s="59"/>
      <c r="E34" s="59"/>
      <c r="F34" s="59"/>
      <c r="G34" s="59"/>
      <c r="H34" s="59"/>
      <c r="I34" s="59"/>
      <c r="J34" s="59"/>
      <c r="K34" s="60"/>
      <c r="L34" s="50" t="s">
        <v>27</v>
      </c>
      <c r="M34" s="51"/>
      <c r="N34" s="51"/>
      <c r="O34" s="36">
        <f>SUMIF(G:G,5%,L:L)</f>
        <v>0</v>
      </c>
    </row>
    <row r="35" spans="1:15" s="9" customFormat="1" ht="30" customHeight="1" x14ac:dyDescent="0.25">
      <c r="A35" s="61"/>
      <c r="B35" s="62"/>
      <c r="C35" s="62"/>
      <c r="D35" s="62"/>
      <c r="E35" s="62"/>
      <c r="F35" s="62"/>
      <c r="G35" s="62"/>
      <c r="H35" s="62"/>
      <c r="I35" s="62"/>
      <c r="J35" s="62"/>
      <c r="K35" s="63"/>
      <c r="L35" s="50" t="s">
        <v>28</v>
      </c>
      <c r="M35" s="51"/>
      <c r="N35" s="51"/>
      <c r="O35" s="36">
        <f>SUMIF(G:G,19%,L:L)</f>
        <v>0</v>
      </c>
    </row>
    <row r="36" spans="1:15" s="9" customFormat="1" ht="30" customHeight="1" x14ac:dyDescent="0.25">
      <c r="A36" s="61"/>
      <c r="B36" s="62"/>
      <c r="C36" s="62"/>
      <c r="D36" s="62"/>
      <c r="E36" s="62"/>
      <c r="F36" s="62"/>
      <c r="G36" s="62"/>
      <c r="H36" s="62"/>
      <c r="I36" s="62"/>
      <c r="J36" s="62"/>
      <c r="K36" s="63"/>
      <c r="L36" s="48" t="s">
        <v>21</v>
      </c>
      <c r="M36" s="49"/>
      <c r="N36" s="49"/>
      <c r="O36" s="37">
        <f>SUM(O33:O35)</f>
        <v>0</v>
      </c>
    </row>
    <row r="37" spans="1:15" s="9" customFormat="1" ht="30" customHeight="1" x14ac:dyDescent="0.25">
      <c r="A37" s="61"/>
      <c r="B37" s="62"/>
      <c r="C37" s="62"/>
      <c r="D37" s="62"/>
      <c r="E37" s="62"/>
      <c r="F37" s="62"/>
      <c r="G37" s="62"/>
      <c r="H37" s="62"/>
      <c r="I37" s="62"/>
      <c r="J37" s="62"/>
      <c r="K37" s="63"/>
      <c r="L37" s="46" t="s">
        <v>29</v>
      </c>
      <c r="M37" s="47"/>
      <c r="N37" s="47"/>
      <c r="O37" s="38">
        <f>SUMIF(G:G,5%,M:M)</f>
        <v>0</v>
      </c>
    </row>
    <row r="38" spans="1:15" s="9" customFormat="1" ht="30" customHeight="1" x14ac:dyDescent="0.25">
      <c r="A38" s="61"/>
      <c r="B38" s="62"/>
      <c r="C38" s="62"/>
      <c r="D38" s="62"/>
      <c r="E38" s="62"/>
      <c r="F38" s="62"/>
      <c r="G38" s="62"/>
      <c r="H38" s="62"/>
      <c r="I38" s="62"/>
      <c r="J38" s="62"/>
      <c r="K38" s="63"/>
      <c r="L38" s="46" t="s">
        <v>30</v>
      </c>
      <c r="M38" s="47"/>
      <c r="N38" s="47"/>
      <c r="O38" s="38">
        <f>SUMIF(G:G,19%,M:M)</f>
        <v>0</v>
      </c>
    </row>
    <row r="39" spans="1:15" s="9" customFormat="1" ht="30" customHeight="1" x14ac:dyDescent="0.25">
      <c r="A39" s="61"/>
      <c r="B39" s="62"/>
      <c r="C39" s="62"/>
      <c r="D39" s="62"/>
      <c r="E39" s="62"/>
      <c r="F39" s="62"/>
      <c r="G39" s="62"/>
      <c r="H39" s="62"/>
      <c r="I39" s="62"/>
      <c r="J39" s="62"/>
      <c r="K39" s="63"/>
      <c r="L39" s="48" t="s">
        <v>31</v>
      </c>
      <c r="M39" s="49"/>
      <c r="N39" s="49"/>
      <c r="O39" s="37">
        <f>SUM(O37:O38)</f>
        <v>0</v>
      </c>
    </row>
    <row r="40" spans="1:15" s="9" customFormat="1" ht="30" customHeight="1" x14ac:dyDescent="0.25">
      <c r="A40" s="61"/>
      <c r="B40" s="62"/>
      <c r="C40" s="62"/>
      <c r="D40" s="62"/>
      <c r="E40" s="62"/>
      <c r="F40" s="62"/>
      <c r="G40" s="62"/>
      <c r="H40" s="62"/>
      <c r="I40" s="62"/>
      <c r="J40" s="62"/>
      <c r="K40" s="63"/>
      <c r="L40" s="50" t="s">
        <v>32</v>
      </c>
      <c r="M40" s="51"/>
      <c r="N40" s="51"/>
      <c r="O40" s="36">
        <f>SUMIF(I:I,8%,N:N)</f>
        <v>0</v>
      </c>
    </row>
    <row r="41" spans="1:15" s="9" customFormat="1" ht="37.5" customHeight="1" x14ac:dyDescent="0.25">
      <c r="A41" s="61"/>
      <c r="B41" s="62"/>
      <c r="C41" s="62"/>
      <c r="D41" s="62"/>
      <c r="E41" s="62"/>
      <c r="F41" s="62"/>
      <c r="G41" s="62"/>
      <c r="H41" s="62"/>
      <c r="I41" s="62"/>
      <c r="J41" s="62"/>
      <c r="K41" s="63"/>
      <c r="L41" s="56" t="s">
        <v>33</v>
      </c>
      <c r="M41" s="57"/>
      <c r="N41" s="57"/>
      <c r="O41" s="37">
        <f>SUM(O40)</f>
        <v>0</v>
      </c>
    </row>
    <row r="42" spans="1:15" s="9" customFormat="1" ht="32.25" customHeight="1" thickBot="1" x14ac:dyDescent="0.3">
      <c r="A42" s="64"/>
      <c r="B42" s="65"/>
      <c r="C42" s="65"/>
      <c r="D42" s="65"/>
      <c r="E42" s="65"/>
      <c r="F42" s="65"/>
      <c r="G42" s="65"/>
      <c r="H42" s="65"/>
      <c r="I42" s="65"/>
      <c r="J42" s="65"/>
      <c r="K42" s="66"/>
      <c r="L42" s="54" t="s">
        <v>34</v>
      </c>
      <c r="M42" s="55"/>
      <c r="N42" s="55"/>
      <c r="O42" s="39">
        <f>+O36+O39+O41</f>
        <v>0</v>
      </c>
    </row>
    <row r="44" spans="1:15" ht="50.1" customHeight="1" thickBot="1" x14ac:dyDescent="0.3">
      <c r="B44" s="70"/>
      <c r="C44" s="70"/>
    </row>
    <row r="45" spans="1:15" x14ac:dyDescent="0.25">
      <c r="B45" s="91" t="s">
        <v>35</v>
      </c>
      <c r="C45" s="91"/>
    </row>
    <row r="46" spans="1:15" ht="15" customHeight="1" x14ac:dyDescent="0.25">
      <c r="M46" s="41"/>
      <c r="N46" s="42"/>
      <c r="O46" s="43"/>
    </row>
    <row r="47" spans="1:15" ht="15.75" customHeight="1" x14ac:dyDescent="0.25">
      <c r="M47" s="41"/>
      <c r="N47" s="42"/>
      <c r="O47" s="43"/>
    </row>
    <row r="48" spans="1:15" ht="15" customHeight="1" x14ac:dyDescent="0.25">
      <c r="A48" s="10" t="s">
        <v>36</v>
      </c>
      <c r="M48" s="41"/>
      <c r="N48" s="42"/>
      <c r="O48" s="43"/>
    </row>
    <row r="49" spans="1:17" x14ac:dyDescent="0.25">
      <c r="A49" s="90" t="s">
        <v>37</v>
      </c>
      <c r="B49" s="90"/>
      <c r="C49" s="90"/>
      <c r="D49" s="90"/>
      <c r="E49" s="90"/>
      <c r="F49" s="90"/>
      <c r="G49" s="90"/>
      <c r="H49" s="90"/>
      <c r="I49" s="90"/>
      <c r="J49" s="90"/>
      <c r="K49" s="90"/>
      <c r="L49" s="90"/>
      <c r="M49" s="90"/>
      <c r="N49" s="90"/>
      <c r="O49" s="90"/>
      <c r="P49" s="2"/>
      <c r="Q49" s="2"/>
    </row>
    <row r="50" spans="1:17" ht="15" customHeight="1" x14ac:dyDescent="0.25">
      <c r="A50" s="89" t="s">
        <v>38</v>
      </c>
      <c r="B50" s="89"/>
      <c r="C50" s="89"/>
      <c r="D50" s="89"/>
      <c r="E50" s="89"/>
      <c r="F50" s="89"/>
      <c r="G50" s="89"/>
      <c r="H50" s="89"/>
      <c r="I50" s="89"/>
      <c r="J50" s="89"/>
      <c r="K50" s="89"/>
      <c r="L50" s="89"/>
      <c r="M50" s="89"/>
      <c r="N50" s="89"/>
      <c r="O50" s="89"/>
      <c r="P50" s="40"/>
      <c r="Q50" s="40"/>
    </row>
    <row r="51" spans="1:17" x14ac:dyDescent="0.25">
      <c r="A51" s="88" t="s">
        <v>39</v>
      </c>
      <c r="B51" s="88"/>
      <c r="C51" s="88"/>
      <c r="D51" s="88"/>
      <c r="E51" s="88"/>
      <c r="F51" s="88"/>
      <c r="G51" s="88"/>
      <c r="H51" s="88"/>
      <c r="I51" s="88"/>
      <c r="J51" s="88"/>
      <c r="K51" s="88"/>
      <c r="L51" s="88"/>
      <c r="M51" s="88"/>
      <c r="N51" s="88"/>
      <c r="O51" s="88"/>
      <c r="P51" s="5"/>
      <c r="Q51" s="5"/>
    </row>
    <row r="52" spans="1:17" x14ac:dyDescent="0.25">
      <c r="A52" s="88" t="s">
        <v>40</v>
      </c>
      <c r="B52" s="88"/>
      <c r="C52" s="88"/>
      <c r="D52" s="88"/>
      <c r="E52" s="88"/>
      <c r="F52" s="88"/>
      <c r="G52" s="88"/>
      <c r="H52" s="88"/>
      <c r="I52" s="88"/>
      <c r="J52" s="88"/>
      <c r="K52" s="88"/>
      <c r="L52" s="88"/>
      <c r="M52" s="88"/>
      <c r="N52" s="88"/>
      <c r="O52" s="88"/>
      <c r="P52" s="5"/>
      <c r="Q52" s="5"/>
    </row>
    <row r="53" spans="1:17" x14ac:dyDescent="0.25">
      <c r="K53" s="2"/>
      <c r="L53" s="2"/>
      <c r="M53" s="2"/>
      <c r="N53" s="2"/>
    </row>
    <row r="95" spans="11:15" s="2" customFormat="1" x14ac:dyDescent="0.25">
      <c r="K95" s="4"/>
      <c r="L95" s="4"/>
      <c r="M95" s="4"/>
      <c r="N95" s="4"/>
      <c r="O95" s="4"/>
    </row>
    <row r="96" spans="11:15" s="2" customFormat="1" x14ac:dyDescent="0.25">
      <c r="K96" s="4"/>
      <c r="L96" s="4"/>
      <c r="M96" s="4"/>
      <c r="N96" s="4"/>
      <c r="O96" s="4"/>
    </row>
    <row r="97" spans="11:15" s="2" customFormat="1" x14ac:dyDescent="0.25">
      <c r="K97" s="4"/>
      <c r="L97" s="4"/>
      <c r="M97" s="4"/>
      <c r="N97" s="4"/>
      <c r="O97" s="4"/>
    </row>
    <row r="98" spans="11:15" s="2" customFormat="1" x14ac:dyDescent="0.25">
      <c r="K98" s="4"/>
      <c r="L98" s="4"/>
      <c r="M98" s="4"/>
      <c r="N98" s="4"/>
      <c r="O98" s="4"/>
    </row>
  </sheetData>
  <sheetProtection algorithmName="SHA-512" hashValue="fG9hqbMjxsSz8LuB6aNXrdBjn1NeNcm4fRQra9TwanEdmR8aXOTWIPEIhQFZQgeVkzCmnjJeY+bI2ftZPFnFhw==" saltValue="/QFtUPcfPrzZObhwuYC0LA==" spinCount="100000" sheet="1" selectLockedCells="1"/>
  <mergeCells count="35">
    <mergeCell ref="A52:O52"/>
    <mergeCell ref="A51:O51"/>
    <mergeCell ref="A50:O50"/>
    <mergeCell ref="A49:O49"/>
    <mergeCell ref="B45:C45"/>
    <mergeCell ref="A2:A5"/>
    <mergeCell ref="B2:M2"/>
    <mergeCell ref="N2:O2"/>
    <mergeCell ref="B3:M3"/>
    <mergeCell ref="N3:O3"/>
    <mergeCell ref="B4:M5"/>
    <mergeCell ref="N4:O4"/>
    <mergeCell ref="N5:O5"/>
    <mergeCell ref="M11:N11"/>
    <mergeCell ref="M9:N9"/>
    <mergeCell ref="K9:L9"/>
    <mergeCell ref="K11:L11"/>
    <mergeCell ref="F11:I11"/>
    <mergeCell ref="A34:K42"/>
    <mergeCell ref="F9:I9"/>
    <mergeCell ref="B44:C44"/>
    <mergeCell ref="A9:B11"/>
    <mergeCell ref="D9:E9"/>
    <mergeCell ref="D11:E11"/>
    <mergeCell ref="A33:K33"/>
    <mergeCell ref="L42:N42"/>
    <mergeCell ref="L41:N41"/>
    <mergeCell ref="L40:N40"/>
    <mergeCell ref="L39:N39"/>
    <mergeCell ref="L38:N38"/>
    <mergeCell ref="L37:N37"/>
    <mergeCell ref="L36:N36"/>
    <mergeCell ref="L35:N35"/>
    <mergeCell ref="L34:N34"/>
    <mergeCell ref="L33:N33"/>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32"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G14:G32</xm:sqref>
        </x14:dataValidation>
        <x14:dataValidation type="list" allowBlank="1" showInputMessage="1" showErrorMessage="1" xr:uid="{00000000-0002-0000-0000-000008000000}">
          <x14:formula1>
            <xm:f>Cálculos!$F$7:$F$8</xm:f>
          </x14:formula1>
          <xm:sqref>I14:I32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0" bestFit="1" customWidth="1"/>
    <col min="6" max="6" width="15" style="34" bestFit="1" customWidth="1"/>
  </cols>
  <sheetData>
    <row r="6" spans="2:6" x14ac:dyDescent="0.25">
      <c r="B6" s="14" t="s">
        <v>8</v>
      </c>
      <c r="D6" s="28" t="s">
        <v>41</v>
      </c>
      <c r="F6" s="31" t="s">
        <v>42</v>
      </c>
    </row>
    <row r="7" spans="2:6" x14ac:dyDescent="0.25">
      <c r="B7" s="2" t="s">
        <v>43</v>
      </c>
      <c r="D7" s="29">
        <v>0</v>
      </c>
      <c r="F7" s="32">
        <v>0.08</v>
      </c>
    </row>
    <row r="8" spans="2:6" x14ac:dyDescent="0.25">
      <c r="B8" s="2" t="s">
        <v>44</v>
      </c>
      <c r="D8" s="29">
        <v>0.05</v>
      </c>
      <c r="F8" s="33">
        <v>0</v>
      </c>
    </row>
    <row r="9" spans="2:6" x14ac:dyDescent="0.25">
      <c r="B9" s="2" t="s">
        <v>45</v>
      </c>
      <c r="D9" s="29">
        <v>0.19</v>
      </c>
    </row>
    <row r="10" spans="2:6" x14ac:dyDescent="0.25">
      <c r="D10" s="2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632c1e4e-69c6-4d1f-81a1-009441d464e5"/>
    <ds:schemaRef ds:uri="http://purl.org/dc/elements/1.1/"/>
    <ds:schemaRef ds:uri="http://schemas.microsoft.com/office/2006/documentManagement/types"/>
    <ds:schemaRef ds:uri="http://schemas.openxmlformats.org/package/2006/metadata/core-properties"/>
    <ds:schemaRef ds:uri="http://schemas.microsoft.com/office/infopath/2007/PartnerControls"/>
    <ds:schemaRef ds:uri="http://purl.org/dc/terms/"/>
    <ds:schemaRef ds:uri="39f7a895-868e-4739-ab10-589c64175fbd"/>
    <ds:schemaRef ds:uri="http://purl.org/dc/dcmitype/"/>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Claudia Patricia Rodriguez Pulgarin</cp:lastModifiedBy>
  <cp:revision/>
  <dcterms:created xsi:type="dcterms:W3CDTF">2017-04-28T13:22:52Z</dcterms:created>
  <dcterms:modified xsi:type="dcterms:W3CDTF">2024-03-21T21:45:14Z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