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CONTRATACION DIRECTA 2024/7. F-CD-039 MANTE EQP ORDEÑO/3. DOCUMENTOS A PUBLICAR/"/>
    </mc:Choice>
  </mc:AlternateContent>
  <xr:revisionPtr revIDLastSave="71" documentId="13_ncr:1_{A3203639-816A-4F00-A849-4E2EC2053B16}" xr6:coauthVersionLast="47" xr6:coauthVersionMax="47" xr10:uidLastSave="{35806D51-AF72-4D1A-A142-75F227DF2DCE}"/>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7" l="1"/>
  <c r="H16" i="7"/>
  <c r="J16" i="7"/>
  <c r="L16" i="7"/>
  <c r="M16" i="7" s="1"/>
  <c r="O21" i="7" s="1"/>
  <c r="H15" i="7"/>
  <c r="J15" i="7"/>
  <c r="L15" i="7"/>
  <c r="M15" i="7" s="1"/>
  <c r="O19" i="7"/>
  <c r="L14" i="7"/>
  <c r="M14" i="7" s="1"/>
  <c r="J14" i="7"/>
  <c r="H14" i="7"/>
  <c r="O18" i="7" l="1"/>
  <c r="K15" i="7"/>
  <c r="K16" i="7"/>
  <c r="N16" i="7"/>
  <c r="O16" i="7" s="1"/>
  <c r="N15" i="7"/>
  <c r="O15" i="7" s="1"/>
  <c r="O17" i="7"/>
  <c r="O20" i="7" s="1"/>
  <c r="K14" i="7"/>
  <c r="O23" i="7"/>
  <c r="O24" i="7"/>
  <c r="O25" i="7" s="1"/>
  <c r="N14" i="7"/>
  <c r="O14" i="7" s="1"/>
  <c r="O26" i="7" l="1"/>
</calcChain>
</file>

<file path=xl/sharedStrings.xml><?xml version="1.0" encoding="utf-8"?>
<sst xmlns="http://schemas.openxmlformats.org/spreadsheetml/2006/main" count="58" uniqueCount="55">
  <si>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</si>
  <si>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</si>
  <si>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</si>
  <si>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</si>
  <si>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</si>
  <si>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</si>
  <si>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</si>
  <si>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</si>
  <si>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</si>
  <si>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</si>
  <si>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</si>
  <si>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</si>
  <si>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</si>
  <si>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</si>
  <si>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</si>
  <si>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</si>
  <si>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</si>
  <si>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</si>
  <si>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</si>
  <si>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</si>
  <si>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</si>
  <si>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</si>
  <si>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</si>
  <si>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</si>
  <si>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</si>
  <si>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</si>
  <si>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</si>
  <si>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</si>
  <si>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</si>
  <si>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</si>
  <si>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</si>
  <si>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</si>
  <si>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</si>
  <si>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</si>
  <si>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</si>
  <si>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</si>
  <si>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</si>
  <si>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</si>
  <si>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</si>
  <si>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</si>
  <si>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</si>
  <si>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</si>
  <si>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</si>
  <si>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</si>
  <si>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</si>
  <si>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</si>
  <si>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</si>
  <si>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</si>
  <si>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</si>
  <si>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</si>
  <si>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EQUIPO ORDEÑO Ref: 300L cantidad: 2 PUESTOS Placa: 46149 MANTENIMIENTO PREVENTIVO Y CORRECTIVO TRABAJO A REALIZAR: VERIFICACION Y CAMBIO DE LOS PULSADORES, VERIFICACION Y CAMBIO DE LAS MEMBRANAS DEL EQUIPO;VERIFICACION Y LIMPIEZA DE LA BOMBA DE VACIO;VERIFICACION Y AJUSTE DEL SISTEMA DE VACIO; VERIFICACION Y LUBRICACION DE LOS RODAMIENTOS, RETENEDORES, LIMPIEZA DEL TANQUE DE VACIO; VERIFICACION, AJUSTE Y CAMBIO DE LAS MANGUERAS DEL EQUIPO; VERIFICACION Y AJUSTE DEL ESTADO DE LOS COLECTORES; VERIFICACION Y AJUSTE DEL ESTADO DE LAS PEZONERAS; VERIFICACION DEL SISTEMA ELECTRICO Y ELECTRONICO; VERIFICACION, AJUSTE Y PINTURA PARA EL EQUIPO EN GENERAL; VERIFICACION Y ADECUACION DE LOS CAUCHOS PARA LAS PATAS DE ESTABILIDAD; ADECUACION MOTOR A GASOLINA, INSTALAR BASE PARA MOTOR; INSTALACION CORREAS Y POLEAS NUEVAS PARA ADECUACION; MODIFICACION DE POSICION DE BOMBA DE VACIO Y EXOSTO PARA PODER REALIZAR LA ADECUACION DEL MOTOR A GASOLINA; ARREGLO / O CAMBIO DE CANTINAS DE 40 LTS; VERIFICACION Y ENTREGA FUNCIONAL DEL EQUIPO.</t>
  </si>
  <si>
    <t>MOTOR 110*20, 1800 RPM, DE 1 HP, CON POLEA DE 3,5", EJE DE 5/8 MAS CUÑERO DE 3/16 EN ALUMINIO, TIPO: SIEMENS Placa: 47817 MANTENIMIENTO PREVENTIVO Y CORRECTIVO:  VERIFICACION, AJUSTE Y LIMPIEZA DEL MOTOR TIPO A; CAMBIO DE ESCOBILLAS; CAMBIO DE LA CORREA; VERIFICACION Y AJUSTE DE LA POLEA VERIFICACION Y MANTENIMIENTO BOBINADO Y CONECCIONES DEL MOTOR; CAMBIO DE BOBINADO, SI ES NECESARIO, CAMBIO DE RODAMIENTOS DEL MOTOR; PINTURA DEL MOTOR; VERIFICACION Y ENTREGA FUNCIONAL DEL EQUIPO</t>
  </si>
  <si>
    <t>BOLSA DE REPUESTOS POR UN VALOR DE $ 3,250.000 CON EL FIN SUMINISTRAR TODAS LAS PIEZAS DE RECAMBIO NECESARIOS PARA REALIZAR EL MANTENIMIENTO (PEZONERAS, TUBOS DE VACIO, KIT EMPAQUES COLECTORES, MANGUERAS, OJETES, EMPAQUES DE TAPA; MEMBRANAS, MANGUERAS DE VACIO, CORREAS; CANTINAS 40 LTS) DEL EQUIPO DE ORDEÑO.</t>
  </si>
  <si>
    <t>UNIDAD</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</si>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</sst>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2"/>
      <color theme="1"/>
      <name val="Arial"/>
      <family val="2"/>
    </font>
    <font>
      <sz val="12"/>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1"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29" fillId="2" borderId="7" xfId="0" applyFont="1" applyFill="1" applyBorder="1" applyAlignment="1" applyProtection="1">
      <alignment horizontal="left" vertical="center" wrapText="1"/>
      <protection hidden="1"/>
    </xf>
    <xf numFmtId="0" fontId="29"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20"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28" fillId="35" borderId="3" xfId="0" applyNumberFormat="1" applyFont="1" applyFill="1" applyBorder="1" applyAlignment="1" applyProtection="1">
      <alignment horizontal="center" vertical="center" wrapText="1"/>
      <protection locked="0"/>
    </xf>
    <xf numFmtId="165" fontId="28"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33" fillId="0" borderId="0" xfId="0" applyFont="1" applyAlignment="1">
      <alignment horizontal="justify" vertical="center"/>
    </xf>
    <xf numFmtId="0" fontId="33" fillId="0" borderId="2" xfId="0" applyFont="1" applyBorder="1" applyAlignment="1">
      <alignment horizontal="justify" vertical="center"/>
    </xf>
    <xf numFmtId="0" fontId="33" fillId="0" borderId="1" xfId="0" applyFont="1" applyBorder="1" applyAlignment="1">
      <alignment horizontal="justify" vertical="center"/>
    </xf>
    <xf numFmtId="0" fontId="32" fillId="0" borderId="1" xfId="0"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topLeftCell="B1" zoomScale="70" zoomScaleNormal="70" zoomScaleSheetLayoutView="70" zoomScalePageLayoutView="55" workbookViewId="0">
      <selection activeCell="M11" sqref="M11:N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4"/>
      <c r="B2" s="85" t="s">
        <v>0</v>
      </c>
      <c r="C2" s="85"/>
      <c r="D2" s="85"/>
      <c r="E2" s="85"/>
      <c r="F2" s="85"/>
      <c r="G2" s="85"/>
      <c r="H2" s="85"/>
      <c r="I2" s="85"/>
      <c r="J2" s="85"/>
      <c r="K2" s="85"/>
      <c r="L2" s="85"/>
      <c r="M2" s="85"/>
      <c r="N2" s="86" t="s">
        <v>1</v>
      </c>
      <c r="O2" s="86"/>
    </row>
    <row r="3" spans="1:15" ht="15.75" customHeight="1" x14ac:dyDescent="0.25">
      <c r="A3" s="84"/>
      <c r="B3" s="85" t="s">
        <v>2</v>
      </c>
      <c r="C3" s="85"/>
      <c r="D3" s="85"/>
      <c r="E3" s="85"/>
      <c r="F3" s="85"/>
      <c r="G3" s="85"/>
      <c r="H3" s="85"/>
      <c r="I3" s="85"/>
      <c r="J3" s="85"/>
      <c r="K3" s="85"/>
      <c r="L3" s="85"/>
      <c r="M3" s="85"/>
      <c r="N3" s="86" t="s">
        <v>48</v>
      </c>
      <c r="O3" s="86"/>
    </row>
    <row r="4" spans="1:15" ht="16.5" customHeight="1" x14ac:dyDescent="0.25">
      <c r="A4" s="84"/>
      <c r="B4" s="85" t="s">
        <v>3</v>
      </c>
      <c r="C4" s="85"/>
      <c r="D4" s="85"/>
      <c r="E4" s="85"/>
      <c r="F4" s="85"/>
      <c r="G4" s="85"/>
      <c r="H4" s="85"/>
      <c r="I4" s="85"/>
      <c r="J4" s="85"/>
      <c r="K4" s="85"/>
      <c r="L4" s="85"/>
      <c r="M4" s="85"/>
      <c r="N4" s="86" t="s">
        <v>49</v>
      </c>
      <c r="O4" s="86"/>
    </row>
    <row r="5" spans="1:15" ht="15" customHeight="1" x14ac:dyDescent="0.25">
      <c r="A5" s="84"/>
      <c r="B5" s="85"/>
      <c r="C5" s="85"/>
      <c r="D5" s="85"/>
      <c r="E5" s="85"/>
      <c r="F5" s="85"/>
      <c r="G5" s="85"/>
      <c r="H5" s="85"/>
      <c r="I5" s="85"/>
      <c r="J5" s="85"/>
      <c r="K5" s="85"/>
      <c r="L5" s="85"/>
      <c r="M5" s="85"/>
      <c r="N5" s="86" t="s">
        <v>46</v>
      </c>
      <c r="O5" s="86"/>
    </row>
    <row r="7" spans="1:15" x14ac:dyDescent="0.25">
      <c r="A7" s="5" t="s">
        <v>4</v>
      </c>
    </row>
    <row r="8" spans="1:15" ht="9.9499999999999993" customHeight="1" x14ac:dyDescent="0.25">
      <c r="A8" s="6"/>
    </row>
    <row r="9" spans="1:15" ht="30" customHeight="1" x14ac:dyDescent="0.25">
      <c r="A9" s="70" t="s">
        <v>5</v>
      </c>
      <c r="B9" s="71"/>
      <c r="D9" s="76" t="s">
        <v>6</v>
      </c>
      <c r="E9" s="77"/>
      <c r="F9" s="66"/>
      <c r="G9" s="67"/>
      <c r="H9" s="67"/>
      <c r="I9" s="68"/>
      <c r="K9" s="76" t="s">
        <v>7</v>
      </c>
      <c r="L9" s="77"/>
      <c r="M9" s="82"/>
      <c r="N9" s="83"/>
    </row>
    <row r="10" spans="1:15" ht="8.25" customHeight="1" x14ac:dyDescent="0.25">
      <c r="A10" s="72"/>
      <c r="B10" s="73"/>
      <c r="C10" s="7"/>
      <c r="E10" s="8"/>
      <c r="F10" s="8"/>
      <c r="M10" s="8"/>
      <c r="N10" s="2"/>
    </row>
    <row r="11" spans="1:15" ht="30" customHeight="1" x14ac:dyDescent="0.25">
      <c r="A11" s="74"/>
      <c r="B11" s="75"/>
      <c r="D11" s="76" t="s">
        <v>8</v>
      </c>
      <c r="E11" s="77"/>
      <c r="F11" s="66"/>
      <c r="G11" s="67"/>
      <c r="H11" s="67"/>
      <c r="I11" s="68"/>
      <c r="K11" s="76" t="s">
        <v>9</v>
      </c>
      <c r="L11" s="77"/>
      <c r="M11" s="80"/>
      <c r="N11" s="81"/>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10</v>
      </c>
      <c r="B13" s="24" t="s">
        <v>11</v>
      </c>
      <c r="C13" s="24" t="s">
        <v>12</v>
      </c>
      <c r="D13" s="24" t="s">
        <v>13</v>
      </c>
      <c r="E13" s="24" t="s">
        <v>14</v>
      </c>
      <c r="F13" s="25" t="s">
        <v>15</v>
      </c>
      <c r="G13" s="25" t="s">
        <v>16</v>
      </c>
      <c r="H13" s="25" t="s">
        <v>17</v>
      </c>
      <c r="I13" s="25" t="s">
        <v>18</v>
      </c>
      <c r="J13" s="25" t="s">
        <v>19</v>
      </c>
      <c r="K13" s="25" t="s">
        <v>20</v>
      </c>
      <c r="L13" s="25" t="s">
        <v>21</v>
      </c>
      <c r="M13" s="25" t="s">
        <v>22</v>
      </c>
      <c r="N13" s="25" t="s">
        <v>23</v>
      </c>
      <c r="O13" s="26" t="s">
        <v>24</v>
      </c>
    </row>
    <row r="14" spans="1:15" s="9" customFormat="1" ht="384.75" customHeight="1" x14ac:dyDescent="0.25">
      <c r="A14" s="27">
        <v>1</v>
      </c>
      <c r="B14" s="93" t="s">
        <v>50</v>
      </c>
      <c r="C14" s="13"/>
      <c r="D14" s="10">
        <v>1</v>
      </c>
      <c r="E14" s="94" t="s">
        <v>53</v>
      </c>
      <c r="F14" s="14">
        <v>0</v>
      </c>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210" customHeight="1" x14ac:dyDescent="0.25">
      <c r="A15" s="27">
        <v>2</v>
      </c>
      <c r="B15" s="92" t="s">
        <v>51</v>
      </c>
      <c r="C15" s="13"/>
      <c r="D15" s="10">
        <v>1</v>
      </c>
      <c r="E15" s="94" t="s">
        <v>53</v>
      </c>
      <c r="F15" s="14">
        <v>0</v>
      </c>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146.25" customHeight="1" thickBot="1" x14ac:dyDescent="0.3">
      <c r="A16" s="27">
        <v>3</v>
      </c>
      <c r="B16" s="91" t="s">
        <v>52</v>
      </c>
      <c r="C16" s="13"/>
      <c r="D16" s="10">
        <v>1</v>
      </c>
      <c r="E16" s="94" t="s">
        <v>54</v>
      </c>
      <c r="F16" s="14">
        <v>0</v>
      </c>
      <c r="G16" s="12"/>
      <c r="H16" s="1">
        <f t="shared" ref="H16" si="13">+ROUND(F16*G16,0)</f>
        <v>0</v>
      </c>
      <c r="I16" s="12"/>
      <c r="J16" s="1">
        <f t="shared" ref="J16" si="14">ROUND(F16*I16,0)</f>
        <v>0</v>
      </c>
      <c r="K16" s="1">
        <f t="shared" ref="K16" si="15">ROUND(F16+H16+J16,0)</f>
        <v>0</v>
      </c>
      <c r="L16" s="1">
        <f t="shared" ref="L16" si="16">ROUND(F16*D16,0)</f>
        <v>0</v>
      </c>
      <c r="M16" s="1">
        <f t="shared" ref="M16" si="17">ROUND(L16*G16,0)</f>
        <v>0</v>
      </c>
      <c r="N16" s="1">
        <f t="shared" ref="N16" si="18">ROUND(L16*I16,0)</f>
        <v>0</v>
      </c>
      <c r="O16" s="28">
        <f t="shared" ref="O16" si="19">ROUND(L16+N16+M16,0)</f>
        <v>0</v>
      </c>
    </row>
    <row r="17" spans="1:15" s="9" customFormat="1" ht="42" customHeight="1" thickBot="1" x14ac:dyDescent="0.3">
      <c r="A17" s="78" t="s">
        <v>25</v>
      </c>
      <c r="B17" s="79"/>
      <c r="C17" s="79"/>
      <c r="D17" s="79"/>
      <c r="E17" s="79"/>
      <c r="F17" s="79"/>
      <c r="G17" s="79"/>
      <c r="H17" s="79"/>
      <c r="I17" s="79"/>
      <c r="J17" s="79"/>
      <c r="K17" s="79"/>
      <c r="L17" s="51" t="s">
        <v>26</v>
      </c>
      <c r="M17" s="52"/>
      <c r="N17" s="52"/>
      <c r="O17" s="36">
        <f>SUMIF(G:G,0%,L:L)+SUMIF(G:G,"",L:L)</f>
        <v>0</v>
      </c>
    </row>
    <row r="18" spans="1:15" s="9" customFormat="1" ht="39" customHeight="1" x14ac:dyDescent="0.25">
      <c r="A18" s="57" t="s">
        <v>47</v>
      </c>
      <c r="B18" s="58"/>
      <c r="C18" s="58"/>
      <c r="D18" s="58"/>
      <c r="E18" s="58"/>
      <c r="F18" s="58"/>
      <c r="G18" s="58"/>
      <c r="H18" s="58"/>
      <c r="I18" s="58"/>
      <c r="J18" s="58"/>
      <c r="K18" s="59"/>
      <c r="L18" s="49" t="s">
        <v>27</v>
      </c>
      <c r="M18" s="50"/>
      <c r="N18" s="50"/>
      <c r="O18" s="37">
        <f>SUMIF(G:G,5%,L:L)</f>
        <v>0</v>
      </c>
    </row>
    <row r="19" spans="1:15" s="9" customFormat="1" ht="30" customHeight="1" x14ac:dyDescent="0.25">
      <c r="A19" s="60"/>
      <c r="B19" s="61"/>
      <c r="C19" s="61"/>
      <c r="D19" s="61"/>
      <c r="E19" s="61"/>
      <c r="F19" s="61"/>
      <c r="G19" s="61"/>
      <c r="H19" s="61"/>
      <c r="I19" s="61"/>
      <c r="J19" s="61"/>
      <c r="K19" s="62"/>
      <c r="L19" s="49" t="s">
        <v>28</v>
      </c>
      <c r="M19" s="50"/>
      <c r="N19" s="50"/>
      <c r="O19" s="37">
        <f>SUMIF(G:G,19%,L:L)</f>
        <v>0</v>
      </c>
    </row>
    <row r="20" spans="1:15" s="9" customFormat="1" ht="30" customHeight="1" x14ac:dyDescent="0.25">
      <c r="A20" s="60"/>
      <c r="B20" s="61"/>
      <c r="C20" s="61"/>
      <c r="D20" s="61"/>
      <c r="E20" s="61"/>
      <c r="F20" s="61"/>
      <c r="G20" s="61"/>
      <c r="H20" s="61"/>
      <c r="I20" s="61"/>
      <c r="J20" s="61"/>
      <c r="K20" s="62"/>
      <c r="L20" s="47" t="s">
        <v>21</v>
      </c>
      <c r="M20" s="48"/>
      <c r="N20" s="48"/>
      <c r="O20" s="38">
        <f>SUM(O17:O19)</f>
        <v>0</v>
      </c>
    </row>
    <row r="21" spans="1:15" s="9" customFormat="1" ht="30" customHeight="1" x14ac:dyDescent="0.25">
      <c r="A21" s="60"/>
      <c r="B21" s="61"/>
      <c r="C21" s="61"/>
      <c r="D21" s="61"/>
      <c r="E21" s="61"/>
      <c r="F21" s="61"/>
      <c r="G21" s="61"/>
      <c r="H21" s="61"/>
      <c r="I21" s="61"/>
      <c r="J21" s="61"/>
      <c r="K21" s="62"/>
      <c r="L21" s="45" t="s">
        <v>29</v>
      </c>
      <c r="M21" s="46"/>
      <c r="N21" s="46"/>
      <c r="O21" s="39">
        <f>SUMIF(G:G,5%,M:M)</f>
        <v>0</v>
      </c>
    </row>
    <row r="22" spans="1:15" s="9" customFormat="1" ht="30" customHeight="1" x14ac:dyDescent="0.25">
      <c r="A22" s="60"/>
      <c r="B22" s="61"/>
      <c r="C22" s="61"/>
      <c r="D22" s="61"/>
      <c r="E22" s="61"/>
      <c r="F22" s="61"/>
      <c r="G22" s="61"/>
      <c r="H22" s="61"/>
      <c r="I22" s="61"/>
      <c r="J22" s="61"/>
      <c r="K22" s="62"/>
      <c r="L22" s="45" t="s">
        <v>30</v>
      </c>
      <c r="M22" s="46"/>
      <c r="N22" s="46"/>
      <c r="O22" s="39">
        <f>SUMIF(G:G,19%,M:M)</f>
        <v>0</v>
      </c>
    </row>
    <row r="23" spans="1:15" s="9" customFormat="1" ht="30" customHeight="1" x14ac:dyDescent="0.25">
      <c r="A23" s="60"/>
      <c r="B23" s="61"/>
      <c r="C23" s="61"/>
      <c r="D23" s="61"/>
      <c r="E23" s="61"/>
      <c r="F23" s="61"/>
      <c r="G23" s="61"/>
      <c r="H23" s="61"/>
      <c r="I23" s="61"/>
      <c r="J23" s="61"/>
      <c r="K23" s="62"/>
      <c r="L23" s="47" t="s">
        <v>31</v>
      </c>
      <c r="M23" s="48"/>
      <c r="N23" s="48"/>
      <c r="O23" s="38">
        <f>SUM(O21:O22)</f>
        <v>0</v>
      </c>
    </row>
    <row r="24" spans="1:15" s="9" customFormat="1" ht="30" customHeight="1" x14ac:dyDescent="0.25">
      <c r="A24" s="60"/>
      <c r="B24" s="61"/>
      <c r="C24" s="61"/>
      <c r="D24" s="61"/>
      <c r="E24" s="61"/>
      <c r="F24" s="61"/>
      <c r="G24" s="61"/>
      <c r="H24" s="61"/>
      <c r="I24" s="61"/>
      <c r="J24" s="61"/>
      <c r="K24" s="62"/>
      <c r="L24" s="49" t="s">
        <v>32</v>
      </c>
      <c r="M24" s="50"/>
      <c r="N24" s="50"/>
      <c r="O24" s="37">
        <f>SUMIF(I:I,8%,N:N)</f>
        <v>0</v>
      </c>
    </row>
    <row r="25" spans="1:15" s="9" customFormat="1" ht="37.5" customHeight="1" x14ac:dyDescent="0.25">
      <c r="A25" s="60"/>
      <c r="B25" s="61"/>
      <c r="C25" s="61"/>
      <c r="D25" s="61"/>
      <c r="E25" s="61"/>
      <c r="F25" s="61"/>
      <c r="G25" s="61"/>
      <c r="H25" s="61"/>
      <c r="I25" s="61"/>
      <c r="J25" s="61"/>
      <c r="K25" s="62"/>
      <c r="L25" s="55" t="s">
        <v>33</v>
      </c>
      <c r="M25" s="56"/>
      <c r="N25" s="56"/>
      <c r="O25" s="38">
        <f>SUM(O24)</f>
        <v>0</v>
      </c>
    </row>
    <row r="26" spans="1:15" s="9" customFormat="1" ht="32.25" customHeight="1" thickBot="1" x14ac:dyDescent="0.3">
      <c r="A26" s="63"/>
      <c r="B26" s="64"/>
      <c r="C26" s="64"/>
      <c r="D26" s="64"/>
      <c r="E26" s="64"/>
      <c r="F26" s="64"/>
      <c r="G26" s="64"/>
      <c r="H26" s="64"/>
      <c r="I26" s="64"/>
      <c r="J26" s="64"/>
      <c r="K26" s="65"/>
      <c r="L26" s="53" t="s">
        <v>34</v>
      </c>
      <c r="M26" s="54"/>
      <c r="N26" s="54"/>
      <c r="O26" s="40">
        <f>+O20+O23+O25</f>
        <v>0</v>
      </c>
    </row>
    <row r="28" spans="1:15" ht="50.1" customHeight="1" thickBot="1" x14ac:dyDescent="0.3">
      <c r="B28" s="69"/>
      <c r="C28" s="69"/>
    </row>
    <row r="29" spans="1:15" x14ac:dyDescent="0.25">
      <c r="B29" s="90" t="s">
        <v>35</v>
      </c>
      <c r="C29" s="90"/>
    </row>
    <row r="30" spans="1:15" ht="15" customHeight="1" x14ac:dyDescent="0.25">
      <c r="M30" s="42"/>
      <c r="N30" s="43"/>
      <c r="O30" s="44"/>
    </row>
    <row r="31" spans="1:15" ht="15.75" customHeight="1" x14ac:dyDescent="0.25">
      <c r="M31" s="42"/>
      <c r="N31" s="43"/>
      <c r="O31" s="44"/>
    </row>
    <row r="32" spans="1:15" ht="15" customHeight="1" x14ac:dyDescent="0.25">
      <c r="A32" s="11" t="s">
        <v>36</v>
      </c>
      <c r="M32" s="42"/>
      <c r="N32" s="43"/>
      <c r="O32" s="44"/>
    </row>
    <row r="33" spans="1:17" x14ac:dyDescent="0.25">
      <c r="A33" s="89" t="s">
        <v>37</v>
      </c>
      <c r="B33" s="89"/>
      <c r="C33" s="89"/>
      <c r="D33" s="89"/>
      <c r="E33" s="89"/>
      <c r="F33" s="89"/>
      <c r="G33" s="89"/>
      <c r="H33" s="89"/>
      <c r="I33" s="89"/>
      <c r="J33" s="89"/>
      <c r="K33" s="89"/>
      <c r="L33" s="89"/>
      <c r="M33" s="89"/>
      <c r="N33" s="89"/>
      <c r="O33" s="89"/>
      <c r="P33" s="2"/>
      <c r="Q33" s="2"/>
    </row>
    <row r="34" spans="1:17" ht="15" customHeight="1" x14ac:dyDescent="0.25">
      <c r="A34" s="88" t="s">
        <v>38</v>
      </c>
      <c r="B34" s="88"/>
      <c r="C34" s="88"/>
      <c r="D34" s="88"/>
      <c r="E34" s="88"/>
      <c r="F34" s="88"/>
      <c r="G34" s="88"/>
      <c r="H34" s="88"/>
      <c r="I34" s="88"/>
      <c r="J34" s="88"/>
      <c r="K34" s="88"/>
      <c r="L34" s="88"/>
      <c r="M34" s="88"/>
      <c r="N34" s="88"/>
      <c r="O34" s="88"/>
      <c r="P34" s="41"/>
      <c r="Q34" s="41"/>
    </row>
    <row r="35" spans="1:17" x14ac:dyDescent="0.25">
      <c r="A35" s="87" t="s">
        <v>39</v>
      </c>
      <c r="B35" s="87"/>
      <c r="C35" s="87"/>
      <c r="D35" s="87"/>
      <c r="E35" s="87"/>
      <c r="F35" s="87"/>
      <c r="G35" s="87"/>
      <c r="H35" s="87"/>
      <c r="I35" s="87"/>
      <c r="J35" s="87"/>
      <c r="K35" s="87"/>
      <c r="L35" s="87"/>
      <c r="M35" s="87"/>
      <c r="N35" s="87"/>
      <c r="O35" s="87"/>
      <c r="P35" s="5"/>
      <c r="Q35" s="5"/>
    </row>
    <row r="36" spans="1:17" x14ac:dyDescent="0.25">
      <c r="A36" s="87" t="s">
        <v>40</v>
      </c>
      <c r="B36" s="87"/>
      <c r="C36" s="87"/>
      <c r="D36" s="87"/>
      <c r="E36" s="87"/>
      <c r="F36" s="87"/>
      <c r="G36" s="87"/>
      <c r="H36" s="87"/>
      <c r="I36" s="87"/>
      <c r="J36" s="87"/>
      <c r="K36" s="87"/>
      <c r="L36" s="87"/>
      <c r="M36" s="87"/>
      <c r="N36" s="87"/>
      <c r="O36" s="87"/>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yKiWf2ooPpWFtkdAChJWXsh/OFilnlcAVpxdUaM/lrb3VzynBt/aM018G9VbNDCrYrM8G4i0LCnVH6c0IJ6Mcg==" saltValue="YUCLQH6LEdXKzowm3ghDTg==" spinCount="100000" sheet="1" selectLockedCell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8</v>
      </c>
      <c r="D6" s="29" t="s">
        <v>41</v>
      </c>
      <c r="F6" s="32" t="s">
        <v>42</v>
      </c>
    </row>
    <row r="7" spans="2:6" x14ac:dyDescent="0.25">
      <c r="B7" s="2" t="s">
        <v>43</v>
      </c>
      <c r="D7" s="30">
        <v>0</v>
      </c>
      <c r="F7" s="33">
        <v>0.08</v>
      </c>
    </row>
    <row r="8" spans="2:6" x14ac:dyDescent="0.25">
      <c r="B8" s="2" t="s">
        <v>44</v>
      </c>
      <c r="D8" s="30">
        <v>0.05</v>
      </c>
      <c r="F8" s="34">
        <v>0</v>
      </c>
    </row>
    <row r="9" spans="2:6" x14ac:dyDescent="0.25">
      <c r="B9" s="2" t="s">
        <v>45</v>
      </c>
      <c r="D9" s="30">
        <v>0.19</v>
      </c>
    </row>
    <row r="10" spans="2:6" x14ac:dyDescent="0.25">
      <c r="D10"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dcterms:created xsi:type="dcterms:W3CDTF">2017-04-28T13:22:52Z</dcterms:created>
  <dcterms:modified xsi:type="dcterms:W3CDTF">2024-03-19T22:29:57Z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