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48 INFRAESTRUCTURA PLATAFORMA LMS MOODLE\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7" l="1"/>
  <c r="J14" i="7"/>
  <c r="H14" i="7"/>
  <c r="K14" i="7" s="1"/>
  <c r="M14" i="7" l="1"/>
  <c r="N14" i="7"/>
  <c r="O22" i="7"/>
  <c r="O23" i="7" s="1"/>
  <c r="O19" i="7"/>
  <c r="O17" i="7"/>
  <c r="O16" i="7"/>
  <c r="O20" i="7"/>
  <c r="O14" i="7" l="1"/>
  <c r="O15" i="7"/>
  <c r="O18" i="7" s="1"/>
  <c r="O21" i="7"/>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<sst xmlns="http://schemas.openxmlformats.org/spreadsheetml/2006/main" count="54" uniqueCount="52">
  <si>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</si>
  <si>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</si>
  <si>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</si>
  <si>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</si>
  <si>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</si>
  <si>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</si>
  <si>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</si>
  <si>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</si>
  <si>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</si>
  <si>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</si>
  <si>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</si>
  <si>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</si>
  <si>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</si>
  <si>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</si>
  <si>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</si>
  <si>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</si>
  <si>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</si>
  <si>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</si>
  <si>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</si>
  <si>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</si>
  <si>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</si>
  <si>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</si>
  <si>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</si>
  <si>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</si>
  <si>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</si>
  <si>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</si>
  <si>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</si>
  <si>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</si>
  <si>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</si>
  <si>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</si>
  <si>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</si>
  <si>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</si>
  <si>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</si>
  <si>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</si>
  <si>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</si>
  <si>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</si>
  <si>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</si>
  <si>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</si>
  <si>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</si>
  <si>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</si>
  <si>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</si>
  <si>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</si>
  <si>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</si>
  <si>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</si>
  <si>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</si>
  <si>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</si>
  <si>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</si>
  <si>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</si>
  <si>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</si>
  <si>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</si>
  <si>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</si>
  <si>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PContratar los servicios para el consumo de nube publica AWS y los servicios conexos para el mantenimiento, publicación y soporte del componente del LMS Moodle de la Universidad de Cundinamarca. 
Moodle LMS para 14000 usuarios activos 
- Usuarios sin límite de registro y con acceso de hasta 14000 usuarios activos mensuales contratados* 
- Copias de seguridad diarias hasta por 14 días 
- Espacio de almacenamiento para moodledata de 2 TB 
- Soporte técnico especializado por Mesa de ayuda (7x24) 
- SLA (Acuerdo de niveles de servicio) con garantía de disponibilidad del servicio de 99.9% - Protección ante ataques informáticos del tipo DdOS 
- Mantenimiento y actualización de nuevas versiones Moodle 
- Comunidad MomentoTech para clientes: Píldoras mensuales para sacar el máximo provecho a la plataforma 
- Listado personalizado de plugins (según estudio de necesidades) 
* Un usuario activo es aquel que se encuentra matriculado en al menos un (1) curso con cualquier rol e ingresa al menos una (1) vez a la plataforma en los últimos treinta (30) días 
- Contar con entrenamiento a administradores, tutores y estudiantes asincrónicamente por medio de cursos del LMS Moodle desplegado. 
- APP Móvil Moodle (Branded APP) con opción de personalizarla y descarga propia por la aplicación de Google Play y App Store. 
- Migración LMS Moodle hacia la nueva infraestructura, desde la ubicación en sitio o desde el actual proveedor, con las políticas de seguridad requeridas, en caso de que se valide previamente que este proceso es viable realizarlo por versionamiento de la plataforma, en caso contrario se haría implementación desde cero de Moodle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</si>
</sst>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topLeftCell="C18" zoomScale="70" zoomScaleNormal="70" zoomScaleSheetLayoutView="70" zoomScalePageLayoutView="55" workbookViewId="0">
      <selection activeCell="F14" sqref="F14"/>
    </sheetView>
  </sheetViews>
  <sheetFormatPr baseColWidth="10" defaultColWidth="11.42578125" defaultRowHeight="15" x14ac:dyDescent="0.25"/>
  <cols>
    <col min="1" max="1" width="9.85546875" style="2" customWidth="1"/>
    <col min="2" max="2" width="98.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5" t="s">
        <v>4</v>
      </c>
    </row>
    <row r="8" spans="1:15" ht="9.9499999999999993" customHeight="1" x14ac:dyDescent="0.25">
      <c r="A8" s="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7"/>
      <c r="E10" s="8"/>
      <c r="F10" s="8"/>
      <c r="M10" s="8"/>
      <c r="N10" s="2"/>
    </row>
    <row r="11" spans="1:15" ht="30" customHeight="1" x14ac:dyDescent="0.25">
      <c r="A11" s="77"/>
      <c r="B11" s="78"/>
      <c r="D11" s="58" t="s">
        <v>8</v>
      </c>
      <c r="E11" s="59"/>
      <c r="F11" s="60"/>
      <c r="G11" s="61"/>
      <c r="H11" s="61"/>
      <c r="I11" s="62"/>
      <c r="K11" s="58" t="s">
        <v>9</v>
      </c>
      <c r="L11" s="59"/>
      <c r="M11" s="54"/>
      <c r="N11" s="5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386.25" customHeight="1" thickBot="1" x14ac:dyDescent="0.25">
      <c r="A14" s="26">
        <v>1</v>
      </c>
      <c r="B14" s="45" t="s">
        <v>51</v>
      </c>
      <c r="C14" s="12"/>
      <c r="D14" s="46">
        <v>1</v>
      </c>
      <c r="E14" s="44" t="s">
        <v>50</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79" t="s">
        <v>25</v>
      </c>
      <c r="B15" s="80"/>
      <c r="C15" s="80"/>
      <c r="D15" s="80"/>
      <c r="E15" s="80"/>
      <c r="F15" s="80"/>
      <c r="G15" s="80"/>
      <c r="H15" s="80"/>
      <c r="I15" s="80"/>
      <c r="J15" s="80"/>
      <c r="K15" s="80"/>
      <c r="L15" s="91" t="s">
        <v>26</v>
      </c>
      <c r="M15" s="92"/>
      <c r="N15" s="92"/>
      <c r="O15" s="35">
        <f>SUMIF(G:G,0%,L:L)+SUMIF(G:G,"",L:L)</f>
        <v>0</v>
      </c>
    </row>
    <row r="16" spans="1:15" s="9" customFormat="1" ht="39" customHeight="1" x14ac:dyDescent="0.25">
      <c r="A16" s="63" t="s">
        <v>47</v>
      </c>
      <c r="B16" s="64"/>
      <c r="C16" s="64"/>
      <c r="D16" s="64"/>
      <c r="E16" s="64"/>
      <c r="F16" s="64"/>
      <c r="G16" s="64"/>
      <c r="H16" s="64"/>
      <c r="I16" s="64"/>
      <c r="J16" s="64"/>
      <c r="K16" s="65"/>
      <c r="L16" s="85" t="s">
        <v>27</v>
      </c>
      <c r="M16" s="86"/>
      <c r="N16" s="86"/>
      <c r="O16" s="36">
        <f>SUMIF(G:G,5%,L:L)</f>
        <v>0</v>
      </c>
    </row>
    <row r="17" spans="1:17" s="9" customFormat="1" ht="30" customHeight="1" x14ac:dyDescent="0.25">
      <c r="A17" s="66"/>
      <c r="B17" s="67"/>
      <c r="C17" s="67"/>
      <c r="D17" s="67"/>
      <c r="E17" s="67"/>
      <c r="F17" s="67"/>
      <c r="G17" s="67"/>
      <c r="H17" s="67"/>
      <c r="I17" s="67"/>
      <c r="J17" s="67"/>
      <c r="K17" s="68"/>
      <c r="L17" s="85" t="s">
        <v>28</v>
      </c>
      <c r="M17" s="86"/>
      <c r="N17" s="86"/>
      <c r="O17" s="36">
        <f>SUMIF(G:G,19%,L:L)</f>
        <v>0</v>
      </c>
    </row>
    <row r="18" spans="1:17" s="9" customFormat="1" ht="30" customHeight="1" x14ac:dyDescent="0.25">
      <c r="A18" s="66"/>
      <c r="B18" s="67"/>
      <c r="C18" s="67"/>
      <c r="D18" s="67"/>
      <c r="E18" s="67"/>
      <c r="F18" s="67"/>
      <c r="G18" s="67"/>
      <c r="H18" s="67"/>
      <c r="I18" s="67"/>
      <c r="J18" s="67"/>
      <c r="K18" s="68"/>
      <c r="L18" s="87" t="s">
        <v>21</v>
      </c>
      <c r="M18" s="88"/>
      <c r="N18" s="88"/>
      <c r="O18" s="37">
        <f>SUM(O15:O17)</f>
        <v>0</v>
      </c>
    </row>
    <row r="19" spans="1:17" s="9" customFormat="1" ht="30" customHeight="1" x14ac:dyDescent="0.25">
      <c r="A19" s="66"/>
      <c r="B19" s="67"/>
      <c r="C19" s="67"/>
      <c r="D19" s="67"/>
      <c r="E19" s="67"/>
      <c r="F19" s="67"/>
      <c r="G19" s="67"/>
      <c r="H19" s="67"/>
      <c r="I19" s="67"/>
      <c r="J19" s="67"/>
      <c r="K19" s="68"/>
      <c r="L19" s="89" t="s">
        <v>29</v>
      </c>
      <c r="M19" s="90"/>
      <c r="N19" s="90"/>
      <c r="O19" s="38">
        <f>SUMIF(G:G,5%,M:M)</f>
        <v>0</v>
      </c>
    </row>
    <row r="20" spans="1:17" s="9" customFormat="1" ht="30" customHeight="1" x14ac:dyDescent="0.25">
      <c r="A20" s="66"/>
      <c r="B20" s="67"/>
      <c r="C20" s="67"/>
      <c r="D20" s="67"/>
      <c r="E20" s="67"/>
      <c r="F20" s="67"/>
      <c r="G20" s="67"/>
      <c r="H20" s="67"/>
      <c r="I20" s="67"/>
      <c r="J20" s="67"/>
      <c r="K20" s="68"/>
      <c r="L20" s="89" t="s">
        <v>30</v>
      </c>
      <c r="M20" s="90"/>
      <c r="N20" s="90"/>
      <c r="O20" s="38">
        <f>SUMIF(G:G,19%,M:M)</f>
        <v>0</v>
      </c>
    </row>
    <row r="21" spans="1:17" s="9" customFormat="1" ht="30" customHeight="1" x14ac:dyDescent="0.25">
      <c r="A21" s="66"/>
      <c r="B21" s="67"/>
      <c r="C21" s="67"/>
      <c r="D21" s="67"/>
      <c r="E21" s="67"/>
      <c r="F21" s="67"/>
      <c r="G21" s="67"/>
      <c r="H21" s="67"/>
      <c r="I21" s="67"/>
      <c r="J21" s="67"/>
      <c r="K21" s="68"/>
      <c r="L21" s="87" t="s">
        <v>31</v>
      </c>
      <c r="M21" s="88"/>
      <c r="N21" s="88"/>
      <c r="O21" s="37">
        <f>SUM(O19:O20)</f>
        <v>0</v>
      </c>
    </row>
    <row r="22" spans="1:17" s="9" customFormat="1" ht="30" customHeight="1" x14ac:dyDescent="0.25">
      <c r="A22" s="66"/>
      <c r="B22" s="67"/>
      <c r="C22" s="67"/>
      <c r="D22" s="67"/>
      <c r="E22" s="67"/>
      <c r="F22" s="67"/>
      <c r="G22" s="67"/>
      <c r="H22" s="67"/>
      <c r="I22" s="67"/>
      <c r="J22" s="67"/>
      <c r="K22" s="68"/>
      <c r="L22" s="85" t="s">
        <v>32</v>
      </c>
      <c r="M22" s="86"/>
      <c r="N22" s="86"/>
      <c r="O22" s="36">
        <f>SUMIF(I:I,8%,N:N)</f>
        <v>0</v>
      </c>
    </row>
    <row r="23" spans="1:17" s="9" customFormat="1" ht="37.5" customHeight="1" x14ac:dyDescent="0.25">
      <c r="A23" s="66"/>
      <c r="B23" s="67"/>
      <c r="C23" s="67"/>
      <c r="D23" s="67"/>
      <c r="E23" s="67"/>
      <c r="F23" s="67"/>
      <c r="G23" s="67"/>
      <c r="H23" s="67"/>
      <c r="I23" s="67"/>
      <c r="J23" s="67"/>
      <c r="K23" s="68"/>
      <c r="L23" s="83" t="s">
        <v>33</v>
      </c>
      <c r="M23" s="84"/>
      <c r="N23" s="84"/>
      <c r="O23" s="37">
        <f>SUM(O22)</f>
        <v>0</v>
      </c>
    </row>
    <row r="24" spans="1:17" s="9" customFormat="1" ht="32.25" customHeight="1" thickBot="1" x14ac:dyDescent="0.3">
      <c r="A24" s="69"/>
      <c r="B24" s="70"/>
      <c r="C24" s="70"/>
      <c r="D24" s="70"/>
      <c r="E24" s="70"/>
      <c r="F24" s="70"/>
      <c r="G24" s="70"/>
      <c r="H24" s="70"/>
      <c r="I24" s="70"/>
      <c r="J24" s="70"/>
      <c r="K24" s="71"/>
      <c r="L24" s="81" t="s">
        <v>34</v>
      </c>
      <c r="M24" s="82"/>
      <c r="N24" s="82"/>
      <c r="O24" s="39">
        <f>+O18+O21+O23</f>
        <v>0</v>
      </c>
    </row>
    <row r="26" spans="1:17" ht="50.1" customHeight="1" thickBot="1" x14ac:dyDescent="0.3">
      <c r="B26" s="72"/>
      <c r="C26" s="72"/>
    </row>
    <row r="27" spans="1:17" x14ac:dyDescent="0.25">
      <c r="B27" s="50" t="s">
        <v>35</v>
      </c>
      <c r="C27" s="50"/>
    </row>
    <row r="28" spans="1:17" ht="15" customHeight="1" x14ac:dyDescent="0.25">
      <c r="M28" s="41"/>
      <c r="N28" s="42"/>
      <c r="O28" s="43"/>
    </row>
    <row r="29" spans="1:17" ht="15.75" customHeight="1" x14ac:dyDescent="0.25">
      <c r="M29" s="41"/>
      <c r="N29" s="42"/>
      <c r="O29" s="43"/>
    </row>
    <row r="30" spans="1:17" ht="15" customHeight="1" x14ac:dyDescent="0.25">
      <c r="A30" s="10" t="s">
        <v>36</v>
      </c>
      <c r="M30" s="41"/>
      <c r="N30" s="42"/>
      <c r="O30" s="43"/>
    </row>
    <row r="31" spans="1:17" x14ac:dyDescent="0.25">
      <c r="A31" s="49" t="s">
        <v>37</v>
      </c>
      <c r="B31" s="49"/>
      <c r="C31" s="49"/>
      <c r="D31" s="49"/>
      <c r="E31" s="49"/>
      <c r="F31" s="49"/>
      <c r="G31" s="49"/>
      <c r="H31" s="49"/>
      <c r="I31" s="49"/>
      <c r="J31" s="49"/>
      <c r="K31" s="49"/>
      <c r="L31" s="49"/>
      <c r="M31" s="49"/>
      <c r="N31" s="49"/>
      <c r="O31" s="49"/>
      <c r="P31" s="2"/>
      <c r="Q31" s="2"/>
    </row>
    <row r="32" spans="1:17" ht="15" customHeight="1" x14ac:dyDescent="0.25">
      <c r="A32" s="48" t="s">
        <v>38</v>
      </c>
      <c r="B32" s="48"/>
      <c r="C32" s="48"/>
      <c r="D32" s="48"/>
      <c r="E32" s="48"/>
      <c r="F32" s="48"/>
      <c r="G32" s="48"/>
      <c r="H32" s="48"/>
      <c r="I32" s="48"/>
      <c r="J32" s="48"/>
      <c r="K32" s="48"/>
      <c r="L32" s="48"/>
      <c r="M32" s="48"/>
      <c r="N32" s="48"/>
      <c r="O32" s="48"/>
      <c r="P32" s="40"/>
      <c r="Q32" s="40"/>
    </row>
    <row r="33" spans="1:17" x14ac:dyDescent="0.25">
      <c r="A33" s="47" t="s">
        <v>39</v>
      </c>
      <c r="B33" s="47"/>
      <c r="C33" s="47"/>
      <c r="D33" s="47"/>
      <c r="E33" s="47"/>
      <c r="F33" s="47"/>
      <c r="G33" s="47"/>
      <c r="H33" s="47"/>
      <c r="I33" s="47"/>
      <c r="J33" s="47"/>
      <c r="K33" s="47"/>
      <c r="L33" s="47"/>
      <c r="M33" s="47"/>
      <c r="N33" s="47"/>
      <c r="O33" s="47"/>
      <c r="P33" s="5"/>
      <c r="Q33" s="5"/>
    </row>
    <row r="34" spans="1:17" x14ac:dyDescent="0.25">
      <c r="A34" s="47" t="s">
        <v>40</v>
      </c>
      <c r="B34" s="47"/>
      <c r="C34" s="47"/>
      <c r="D34" s="47"/>
      <c r="E34" s="47"/>
      <c r="F34" s="47"/>
      <c r="G34" s="47"/>
      <c r="H34" s="47"/>
      <c r="I34" s="47"/>
      <c r="J34" s="47"/>
      <c r="K34" s="47"/>
      <c r="L34" s="47"/>
      <c r="M34" s="47"/>
      <c r="N34" s="47"/>
      <c r="O34" s="4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flZoaz1sceAzbo8R9SNq6Gf9igWkYTUpLDHOuGc0Tv989Lm6Z4edi+CXnVT4WoC7MTUFsLtRZt0y2I9IwcTDsA==" saltValue="ludlTJ/L+TNnF2aFcsDl8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2024-10-26T04:08:00Z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