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ITACION 43 AIRES ACONDICIONADOS/PUBLICACION/"/>
    </mc:Choice>
  </mc:AlternateContent>
  <xr:revisionPtr revIDLastSave="81" documentId="13_ncr:1_{F325527D-AE3E-4150-8C66-BA9D114568FD}" xr6:coauthVersionLast="47" xr6:coauthVersionMax="47" xr10:uidLastSave="{E031AF7B-4122-4D48-B8D7-A368FF20B489}"/>
  <bookViews>
    <workbookView xWindow="-120" yWindow="-120" windowWidth="20730" windowHeight="1104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30" i="7"/>
  <c r="O2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15" i="7"/>
  <c r="J15" i="7"/>
  <c r="L15" i="7"/>
  <c r="M15" i="7" s="1"/>
  <c r="F22" i="3"/>
  <c r="J22" i="3" s="1"/>
  <c r="N22" i="3" s="1"/>
  <c r="F23" i="3"/>
  <c r="H23" i="3" s="1"/>
  <c r="M23" i="3" s="1"/>
  <c r="O27" i="7"/>
  <c r="O26" i="7"/>
  <c r="L14" i="7"/>
  <c r="M14" i="7" s="1"/>
  <c r="J14" i="7"/>
  <c r="H14" i="7"/>
  <c r="M21" i="7" l="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21" i="7"/>
  <c r="K19" i="7"/>
  <c r="N18" i="7"/>
  <c r="O18" i="7" s="1"/>
  <c r="K24" i="7"/>
  <c r="N17" i="7"/>
  <c r="O17" i="7" s="1"/>
  <c r="K20" i="7"/>
  <c r="K23" i="7"/>
  <c r="O21" i="7"/>
  <c r="M23" i="7"/>
  <c r="O23" i="7" s="1"/>
  <c r="K18" i="7"/>
  <c r="K17" i="7"/>
  <c r="K15" i="7"/>
  <c r="K22" i="7"/>
  <c r="K16" i="7"/>
  <c r="N20" i="7"/>
  <c r="O20" i="7" s="1"/>
  <c r="N16" i="7"/>
  <c r="O16" i="7" s="1"/>
  <c r="N19" i="7"/>
  <c r="O19" i="7" s="1"/>
  <c r="N24" i="7"/>
  <c r="O24" i="7" s="1"/>
  <c r="N15" i="7"/>
  <c r="O15" i="7" s="1"/>
  <c r="H22" i="3"/>
  <c r="M22" i="3" s="1"/>
  <c r="J23" i="3"/>
  <c r="N23" i="3" s="1"/>
  <c r="L23" i="3"/>
  <c r="L22" i="3"/>
  <c r="O25" i="7"/>
  <c r="O28" i="7" s="1"/>
  <c r="K14" i="7"/>
  <c r="O31" i="7"/>
  <c r="O32" i="7"/>
  <c r="O33" i="7" s="1"/>
  <c r="N14" i="7"/>
  <c r="O14" i="7" s="1"/>
  <c r="M20" i="3" l="1"/>
  <c r="O20" i="3" s="1"/>
  <c r="K20" i="3"/>
  <c r="O17" i="3"/>
  <c r="K18" i="3"/>
  <c r="K17" i="3"/>
  <c r="O21" i="3"/>
  <c r="K15" i="3"/>
  <c r="O15" i="3"/>
  <c r="K21" i="3"/>
  <c r="K22" i="3"/>
  <c r="O23" i="3"/>
  <c r="K23" i="3"/>
  <c r="O22" i="3"/>
  <c r="O3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<sst xmlns="http://schemas.openxmlformats.org/spreadsheetml/2006/main" count="275" uniqueCount="123">
  <si>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</si>
  <si>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</si>
  <si>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</si>
  <si>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</si>
  <si>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</si>
  <si>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</si>
  <si>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</si>
  <si>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</si>
  <si>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</si>
  <si>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</si>
  <si>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</si>
  <si>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</si>
  <si>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</si>
  <si>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</si>
  <si>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</si>
  <si>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</si>
  <si>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</si>
  <si>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</si>
  <si>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</si>
  <si>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</si>
  <si>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</si>
  <si>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</si>
  <si>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</si>
  <si>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</si>
  <si>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</si>
  <si>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</si>
  <si>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</si>
  <si>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</si>
  <si>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</si>
  <si>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</si>
  <si>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</si>
  <si>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</si>
  <si>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</si>
  <si>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</si>
  <si>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</si>
  <si>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</si>
  <si>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</si>
  <si>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</si>
  <si>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</si>
  <si>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</si>
  <si>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</si>
  <si>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</si>
  <si>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</si>
  <si>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</si>
  <si>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</si>
  <si>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</si>
  <si>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</si>
  <si>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</si>
  <si>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</si>
  <si>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</si>
  <si>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</si>
  <si>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</si>
  <si>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</si>
  <si>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</si>
  <si>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</si>
  <si>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</si>
  <si>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</si>
  <si>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</si>
  <si>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</si>
  <si>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</si>
  <si>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</si>
  <si>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</si>
  <si>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</si>
  <si>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</si>
  <si>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</si>
  <si>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</si>
  <si>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</si>
  <si>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</si>
  <si>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</si>
  <si>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</si>
  <si>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</si>
  <si>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</si>
  <si>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</si>
  <si>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</si>
  <si>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</si>
  <si>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</si>
  <si>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</si>
  <si>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</si>
  <si>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</si>
  <si>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</si>
  <si>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</si>
  <si>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</si>
  <si>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</si>
  <si>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</si>
  <si>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</si>
  <si>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</si>
  <si>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</si>
  <si>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</si>
  <si>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</si>
  <si>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</si>
  <si>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</si>
  <si>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</si>
  <si>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</si>
  <si>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</si>
  <si>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</si>
  <si>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</si>
  <si>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</si>
  <si>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</si>
  <si>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</si>
  <si>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</si>
  <si>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</si>
  <si>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</si>
  <si>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</si>
  <si>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</si>
  <si>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</si>
  <si>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</si>
  <si>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</si>
  <si>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</si>
  <si>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</si>
  <si>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</si>
  <si>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</si>
  <si>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CORTINA DE AIRE INDUSTRIAL 1.50 M 220V POTENCIA 1850W caudal de aire mínimo 5.563 m3/h, Carcasa de metal resistente al fuego. garantía un año.</t>
  </si>
  <si>
    <t>Condensadora de 12000 BTU/h 230v, garantía de 1 año en todos sus componentes; 5 años en el compresor, refrigerante ecológico R410A. tecnología inverter. Para aires acondicionados</t>
  </si>
  <si>
    <t>Condensadora VRF 121,000 BTU/h, 230v 4ph, garantía de 1 año en todos sus componentes; 5 años en el compresor, refrigerante ecológico R410A. tecnología inverter. Para aires acondicionados</t>
  </si>
  <si>
    <t>Condensadora VRF 168,000 BTU/h, 230v 4ph, garantía de 1 año en todos sus componentes; 5 años en el compresor,refrigerante ecológico R410A. tecnología invertir. Para aires acondicionados.</t>
  </si>
  <si>
    <t>Condensadora VRF 190,000BTU/h 4ph, garantía de 1 año en todos sus componentes; 5 años en el compresor,  refrigerante ecológico R410A. tecnología inverter. Para aires acondicionados.</t>
  </si>
  <si>
    <t> Condensadora  VRF 240,000 6hp garantía de 1 año en todos sus componentes; 5 años en el compresor,refrigerante ecológico R410A. tecnología inverter. Para aires acondicionados.</t>
  </si>
  <si>
    <t>Aire acondicionado tipo unidad interna tipo cassette 4 vías de 30.000 BTU /h. con control remoto. Tecnología inverter.</t>
  </si>
  <si>
    <t>Aire acondicionado tipo Unidad interior tipo pared de 36,000 BTU/h con control remoto. Tecnología inverter.</t>
  </si>
  <si>
    <t>Aire acondicionado tipo Unidad interna tipo pared de 24,000 Btu/h con control remoto. Tecnología inverter.</t>
  </si>
  <si>
    <t>Aire acondicionado tipo Unidad interna tipo pared de 12000 Btu/h. con control remoto. Tecnología inverter.</t>
  </si>
  <si>
    <t>Aire acondicionado tipo  Minisplit Inverter de 24000 BTU 230 V, garantía de un (1) año en todos sus componentes; 5 años en el compresor, material plástico, nivel de ruido de 42 dB, potencia 7270.12W, Sistema de enfriamiento con compresor, Tipo de Filtro de bacterias; carbón y Tipo de refrigerante R410 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</si>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</sst>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3.25" customHeight="1" x14ac:dyDescent="0.2">
      <c r="A14" s="31">
        <v>1</v>
      </c>
      <c r="B14" s="293" t="s">
        <v>111</v>
      </c>
      <c r="C14" s="15"/>
      <c r="D14" s="294">
        <v>2</v>
      </c>
      <c r="E14" s="16" t="s">
        <v>122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58.5" customHeight="1" x14ac:dyDescent="0.2">
      <c r="A15" s="31">
        <v>2</v>
      </c>
      <c r="B15" s="293" t="s">
        <v>112</v>
      </c>
      <c r="C15" s="15"/>
      <c r="D15" s="294">
        <v>2</v>
      </c>
      <c r="E15" s="16" t="s">
        <v>122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60.75" customHeight="1" x14ac:dyDescent="0.2">
      <c r="A16" s="31">
        <v>3</v>
      </c>
      <c r="B16" s="293" t="s">
        <v>113</v>
      </c>
      <c r="C16" s="15"/>
      <c r="D16" s="294">
        <v>1</v>
      </c>
      <c r="E16" s="16" t="s">
        <v>122</v>
      </c>
      <c r="F16" s="17"/>
      <c r="G16" s="14"/>
      <c r="H16" s="1">
        <f t="shared" ref="H16:H24" si="13">+ROUND(F16*G16,0)</f>
        <v>0</v>
      </c>
      <c r="I16" s="14"/>
      <c r="J16" s="1">
        <f t="shared" ref="J16:J24" si="14">ROUND(F16*I16,0)</f>
        <v>0</v>
      </c>
      <c r="K16" s="1">
        <f t="shared" ref="K16:K24" si="15">ROUND(F16+H16+J16,0)</f>
        <v>0</v>
      </c>
      <c r="L16" s="1">
        <f t="shared" ref="L16:L24" si="16">ROUND(F16*D16,0)</f>
        <v>0</v>
      </c>
      <c r="M16" s="1">
        <f t="shared" ref="M16:M24" si="17">ROUND(L16*G16,0)</f>
        <v>0</v>
      </c>
      <c r="N16" s="1">
        <f t="shared" ref="N16:N24" si="18">ROUND(L16*I16,0)</f>
        <v>0</v>
      </c>
      <c r="O16" s="32">
        <f t="shared" ref="O16:O24" si="19">ROUND(L16+N16+M16,0)</f>
        <v>0</v>
      </c>
    </row>
    <row r="17" spans="1:15" s="10" customFormat="1" ht="63" customHeight="1" x14ac:dyDescent="0.2">
      <c r="A17" s="31">
        <v>4</v>
      </c>
      <c r="B17" s="293" t="s">
        <v>114</v>
      </c>
      <c r="C17" s="15"/>
      <c r="D17" s="294">
        <v>2</v>
      </c>
      <c r="E17" s="16" t="s">
        <v>122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60" customHeight="1" x14ac:dyDescent="0.2">
      <c r="A18" s="31">
        <v>5</v>
      </c>
      <c r="B18" s="293" t="s">
        <v>115</v>
      </c>
      <c r="C18" s="15"/>
      <c r="D18" s="294">
        <v>4</v>
      </c>
      <c r="E18" s="16" t="s">
        <v>122</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8.5" customHeight="1" x14ac:dyDescent="0.2">
      <c r="A19" s="31">
        <v>6</v>
      </c>
      <c r="B19" s="293" t="s">
        <v>116</v>
      </c>
      <c r="C19" s="15"/>
      <c r="D19" s="294">
        <v>1</v>
      </c>
      <c r="E19" s="16" t="s">
        <v>122</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
      <c r="A20" s="31">
        <v>7</v>
      </c>
      <c r="B20" s="293" t="s">
        <v>117</v>
      </c>
      <c r="C20" s="15"/>
      <c r="D20" s="294">
        <v>12</v>
      </c>
      <c r="E20" s="16" t="s">
        <v>122</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
      <c r="A21" s="31">
        <v>8</v>
      </c>
      <c r="B21" s="293" t="s">
        <v>118</v>
      </c>
      <c r="C21" s="15"/>
      <c r="D21" s="294">
        <v>18</v>
      </c>
      <c r="E21" s="16" t="s">
        <v>122</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
      <c r="A22" s="31">
        <v>9</v>
      </c>
      <c r="B22" s="293" t="s">
        <v>119</v>
      </c>
      <c r="C22" s="15"/>
      <c r="D22" s="294">
        <v>10</v>
      </c>
      <c r="E22" s="16" t="s">
        <v>122</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
      <c r="A23" s="31">
        <v>10</v>
      </c>
      <c r="B23" s="293" t="s">
        <v>120</v>
      </c>
      <c r="C23" s="15"/>
      <c r="D23" s="294">
        <v>7</v>
      </c>
      <c r="E23" s="16" t="s">
        <v>122</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91.5" customHeight="1" thickBot="1" x14ac:dyDescent="0.25">
      <c r="A24" s="31">
        <v>11</v>
      </c>
      <c r="B24" s="293" t="s">
        <v>121</v>
      </c>
      <c r="C24" s="15"/>
      <c r="D24" s="294">
        <v>5</v>
      </c>
      <c r="E24" s="16" t="s">
        <v>122</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42" customHeight="1" thickBot="1" x14ac:dyDescent="0.3">
      <c r="A25" s="153" t="s">
        <v>26</v>
      </c>
      <c r="B25" s="154"/>
      <c r="C25" s="154"/>
      <c r="D25" s="154"/>
      <c r="E25" s="154"/>
      <c r="F25" s="154"/>
      <c r="G25" s="154"/>
      <c r="H25" s="154"/>
      <c r="I25" s="154"/>
      <c r="J25" s="154"/>
      <c r="K25" s="154"/>
      <c r="L25" s="126" t="s">
        <v>27</v>
      </c>
      <c r="M25" s="127"/>
      <c r="N25" s="127"/>
      <c r="O25" s="60">
        <f>SUMIF(G:G,0%,L:L)+SUMIF(G:G,"",L:L)</f>
        <v>0</v>
      </c>
    </row>
    <row r="26" spans="1:15" s="10" customFormat="1" ht="39" customHeight="1" x14ac:dyDescent="0.25">
      <c r="A26" s="132" t="s">
        <v>107</v>
      </c>
      <c r="B26" s="133"/>
      <c r="C26" s="133"/>
      <c r="D26" s="133"/>
      <c r="E26" s="133"/>
      <c r="F26" s="133"/>
      <c r="G26" s="133"/>
      <c r="H26" s="133"/>
      <c r="I26" s="133"/>
      <c r="J26" s="133"/>
      <c r="K26" s="134"/>
      <c r="L26" s="124" t="s">
        <v>28</v>
      </c>
      <c r="M26" s="125"/>
      <c r="N26" s="125"/>
      <c r="O26" s="61">
        <f>SUMIF(G:G,5%,L:L)</f>
        <v>0</v>
      </c>
    </row>
    <row r="27" spans="1:15" s="10" customFormat="1" ht="30" customHeight="1" x14ac:dyDescent="0.25">
      <c r="A27" s="135"/>
      <c r="B27" s="136"/>
      <c r="C27" s="136"/>
      <c r="D27" s="136"/>
      <c r="E27" s="136"/>
      <c r="F27" s="136"/>
      <c r="G27" s="136"/>
      <c r="H27" s="136"/>
      <c r="I27" s="136"/>
      <c r="J27" s="136"/>
      <c r="K27" s="137"/>
      <c r="L27" s="124" t="s">
        <v>29</v>
      </c>
      <c r="M27" s="125"/>
      <c r="N27" s="125"/>
      <c r="O27" s="61">
        <f>SUMIF(G:G,19%,L:L)</f>
        <v>0</v>
      </c>
    </row>
    <row r="28" spans="1:15" s="10" customFormat="1" ht="30" customHeight="1" x14ac:dyDescent="0.25">
      <c r="A28" s="135"/>
      <c r="B28" s="136"/>
      <c r="C28" s="136"/>
      <c r="D28" s="136"/>
      <c r="E28" s="136"/>
      <c r="F28" s="136"/>
      <c r="G28" s="136"/>
      <c r="H28" s="136"/>
      <c r="I28" s="136"/>
      <c r="J28" s="136"/>
      <c r="K28" s="137"/>
      <c r="L28" s="122" t="s">
        <v>22</v>
      </c>
      <c r="M28" s="123"/>
      <c r="N28" s="123"/>
      <c r="O28" s="62">
        <f>SUM(O25:O27)</f>
        <v>0</v>
      </c>
    </row>
    <row r="29" spans="1:15" s="10" customFormat="1" ht="30" customHeight="1" x14ac:dyDescent="0.25">
      <c r="A29" s="135"/>
      <c r="B29" s="136"/>
      <c r="C29" s="136"/>
      <c r="D29" s="136"/>
      <c r="E29" s="136"/>
      <c r="F29" s="136"/>
      <c r="G29" s="136"/>
      <c r="H29" s="136"/>
      <c r="I29" s="136"/>
      <c r="J29" s="136"/>
      <c r="K29" s="137"/>
      <c r="L29" s="120" t="s">
        <v>30</v>
      </c>
      <c r="M29" s="121"/>
      <c r="N29" s="121"/>
      <c r="O29" s="63">
        <f>SUMIF(G:G,5%,M:M)</f>
        <v>0</v>
      </c>
    </row>
    <row r="30" spans="1:15" s="10" customFormat="1" ht="30" customHeight="1" x14ac:dyDescent="0.25">
      <c r="A30" s="135"/>
      <c r="B30" s="136"/>
      <c r="C30" s="136"/>
      <c r="D30" s="136"/>
      <c r="E30" s="136"/>
      <c r="F30" s="136"/>
      <c r="G30" s="136"/>
      <c r="H30" s="136"/>
      <c r="I30" s="136"/>
      <c r="J30" s="136"/>
      <c r="K30" s="137"/>
      <c r="L30" s="120" t="s">
        <v>31</v>
      </c>
      <c r="M30" s="121"/>
      <c r="N30" s="121"/>
      <c r="O30" s="63">
        <f>SUMIF(G:G,19%,M:M)</f>
        <v>0</v>
      </c>
    </row>
    <row r="31" spans="1:15" s="10" customFormat="1" ht="30" customHeight="1" x14ac:dyDescent="0.25">
      <c r="A31" s="135"/>
      <c r="B31" s="136"/>
      <c r="C31" s="136"/>
      <c r="D31" s="136"/>
      <c r="E31" s="136"/>
      <c r="F31" s="136"/>
      <c r="G31" s="136"/>
      <c r="H31" s="136"/>
      <c r="I31" s="136"/>
      <c r="J31" s="136"/>
      <c r="K31" s="137"/>
      <c r="L31" s="122" t="s">
        <v>32</v>
      </c>
      <c r="M31" s="123"/>
      <c r="N31" s="123"/>
      <c r="O31" s="62">
        <f>SUM(O29:O30)</f>
        <v>0</v>
      </c>
    </row>
    <row r="32" spans="1:15" s="10" customFormat="1" ht="30" customHeight="1" x14ac:dyDescent="0.25">
      <c r="A32" s="135"/>
      <c r="B32" s="136"/>
      <c r="C32" s="136"/>
      <c r="D32" s="136"/>
      <c r="E32" s="136"/>
      <c r="F32" s="136"/>
      <c r="G32" s="136"/>
      <c r="H32" s="136"/>
      <c r="I32" s="136"/>
      <c r="J32" s="136"/>
      <c r="K32" s="137"/>
      <c r="L32" s="124" t="s">
        <v>33</v>
      </c>
      <c r="M32" s="125"/>
      <c r="N32" s="125"/>
      <c r="O32" s="61">
        <f>SUMIF(I:I,8%,N:N)</f>
        <v>0</v>
      </c>
    </row>
    <row r="33" spans="1:17" s="10" customFormat="1" ht="37.5" customHeight="1" x14ac:dyDescent="0.25">
      <c r="A33" s="135"/>
      <c r="B33" s="136"/>
      <c r="C33" s="136"/>
      <c r="D33" s="136"/>
      <c r="E33" s="136"/>
      <c r="F33" s="136"/>
      <c r="G33" s="136"/>
      <c r="H33" s="136"/>
      <c r="I33" s="136"/>
      <c r="J33" s="136"/>
      <c r="K33" s="137"/>
      <c r="L33" s="130" t="s">
        <v>34</v>
      </c>
      <c r="M33" s="131"/>
      <c r="N33" s="131"/>
      <c r="O33" s="62">
        <f>SUM(O32)</f>
        <v>0</v>
      </c>
    </row>
    <row r="34" spans="1:17" s="10" customFormat="1" ht="32.25" customHeight="1" thickBot="1" x14ac:dyDescent="0.3">
      <c r="A34" s="138"/>
      <c r="B34" s="139"/>
      <c r="C34" s="139"/>
      <c r="D34" s="139"/>
      <c r="E34" s="139"/>
      <c r="F34" s="139"/>
      <c r="G34" s="139"/>
      <c r="H34" s="139"/>
      <c r="I34" s="139"/>
      <c r="J34" s="139"/>
      <c r="K34" s="140"/>
      <c r="L34" s="128" t="s">
        <v>35</v>
      </c>
      <c r="M34" s="129"/>
      <c r="N34" s="129"/>
      <c r="O34" s="64">
        <f>+O28+O31+O33</f>
        <v>0</v>
      </c>
    </row>
    <row r="36" spans="1:17" ht="50.1" customHeight="1" thickBot="1" x14ac:dyDescent="0.3">
      <c r="B36" s="144"/>
      <c r="C36" s="144"/>
    </row>
    <row r="37" spans="1:17" x14ac:dyDescent="0.25">
      <c r="B37" s="165" t="s">
        <v>36</v>
      </c>
      <c r="C37" s="165"/>
    </row>
    <row r="38" spans="1:17" ht="15" customHeight="1" x14ac:dyDescent="0.25">
      <c r="M38" s="77"/>
      <c r="N38" s="78"/>
      <c r="O38" s="79"/>
    </row>
    <row r="39" spans="1:17" ht="15.75" customHeight="1" x14ac:dyDescent="0.25">
      <c r="M39" s="77"/>
      <c r="N39" s="78"/>
      <c r="O39" s="79"/>
    </row>
    <row r="40" spans="1:17" ht="15" customHeight="1" x14ac:dyDescent="0.25">
      <c r="A40" s="13" t="s">
        <v>37</v>
      </c>
      <c r="M40" s="77"/>
      <c r="N40" s="78"/>
      <c r="O40" s="79"/>
    </row>
    <row r="41" spans="1:17" x14ac:dyDescent="0.25">
      <c r="A41" s="164" t="s">
        <v>38</v>
      </c>
      <c r="B41" s="164"/>
      <c r="C41" s="164"/>
      <c r="D41" s="164"/>
      <c r="E41" s="164"/>
      <c r="F41" s="164"/>
      <c r="G41" s="164"/>
      <c r="H41" s="164"/>
      <c r="I41" s="164"/>
      <c r="J41" s="164"/>
      <c r="K41" s="164"/>
      <c r="L41" s="164"/>
      <c r="M41" s="164"/>
      <c r="N41" s="164"/>
      <c r="O41" s="164"/>
      <c r="P41" s="2"/>
      <c r="Q41" s="2"/>
    </row>
    <row r="42" spans="1:17" ht="15" customHeight="1" x14ac:dyDescent="0.25">
      <c r="A42" s="163" t="s">
        <v>39</v>
      </c>
      <c r="B42" s="163"/>
      <c r="C42" s="163"/>
      <c r="D42" s="163"/>
      <c r="E42" s="163"/>
      <c r="F42" s="163"/>
      <c r="G42" s="163"/>
      <c r="H42" s="163"/>
      <c r="I42" s="163"/>
      <c r="J42" s="163"/>
      <c r="K42" s="163"/>
      <c r="L42" s="163"/>
      <c r="M42" s="163"/>
      <c r="N42" s="163"/>
      <c r="O42" s="163"/>
      <c r="P42" s="65"/>
      <c r="Q42" s="65"/>
    </row>
    <row r="43" spans="1:17" x14ac:dyDescent="0.25">
      <c r="A43" s="162" t="s">
        <v>40</v>
      </c>
      <c r="B43" s="162"/>
      <c r="C43" s="162"/>
      <c r="D43" s="162"/>
      <c r="E43" s="162"/>
      <c r="F43" s="162"/>
      <c r="G43" s="162"/>
      <c r="H43" s="162"/>
      <c r="I43" s="162"/>
      <c r="J43" s="162"/>
      <c r="K43" s="162"/>
      <c r="L43" s="162"/>
      <c r="M43" s="162"/>
      <c r="N43" s="162"/>
      <c r="O43" s="162"/>
      <c r="P43" s="5"/>
      <c r="Q43" s="5"/>
    </row>
    <row r="44" spans="1:17" x14ac:dyDescent="0.25">
      <c r="A44" s="162" t="s">
        <v>41</v>
      </c>
      <c r="B44" s="162"/>
      <c r="C44" s="162"/>
      <c r="D44" s="162"/>
      <c r="E44" s="162"/>
      <c r="F44" s="162"/>
      <c r="G44" s="162"/>
      <c r="H44" s="162"/>
      <c r="I44" s="162"/>
      <c r="J44" s="162"/>
      <c r="K44" s="162"/>
      <c r="L44" s="162"/>
      <c r="M44" s="162"/>
      <c r="N44" s="162"/>
      <c r="O44" s="162"/>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m6phHXEqfT6yvBbnsflRcLcqbCdGOUyVJlLC3qgW+DwuBYt/1s1QFSlgKh0rpTrar7bHXDMd9D6W+DQ1Ec5jiw==" saltValue="rQTWc09Mvmi8R+vmGuGGTw=="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2024-11-07T21:53:11Z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