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37 SILLAS UNIVERSITARIAS PUPITRES\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J16" i="7"/>
  <c r="H16" i="7"/>
  <c r="K16" i="7" s="1"/>
  <c r="L15" i="7"/>
  <c r="J15" i="7"/>
  <c r="H15" i="7"/>
  <c r="K15" i="7" s="1"/>
  <c r="L14" i="7"/>
  <c r="J14" i="7"/>
  <c r="H14" i="7"/>
  <c r="K14" i="7" s="1"/>
  <c r="M16" i="7" l="1"/>
  <c r="N16" i="7"/>
  <c r="O16" i="7" s="1"/>
  <c r="N15" i="7"/>
  <c r="M15" i="7"/>
  <c r="M14" i="7"/>
  <c r="N14" i="7"/>
  <c r="O14" i="7" s="1"/>
  <c r="O25" i="7"/>
  <c r="O26" i="7" s="1"/>
  <c r="O22" i="7"/>
  <c r="O20" i="7"/>
  <c r="O19" i="7"/>
  <c r="L17" i="7"/>
  <c r="M17" i="7" s="1"/>
  <c r="O23" i="7" s="1"/>
  <c r="J17" i="7"/>
  <c r="H17" i="7"/>
  <c r="O15" i="7" l="1"/>
  <c r="O18" i="7"/>
  <c r="O21" i="7" s="1"/>
  <c r="K17" i="7"/>
  <c r="O24" i="7"/>
  <c r="N17" i="7"/>
  <c r="O17"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<sst xmlns="http://schemas.openxmlformats.org/spreadsheetml/2006/main" count="60" uniqueCount="55">
  <si>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</si>
  <si>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</si>
  <si>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</si>
  <si>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</si>
  <si>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</si>
  <si>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</si>
  <si>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</si>
  <si>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</si>
  <si>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</si>
  <si>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</si>
  <si>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</si>
  <si>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</si>
  <si>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</si>
  <si>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</si>
  <si>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</si>
  <si>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</si>
  <si>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</si>
  <si>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</si>
  <si>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</si>
  <si>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</si>
  <si>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</si>
  <si>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</si>
  <si>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</si>
  <si>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</si>
  <si>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</si>
  <si>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</si>
  <si>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</si>
  <si>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</si>
  <si>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</si>
  <si>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</si>
  <si>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</si>
  <si>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</si>
  <si>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</si>
  <si>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</si>
  <si>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</si>
  <si>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</si>
  <si>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</si>
  <si>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</si>
  <si>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</si>
  <si>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</si>
  <si>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</si>
  <si>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</si>
  <si>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</si>
  <si>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</si>
  <si>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</si>
  <si>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</si>
  <si>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</si>
  <si>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</si>
  <si>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</si>
  <si>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</si>
  <si>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</si>
  <si>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Silla Universitaria para diestros y zurdos (10% de la cantidad total zurda): -    Estructura en tubo ovalado metálico Cold Rolled de 30 x 15 calibre 14, incluido soporte de espaldar, color negro.  -    Asiento y espaldar en Polipropileno de alta densidad, color de acuerdo a imagen institucional: PANTONE 367 HEX #91C256 RGB 145 194 86 CMYK 51 0 80 0   -    Brazo fijo, en Polipropileno de alta densidad, con refuerzo metálico en estructura, color de acuerdo a imagen institucional: PANTONE 367 HEX #91C256 RGB 145 194 86 CMYK 51 0 80 0  -    Terminaciones en soldadura MIG -    Pintura en polvo electrostática horneable, tapones antideslizantes, amarres en asiento. -    Bandeja portalibros parrilla elaborada en varilla lisa 7mm soportada adelante y atrás en tubo 5/8 calibre 16, mismo color de la estructura metálica negro.    Medidas mínimas: -    Asiento: 47 cm de ancho x 41 cm de fondo -    Espaldar: 47 cm de ancho x 32 de alto -    Brazo con delineación de lápiz de medidas de profundidad total 61 cm x 8 cm de ancho de codo, profundidad por 40 cm de ancho de trabajo por 30 cm profundidad de área de trabajo. Dimensiones mínimas totales de la silla -              Ancho: 50 cm -              Alto: 80 cm -              Profundidad: 45 cm   Incluye Garantía de un año Debe cumplir con la NTC 4734 DE 2018.</t>
  </si>
  <si>
    <t>Silla Universitaria para diestros y zurdos (10% de la cantidad total zurda): -    Estructura en tubo ovalado metálico Cold Rolled de 30 x 15 calibre 14, incluido soporte de espaldar, color negro. -    Asiento y espaldar en Polipropileno de alta densidad, color de acuerdo a imagen institucional PANTONE 3536 C HEX: #007B3E RGB 0 123 6 CMYK 100 3 85 10 -    Brazo fijo, en Polipropileno de alta densidad, con refuerzo metálico en estructura, color de acuerdo a imagen institucional PANTONE 3536 C HEX: #007B3E RGB 0 123 6 CMYK 100 3 85 10 -    Terminaciones en soldadura MIG -    Pintura en polvo electrostática horneable, tapones antideslizantes, amarres en asiento. -    Bandeja portalibros parrilla elaborada en varilla lisa 7mm soportada adelante y atrás en tubo 5/8 calibre 16, mismo color de la estructura metálica negro.   Medidas mínimas: -    Asiento: 47 cm de ancho x 41 cm de fondo -    Espaldar: 47 cm de ancho x 32 de alto -    Brazo con delineación de lápiz de medidas de profundidad total 61 cm x 8 cm de ancho de codo, profundidad por 40 cm de ancho de trabajo por 30 cm profundidad de área de trabajo. Dimensiones mínimas totales de la silla -              Ancho: 50 cm -              Alto: 80 cm -              Profundidad: 45 cm   Incluye Garantía de un año Debe cumplir con la NTC 4734 DE 2018.    </t>
  </si>
  <si>
    <t>Silla Universitaria para diestros y zurdos (10% de la cantidad total zurda): -    Estructura en tubo ovalado metálico Cold Rolled de 30 x 15 calibre 14, incluido soporte de espaldar, color negro.  -    Asiento y espaldar en Polipropileno de alta densidad, color de acuerdo a imagen institucional PANTONE 110 C HEX # DAAA00 RGB 218 170 0 CMYK 2 22 100 8   -    Brazo fijo, en Polipropileno de alta densidad, con refuerzo metálico en estructura, color de acuerdo a imagen institucional PANTONE 110 C HEX # DAAA00 RGB 218 170 0 CMYK 2 22 100 8 -    Terminaciones en soldadura MIG -    Pintura en polvo electrostática horneable, tapones antideslizantes, amarres en asiento. -    Bandeja portalibros parrilla elaborada en varilla lisa 7mm soportada adelante y atrás en tubo 5/8 calibre 16, mismo color de la estructura metálica negro.   Medidas mínimas: -    Asiento: 47 cm de ancho x 41 cm de fondo -    Espaldar: 47 cm de ancho x 32 de alto -    Brazo con delineación de lápiz de medidas de profundidad total 61 cm x 8 cm de ancho de codo, profundidad por 40 cm de ancho de trabajo por 30 cm profundidad de área de trabajo. Dimensiones mínimas totales de la silla -              Ancho: 50 cm -              Alto: 80 cm -              Profundidad: 45 cm   Incluye Garantía de un año Debe cumplir con la NTC 4734 DE 2018.    </t>
  </si>
  <si>
    <t>Silla Universitaria para diestros y zurdos (10% de la cantidad total zurda): -    Estructura en tubo ovalado metálico Cold Rolled de 30 x 15 calibre 14, incluido soporte de espaldar, color negro.  -    Asiento y espaldar en Polipropileno de alta densidad, color de acuerdo a imagen institucional PANTONE 3272 C HEX # 00A99D RGB 0 152 140 CMYK 81 16 51 2  -    Brazo fijo, en Polipropileno de alta densidad, con refuerzo metálico en estructura, color de acuerdo a imagen institucional PANTONE 3272 C HEX # 00A99D RGB 0 152 140 CMYK 81 16 51 2  -    Terminaciones en soldadura MIG -    Pintura en polvo electrostática horneable, tapones antideslizantes, amarres en asiento. -    Bandeja portalibros parrilla elaborada en varilla lisa 7mm soportada adelante y atrás en tubo 5/8 calibre 16, mismo color de la estructura metálica negro.   Medidas mínimas: -    Asiento: 47 cm de ancho x 41 cm de fondo -    Espaldar: 47 cm de ancho x 32 de alto -    Brazo con delineación de lápiz de medidas de profundidad total 61 cm x 8 cm de ancho de codo, profundidad por 40 cm de ancho de trabajo por 30 cm profundidad de área de trabajo. Dimensiones mínimas totales de la silla -              Ancho: 50 cm -              Alto: 80 cm -              Profundidad: 45 cm   Incluye Garantía de un año Debe cumplir con la NTC 4734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</si>
</sst>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topLeftCell="B17" zoomScale="70" zoomScaleNormal="70" zoomScaleSheetLayoutView="70" zoomScalePageLayoutView="55" workbookViewId="0">
      <selection activeCell="B29" sqref="B29:C29"/>
    </sheetView>
  </sheetViews>
  <sheetFormatPr baseColWidth="10" defaultColWidth="11.42578125" defaultRowHeight="15" x14ac:dyDescent="0.25"/>
  <cols>
    <col min="1" max="1" width="9.85546875" style="2" customWidth="1"/>
    <col min="2" max="2" width="98.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218.25" customHeight="1" x14ac:dyDescent="0.2">
      <c r="A14" s="26">
        <v>1</v>
      </c>
      <c r="B14" s="45" t="s">
        <v>51</v>
      </c>
      <c r="C14" s="12"/>
      <c r="D14" s="46">
        <v>850</v>
      </c>
      <c r="E14" s="44"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93.5" customHeight="1" x14ac:dyDescent="0.2">
      <c r="A15" s="26">
        <v>2</v>
      </c>
      <c r="B15" s="45" t="s">
        <v>52</v>
      </c>
      <c r="C15" s="12"/>
      <c r="D15" s="46">
        <v>694</v>
      </c>
      <c r="E15" s="44" t="s">
        <v>50</v>
      </c>
      <c r="F15" s="13"/>
      <c r="G15" s="11">
        <v>0</v>
      </c>
      <c r="H15" s="1">
        <f>+ROUND(F15*G15,0)</f>
        <v>0</v>
      </c>
      <c r="I15" s="11"/>
      <c r="J15" s="1">
        <f t="shared" ref="J15:J16" si="6">ROUND(F15*I15,0)</f>
        <v>0</v>
      </c>
      <c r="K15" s="1">
        <f t="shared" ref="K15:K16" si="7">ROUND(F15+H15+J15,0)</f>
        <v>0</v>
      </c>
      <c r="L15" s="1">
        <f t="shared" ref="L15:L16" si="8">ROUND(F15*D15,0)</f>
        <v>0</v>
      </c>
      <c r="M15" s="1">
        <f t="shared" ref="M15:M16" si="9">ROUND(L15*G15,0)</f>
        <v>0</v>
      </c>
      <c r="N15" s="1">
        <f t="shared" ref="N15:N16" si="10">ROUND(L15*I15,0)</f>
        <v>0</v>
      </c>
      <c r="O15" s="27">
        <f t="shared" ref="O15:O16" si="11">ROUND(L15+N15+M15,0)</f>
        <v>0</v>
      </c>
    </row>
    <row r="16" spans="1:15" s="9" customFormat="1" ht="194.25" customHeight="1" x14ac:dyDescent="0.2">
      <c r="A16" s="26">
        <v>3</v>
      </c>
      <c r="B16" s="45" t="s">
        <v>53</v>
      </c>
      <c r="C16" s="12"/>
      <c r="D16" s="46">
        <v>100</v>
      </c>
      <c r="E16" s="44" t="s">
        <v>50</v>
      </c>
      <c r="F16" s="13"/>
      <c r="G16" s="11">
        <v>0</v>
      </c>
      <c r="H16" s="1">
        <f>+ROUND(F16*G16,0)</f>
        <v>0</v>
      </c>
      <c r="I16" s="11"/>
      <c r="J16" s="1">
        <f t="shared" si="6"/>
        <v>0</v>
      </c>
      <c r="K16" s="1">
        <f t="shared" si="7"/>
        <v>0</v>
      </c>
      <c r="L16" s="1">
        <f t="shared" si="8"/>
        <v>0</v>
      </c>
      <c r="M16" s="1">
        <f t="shared" si="9"/>
        <v>0</v>
      </c>
      <c r="N16" s="1">
        <f t="shared" si="10"/>
        <v>0</v>
      </c>
      <c r="O16" s="27">
        <f t="shared" si="11"/>
        <v>0</v>
      </c>
    </row>
    <row r="17" spans="1:15" s="9" customFormat="1" ht="218.25" customHeight="1" thickBot="1" x14ac:dyDescent="0.25">
      <c r="A17" s="26">
        <v>4</v>
      </c>
      <c r="B17" s="45" t="s">
        <v>54</v>
      </c>
      <c r="C17" s="12"/>
      <c r="D17" s="46">
        <v>50</v>
      </c>
      <c r="E17" s="44" t="s">
        <v>50</v>
      </c>
      <c r="F17" s="13"/>
      <c r="G17" s="11">
        <v>0</v>
      </c>
      <c r="H17" s="1">
        <f>+ROUND(F17*G17,0)</f>
        <v>0</v>
      </c>
      <c r="I17" s="11"/>
      <c r="J17" s="1">
        <f t="shared" ref="J17" si="12">ROUND(F17*I17,0)</f>
        <v>0</v>
      </c>
      <c r="K17" s="1">
        <f t="shared" ref="K17" si="13">ROUND(F17+H17+J17,0)</f>
        <v>0</v>
      </c>
      <c r="L17" s="1">
        <f t="shared" ref="L17" si="14">ROUND(F17*D17,0)</f>
        <v>0</v>
      </c>
      <c r="M17" s="1">
        <f t="shared" ref="M17" si="15">ROUND(L17*G17,0)</f>
        <v>0</v>
      </c>
      <c r="N17" s="1">
        <f t="shared" ref="N17" si="16">ROUND(L17*I17,0)</f>
        <v>0</v>
      </c>
      <c r="O17" s="27">
        <f t="shared" ref="O17" si="17">ROUND(L17+N17+M17,0)</f>
        <v>0</v>
      </c>
    </row>
    <row r="18" spans="1:15" s="9" customFormat="1" ht="42" customHeight="1" thickBot="1" x14ac:dyDescent="0.3">
      <c r="A18" s="79" t="s">
        <v>25</v>
      </c>
      <c r="B18" s="80"/>
      <c r="C18" s="80"/>
      <c r="D18" s="80"/>
      <c r="E18" s="80"/>
      <c r="F18" s="80"/>
      <c r="G18" s="80"/>
      <c r="H18" s="80"/>
      <c r="I18" s="80"/>
      <c r="J18" s="80"/>
      <c r="K18" s="80"/>
      <c r="L18" s="91" t="s">
        <v>26</v>
      </c>
      <c r="M18" s="92"/>
      <c r="N18" s="92"/>
      <c r="O18" s="35">
        <f>SUMIF(G:G,0%,L:L)+SUMIF(G:G,"",L:L)</f>
        <v>0</v>
      </c>
    </row>
    <row r="19" spans="1:15" s="9" customFormat="1" ht="39" customHeight="1" x14ac:dyDescent="0.25">
      <c r="A19" s="63" t="s">
        <v>47</v>
      </c>
      <c r="B19" s="64"/>
      <c r="C19" s="64"/>
      <c r="D19" s="64"/>
      <c r="E19" s="64"/>
      <c r="F19" s="64"/>
      <c r="G19" s="64"/>
      <c r="H19" s="64"/>
      <c r="I19" s="64"/>
      <c r="J19" s="64"/>
      <c r="K19" s="65"/>
      <c r="L19" s="85" t="s">
        <v>27</v>
      </c>
      <c r="M19" s="86"/>
      <c r="N19" s="86"/>
      <c r="O19" s="36">
        <f>SUMIF(G:G,5%,L:L)</f>
        <v>0</v>
      </c>
    </row>
    <row r="20" spans="1:15" s="9" customFormat="1" ht="30" customHeight="1" x14ac:dyDescent="0.25">
      <c r="A20" s="66"/>
      <c r="B20" s="67"/>
      <c r="C20" s="67"/>
      <c r="D20" s="67"/>
      <c r="E20" s="67"/>
      <c r="F20" s="67"/>
      <c r="G20" s="67"/>
      <c r="H20" s="67"/>
      <c r="I20" s="67"/>
      <c r="J20" s="67"/>
      <c r="K20" s="68"/>
      <c r="L20" s="85" t="s">
        <v>28</v>
      </c>
      <c r="M20" s="86"/>
      <c r="N20" s="86"/>
      <c r="O20" s="36">
        <f>SUMIF(G:G,19%,L:L)</f>
        <v>0</v>
      </c>
    </row>
    <row r="21" spans="1:15" s="9" customFormat="1" ht="30" customHeight="1" x14ac:dyDescent="0.25">
      <c r="A21" s="66"/>
      <c r="B21" s="67"/>
      <c r="C21" s="67"/>
      <c r="D21" s="67"/>
      <c r="E21" s="67"/>
      <c r="F21" s="67"/>
      <c r="G21" s="67"/>
      <c r="H21" s="67"/>
      <c r="I21" s="67"/>
      <c r="J21" s="67"/>
      <c r="K21" s="68"/>
      <c r="L21" s="87" t="s">
        <v>21</v>
      </c>
      <c r="M21" s="88"/>
      <c r="N21" s="88"/>
      <c r="O21" s="37">
        <f>SUM(O18:O20)</f>
        <v>0</v>
      </c>
    </row>
    <row r="22" spans="1:15" s="9" customFormat="1" ht="30" customHeight="1" x14ac:dyDescent="0.25">
      <c r="A22" s="66"/>
      <c r="B22" s="67"/>
      <c r="C22" s="67"/>
      <c r="D22" s="67"/>
      <c r="E22" s="67"/>
      <c r="F22" s="67"/>
      <c r="G22" s="67"/>
      <c r="H22" s="67"/>
      <c r="I22" s="67"/>
      <c r="J22" s="67"/>
      <c r="K22" s="68"/>
      <c r="L22" s="89" t="s">
        <v>29</v>
      </c>
      <c r="M22" s="90"/>
      <c r="N22" s="90"/>
      <c r="O22" s="38">
        <f>SUMIF(G:G,5%,M:M)</f>
        <v>0</v>
      </c>
    </row>
    <row r="23" spans="1:15" s="9" customFormat="1" ht="30" customHeight="1" x14ac:dyDescent="0.25">
      <c r="A23" s="66"/>
      <c r="B23" s="67"/>
      <c r="C23" s="67"/>
      <c r="D23" s="67"/>
      <c r="E23" s="67"/>
      <c r="F23" s="67"/>
      <c r="G23" s="67"/>
      <c r="H23" s="67"/>
      <c r="I23" s="67"/>
      <c r="J23" s="67"/>
      <c r="K23" s="68"/>
      <c r="L23" s="89" t="s">
        <v>30</v>
      </c>
      <c r="M23" s="90"/>
      <c r="N23" s="90"/>
      <c r="O23" s="38">
        <f>SUMIF(G:G,19%,M:M)</f>
        <v>0</v>
      </c>
    </row>
    <row r="24" spans="1:15" s="9" customFormat="1" ht="30" customHeight="1" x14ac:dyDescent="0.25">
      <c r="A24" s="66"/>
      <c r="B24" s="67"/>
      <c r="C24" s="67"/>
      <c r="D24" s="67"/>
      <c r="E24" s="67"/>
      <c r="F24" s="67"/>
      <c r="G24" s="67"/>
      <c r="H24" s="67"/>
      <c r="I24" s="67"/>
      <c r="J24" s="67"/>
      <c r="K24" s="68"/>
      <c r="L24" s="87" t="s">
        <v>31</v>
      </c>
      <c r="M24" s="88"/>
      <c r="N24" s="88"/>
      <c r="O24" s="37">
        <f>SUM(O22:O23)</f>
        <v>0</v>
      </c>
    </row>
    <row r="25" spans="1:15" s="9" customFormat="1" ht="30" customHeight="1" x14ac:dyDescent="0.25">
      <c r="A25" s="66"/>
      <c r="B25" s="67"/>
      <c r="C25" s="67"/>
      <c r="D25" s="67"/>
      <c r="E25" s="67"/>
      <c r="F25" s="67"/>
      <c r="G25" s="67"/>
      <c r="H25" s="67"/>
      <c r="I25" s="67"/>
      <c r="J25" s="67"/>
      <c r="K25" s="68"/>
      <c r="L25" s="85" t="s">
        <v>32</v>
      </c>
      <c r="M25" s="86"/>
      <c r="N25" s="86"/>
      <c r="O25" s="36">
        <f>SUMIF(I:I,8%,N:N)</f>
        <v>0</v>
      </c>
    </row>
    <row r="26" spans="1:15" s="9" customFormat="1" ht="37.5" customHeight="1" x14ac:dyDescent="0.25">
      <c r="A26" s="66"/>
      <c r="B26" s="67"/>
      <c r="C26" s="67"/>
      <c r="D26" s="67"/>
      <c r="E26" s="67"/>
      <c r="F26" s="67"/>
      <c r="G26" s="67"/>
      <c r="H26" s="67"/>
      <c r="I26" s="67"/>
      <c r="J26" s="67"/>
      <c r="K26" s="68"/>
      <c r="L26" s="83" t="s">
        <v>33</v>
      </c>
      <c r="M26" s="84"/>
      <c r="N26" s="84"/>
      <c r="O26" s="37">
        <f>SUM(O25)</f>
        <v>0</v>
      </c>
    </row>
    <row r="27" spans="1:15" s="9" customFormat="1" ht="32.25" customHeight="1" thickBot="1" x14ac:dyDescent="0.3">
      <c r="A27" s="69"/>
      <c r="B27" s="70"/>
      <c r="C27" s="70"/>
      <c r="D27" s="70"/>
      <c r="E27" s="70"/>
      <c r="F27" s="70"/>
      <c r="G27" s="70"/>
      <c r="H27" s="70"/>
      <c r="I27" s="70"/>
      <c r="J27" s="70"/>
      <c r="K27" s="71"/>
      <c r="L27" s="81" t="s">
        <v>34</v>
      </c>
      <c r="M27" s="82"/>
      <c r="N27" s="82"/>
      <c r="O27" s="39">
        <f>+O21+O24+O26</f>
        <v>0</v>
      </c>
    </row>
    <row r="29" spans="1:15" ht="50.1" customHeight="1" thickBot="1" x14ac:dyDescent="0.3">
      <c r="B29" s="72"/>
      <c r="C29" s="72"/>
    </row>
    <row r="30" spans="1:15" x14ac:dyDescent="0.25">
      <c r="B30" s="50" t="s">
        <v>35</v>
      </c>
      <c r="C30" s="50"/>
    </row>
    <row r="31" spans="1:15" ht="15" customHeight="1" x14ac:dyDescent="0.25">
      <c r="M31" s="41"/>
      <c r="N31" s="42"/>
      <c r="O31" s="43"/>
    </row>
    <row r="32" spans="1:15" ht="15.75" customHeight="1" x14ac:dyDescent="0.25">
      <c r="M32" s="41"/>
      <c r="N32" s="42"/>
      <c r="O32" s="43"/>
    </row>
    <row r="33" spans="1:17" ht="15" customHeight="1" x14ac:dyDescent="0.25">
      <c r="A33" s="10" t="s">
        <v>36</v>
      </c>
      <c r="M33" s="41"/>
      <c r="N33" s="42"/>
      <c r="O33" s="43"/>
    </row>
    <row r="34" spans="1:17" x14ac:dyDescent="0.25">
      <c r="A34" s="49" t="s">
        <v>37</v>
      </c>
      <c r="B34" s="49"/>
      <c r="C34" s="49"/>
      <c r="D34" s="49"/>
      <c r="E34" s="49"/>
      <c r="F34" s="49"/>
      <c r="G34" s="49"/>
      <c r="H34" s="49"/>
      <c r="I34" s="49"/>
      <c r="J34" s="49"/>
      <c r="K34" s="49"/>
      <c r="L34" s="49"/>
      <c r="M34" s="49"/>
      <c r="N34" s="49"/>
      <c r="O34" s="49"/>
      <c r="P34" s="2"/>
      <c r="Q34" s="2"/>
    </row>
    <row r="35" spans="1:17" ht="15" customHeight="1" x14ac:dyDescent="0.25">
      <c r="A35" s="48" t="s">
        <v>38</v>
      </c>
      <c r="B35" s="48"/>
      <c r="C35" s="48"/>
      <c r="D35" s="48"/>
      <c r="E35" s="48"/>
      <c r="F35" s="48"/>
      <c r="G35" s="48"/>
      <c r="H35" s="48"/>
      <c r="I35" s="48"/>
      <c r="J35" s="48"/>
      <c r="K35" s="48"/>
      <c r="L35" s="48"/>
      <c r="M35" s="48"/>
      <c r="N35" s="48"/>
      <c r="O35" s="48"/>
      <c r="P35" s="40"/>
      <c r="Q35" s="40"/>
    </row>
    <row r="36" spans="1:17" x14ac:dyDescent="0.25">
      <c r="A36" s="47" t="s">
        <v>39</v>
      </c>
      <c r="B36" s="47"/>
      <c r="C36" s="47"/>
      <c r="D36" s="47"/>
      <c r="E36" s="47"/>
      <c r="F36" s="47"/>
      <c r="G36" s="47"/>
      <c r="H36" s="47"/>
      <c r="I36" s="47"/>
      <c r="J36" s="47"/>
      <c r="K36" s="47"/>
      <c r="L36" s="47"/>
      <c r="M36" s="47"/>
      <c r="N36" s="47"/>
      <c r="O36" s="47"/>
      <c r="P36" s="5"/>
      <c r="Q36" s="5"/>
    </row>
    <row r="37" spans="1:17" x14ac:dyDescent="0.25">
      <c r="A37" s="47" t="s">
        <v>40</v>
      </c>
      <c r="B37" s="47"/>
      <c r="C37" s="47"/>
      <c r="D37" s="47"/>
      <c r="E37" s="47"/>
      <c r="F37" s="47"/>
      <c r="G37" s="47"/>
      <c r="H37" s="47"/>
      <c r="I37" s="47"/>
      <c r="J37" s="47"/>
      <c r="K37" s="47"/>
      <c r="L37" s="47"/>
      <c r="M37" s="47"/>
      <c r="N37" s="47"/>
      <c r="O37" s="47"/>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O8gdhJSphqbicsEie1nugM4592qxHCa+j6VykHuCaSc62qm8nYwfTF2RxPDMNW6rZIGIRXecuJ4xYaxLX1QdkA==" saltValue="Fun+MGUWDVNhFUUwU3viz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39f7a895-868e-4739-ab10-589c64175fbd"/>
    <ds:schemaRef ds:uri="632c1e4e-69c6-4d1f-81a1-009441d464e5"/>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2024-09-25T21:17:47Z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