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19 SERVICIO DE INTERNET\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7" l="1"/>
  <c r="J35" i="7"/>
  <c r="H35" i="7"/>
  <c r="K35" i="7" s="1"/>
  <c r="L34" i="7"/>
  <c r="N34" i="7" s="1"/>
  <c r="K34" i="7"/>
  <c r="J34" i="7"/>
  <c r="H34" i="7"/>
  <c r="N33" i="7"/>
  <c r="O33" i="7" s="1"/>
  <c r="L33" i="7"/>
  <c r="M33" i="7" s="1"/>
  <c r="J33" i="7"/>
  <c r="K33" i="7" s="1"/>
  <c r="H33" i="7"/>
  <c r="N32" i="7"/>
  <c r="O32" i="7" s="1"/>
  <c r="M32" i="7"/>
  <c r="L32" i="7"/>
  <c r="J32" i="7"/>
  <c r="H32" i="7"/>
  <c r="K32" i="7" s="1"/>
  <c r="L31" i="7"/>
  <c r="J31" i="7"/>
  <c r="H31" i="7"/>
  <c r="K31" i="7" s="1"/>
  <c r="L30" i="7"/>
  <c r="N30" i="7" s="1"/>
  <c r="K30" i="7"/>
  <c r="J30" i="7"/>
  <c r="H30" i="7"/>
  <c r="N29" i="7"/>
  <c r="O29" i="7" s="1"/>
  <c r="M29" i="7"/>
  <c r="L29" i="7"/>
  <c r="J29" i="7"/>
  <c r="K29" i="7" s="1"/>
  <c r="H29" i="7"/>
  <c r="N28" i="7"/>
  <c r="M28" i="7"/>
  <c r="L28" i="7"/>
  <c r="J28" i="7"/>
  <c r="H28" i="7"/>
  <c r="K28" i="7" s="1"/>
  <c r="L27" i="7"/>
  <c r="J27" i="7"/>
  <c r="H27" i="7"/>
  <c r="K27" i="7" s="1"/>
  <c r="L26" i="7"/>
  <c r="N26" i="7" s="1"/>
  <c r="K26" i="7"/>
  <c r="J26" i="7"/>
  <c r="H26" i="7"/>
  <c r="L25" i="7"/>
  <c r="M25" i="7" s="1"/>
  <c r="J25" i="7"/>
  <c r="K25" i="7" s="1"/>
  <c r="H25" i="7"/>
  <c r="L24" i="7"/>
  <c r="M24" i="7" s="1"/>
  <c r="J24" i="7"/>
  <c r="H24" i="7"/>
  <c r="K24" i="7" s="1"/>
  <c r="L23" i="7"/>
  <c r="J23" i="7"/>
  <c r="H23" i="7"/>
  <c r="K23" i="7" s="1"/>
  <c r="L22" i="7"/>
  <c r="N22" i="7" s="1"/>
  <c r="K22" i="7"/>
  <c r="J22" i="7"/>
  <c r="H22" i="7"/>
  <c r="L21" i="7"/>
  <c r="M21" i="7" s="1"/>
  <c r="J21" i="7"/>
  <c r="K21" i="7" s="1"/>
  <c r="H21" i="7"/>
  <c r="L20" i="7"/>
  <c r="J20" i="7"/>
  <c r="H20" i="7"/>
  <c r="K20" i="7" s="1"/>
  <c r="L19" i="7"/>
  <c r="J19" i="7"/>
  <c r="H19" i="7"/>
  <c r="K19" i="7" s="1"/>
  <c r="L18" i="7"/>
  <c r="N18" i="7" s="1"/>
  <c r="K18" i="7"/>
  <c r="J18" i="7"/>
  <c r="H18" i="7"/>
  <c r="L17" i="7"/>
  <c r="M17" i="7" s="1"/>
  <c r="J17" i="7"/>
  <c r="K17" i="7" s="1"/>
  <c r="H17" i="7"/>
  <c r="L16" i="7"/>
  <c r="M16" i="7" s="1"/>
  <c r="J16" i="7"/>
  <c r="H16" i="7"/>
  <c r="K16" i="7" s="1"/>
  <c r="L15" i="7"/>
  <c r="J15" i="7"/>
  <c r="H15" i="7"/>
  <c r="K15" i="7" s="1"/>
  <c r="N17" i="7" l="1"/>
  <c r="O17" i="7" s="1"/>
  <c r="O28" i="7"/>
  <c r="N21" i="7"/>
  <c r="O21" i="7" s="1"/>
  <c r="N25" i="7"/>
  <c r="O25" i="7" s="1"/>
  <c r="M20" i="7"/>
  <c r="N16" i="7"/>
  <c r="O16" i="7" s="1"/>
  <c r="N20" i="7"/>
  <c r="O20" i="7" s="1"/>
  <c r="N24" i="7"/>
  <c r="O24" i="7" s="1"/>
  <c r="M15" i="7"/>
  <c r="M19" i="7"/>
  <c r="M23" i="7"/>
  <c r="M31" i="7"/>
  <c r="M35" i="7"/>
  <c r="N15" i="7"/>
  <c r="M18" i="7"/>
  <c r="O18" i="7" s="1"/>
  <c r="N19" i="7"/>
  <c r="M22" i="7"/>
  <c r="O22" i="7" s="1"/>
  <c r="N23" i="7"/>
  <c r="M26" i="7"/>
  <c r="O26" i="7" s="1"/>
  <c r="N27" i="7"/>
  <c r="M30" i="7"/>
  <c r="O30" i="7" s="1"/>
  <c r="N31" i="7"/>
  <c r="O31" i="7" s="1"/>
  <c r="M34" i="7"/>
  <c r="O34" i="7" s="1"/>
  <c r="N35" i="7"/>
  <c r="O35" i="7" s="1"/>
  <c r="M27" i="7"/>
  <c r="O43" i="7"/>
  <c r="O44" i="7" s="1"/>
  <c r="O40" i="7"/>
  <c r="O38" i="7"/>
  <c r="O37" i="7"/>
  <c r="L14" i="7"/>
  <c r="M14" i="7" s="1"/>
  <c r="O41" i="7" s="1"/>
  <c r="J14" i="7"/>
  <c r="H14" i="7"/>
  <c r="O19" i="7" l="1"/>
  <c r="O23" i="7"/>
  <c r="O15" i="7"/>
  <c r="O27" i="7"/>
  <c r="O36" i="7"/>
  <c r="O39" i="7" s="1"/>
  <c r="K14" i="7"/>
  <c r="O42" i="7"/>
  <c r="N14" i="7"/>
  <c r="O14" i="7" s="1"/>
  <c r="O45" i="7" l="1"/>
</calcChain>
</file>

<file path=xl/sharedStrings.xml><?xml version="1.0" encoding="utf-8"?>
<sst xmlns="http://schemas.openxmlformats.org/spreadsheetml/2006/main" count="96" uniqueCount="73">
  <si>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</si>
  <si>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</si>
  <si>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</si>
  <si>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</si>
  <si>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</si>
  <si>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</si>
  <si>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</si>
  <si>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</si>
  <si>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</si>
  <si>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</si>
  <si>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</si>
  <si>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</si>
  <si>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</si>
  <si>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</si>
  <si>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</si>
  <si>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</si>
  <si>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</si>
  <si>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</si>
  <si>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</si>
  <si>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</si>
  <si>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</si>
  <si>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</si>
  <si>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</si>
  <si>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</si>
  <si>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</si>
  <si>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</si>
  <si>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</si>
  <si>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</si>
  <si>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</si>
  <si>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</si>
  <si>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</si>
  <si>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</si>
  <si>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</si>
  <si>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</si>
  <si>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</si>
  <si>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</si>
  <si>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</si>
  <si>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</si>
  <si>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</si>
  <si>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</si>
  <si>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</si>
  <si>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</si>
  <si>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</si>
  <si>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</si>
  <si>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</si>
  <si>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</si>
  <si>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</si>
  <si>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</si>
  <si>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</si>
  <si>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</si>
  <si>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Conectividad para conectar las Unidades Regionales de la Universidad de Cundinamarca mediante el tipo de conexión de fibra óptica, con dos canales de internet independientes y dedicados para la sede Fusagasugá.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</si>
  <si>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Zipaquirá sede antigua.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</si>
  <si>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3  Servicio de Conectividad para conectar las Unidades Regionales de la Universidad de Cundinamarca mediante el tipo de conexión de fibra óptica, con dos canales de internet independientes y dedicados para la sede Facatativá.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</si>
  <si>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Zipaquirá sede Nueva.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</si>
  <si>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Chía.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</si>
  <si>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Ubaté.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</si>
  <si>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Girardot.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</si>
  <si>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dos canales de internet independientes y dedicados para la sede Soacha.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</si>
  <si>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un canal de internet  dedicado para la sede Bogotá.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</si>
  <si>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Conectividad para conectar las Unidades Regionales de la Universidad de Cundinamarca mediante el tipo de conexión de fibra óptica, con un canal de internet  dedicado para la sede CAD Fusagasugá.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</si>
  <si>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Conexión a través de radio enlace, con un canal de internet dedicado para la unidad agroambiental la esperanza (Fusagasugá).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</si>
  <si>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Conexión a través de radio enlace, con un canal de internet dedicado para la unidad agroambiental El Tibar (Ubaté).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</si>
  <si>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Conexión a través de radio enlace, con un canal de internet dedicado para la unidad agroambiental El Vergel (Facatativá).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</si>
  <si>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arrendamiento de dieciocho (18) equipos de borde Router Para las sedes de la universidad Cundinamarca: Fusagasugá,  Zipaquirá  Antigua, Zipaquirá  Nueva,  Chía, Soacha, Facatativá, Ubaté, Girardot, Bogotá y el centro academico deportivo (Cad),el proveedor deberá incluir como dispositivos de border de la solución en general, router que cumpla mínimo con las siguientes especificaciones y cuante actualmente con soporte de fabrica (es decir que no se encuentre en Avisos de fin de vida útil y de fin de venta por fabrica).   Rendimiento: -Capacidad de procesamiento de hasta varios millones de paquetes por segundo (pps).  -Ancho de banda de hasta varios gigabits por segundo (Gbps), dependiendo del modelo específico y la configuración. Procesador: -CPU multinúcleo de alto rendimiento. -Memoria RAM integrada para la ejecución del sistema operativo y procesamiento de paquetes. Interfaces: -Interfaces WAN: Puertos Ethernet Gigabit, T1/E1, T3/E3, Serial, etc. -Interfaces LAN: Puertos Ethernet Gigabit, Fast Ethernet, etc. -Desde 3 puertos Ethernet 10/100/1000 integrados con 2 con conectividad RF45 o SFP -4 accesos de tarjeta de interfaz WAN de alta velocidad (EHWIC) -Cuatro accesos para procesador de señales digitales incorporadas (DSP) y un acceso para módulos de servicios internos. -Ranuras para módulos de interfaz y tarjetas de expansión. -Doble fuente de alimentación integrada -También 802.3af sobre Ethernet. Conectividad: -Comunicaciones por paquete DSP de voz, optimizado para soporte de voz y vídeo.Control integral de amenazas con Firewall -También 802.3af sobre Ethernet. Seguridad: -Firewall integrado con capacidades de filtrado de paquetes, inspección profunda de paquetes (DPI), y control de aplicaciones. -VPN (Virtual Private Network) para conexiones seguras a través de redes públicas. -Cifrado de datos mediante estándares como AES (Advanced Encryption Standard). Servicios Integrados: - Enrutamiento: Soporte para múltiples protocolos de enrutamiento, incluyendo OSPF, BGP, EIGRP, y RIP. -Conmutación: Capacidades de conmutación de capa 2 y capa 3. -Servicios de voz y video: Soporte para VoIP (Voice over IP), videoconferencia, y aplicaciones multimedia. -Servicios de colaboración: Integración con plataformas de colaboración como Cisco Unified Communications Manager. Gestión y Monitorización: -Herramientas de gestión centralizada como Cisco Prime Infrastructure. -Capacidades de monitoreo de rendimiento y análisis de tráfico. -SNMP (Simple Network Management Protocol) para la gestión de dispositivos de red. Redundancia y Alta Disponibilidad: -Redundancia de hardware con opciones de alimentación redundante, fuentes de alimentación intercambiables en caliente y ventiladores redundantes.  -Funciones de conmutación por error y recuperación ante desastres para garantizar la alta disponibilidad de la red. 2 Routers para cada una de las Sedes: Fusagasugá, Zipaquirá Antigua y Nueva, Chía, Facatativá, Ubaté, Soacha, Girardot. 1 Routers para cada una de las Sedes: Bogotá, Sede Centro Académico Deportivo Académico CAD.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</si>
  <si>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alojamiento tipo COLOCATION de los equipos servidores propiedad de la universidad de Cundinamarca en Data Center del proveedor con característica TIER III como mínimo, diseñado con especificaciones TIA/EIA 942 para ofrecer una disponibilidad de sitio de mínimo 99,982%.- capacidad para veintinueve (29) Unidades de rack, 312.41 Kg y un consumo máximo aproximado de 12 KVA de potencia. Por lo tanto, para este proyecto se tiene proyectado un espacio asignado a utilizar para el rack de veintinueve (29) Unidades de rack para los equipos de propiedad de la Universidad, las demás unidades de rack serán utilizadas para los elementos de cableado y la contratación del servicio de seguridad perimetral para el Datacenter, esto aclara que el rack debe ser de 45 Unidades de Rack.  45 UNIDADES DE RACK PARA COLOCATION CON CABLES UTP, FIBRA PARA INTERCONEXIONES Y CONECTORES SPF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</si>
  <si>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configuración de la red de internet mediante tecnología SD-WAN para conectar las Unidades Regionales de la Universidad de Cundinamarca CHÍA, ZIPAQUIRÁ SEDE NUEVA, ZIPAQUIRÁ SEDE ANTIGUA, GIRARDOT, SOACHA, FACATATIVÁ, UBATÉ, OFICINA BOGOTA, CAD y FUSAGASUGÁ.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</si>
  <si>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seguridad perimetral distribuida localmente en las unidades regionales y de gestión centralizada en data center, para la Universidad de Cundinamarca. Todas las sedes, deberán ir conectadas hacia Datacenter por medio de la red de SD-WAN con el NGFW de alta disponibilidad que debe ir en Datacenter. La solución SD-WAN debe admitir NAT en el contexto de salida (NAT Outbound) a un grupo de IP públicos. Trece (13) appliance de seguridad perimetral deben tener la funcionalidad nativa de SD-WAN. Éstos irán ubicados en las sedes de: FUSAGASUGÁ, CHÍA, ZIPAQUIRÁ SEDE NUEVA, ZIPAQUIRÁ SEDE ANTIGUA, GIRARDOT, SOACHA, FACATATIVÁ, UBATÉ, OFICINA DE PROYECTOS ESPECIALES– BOGOTÁ, UNIDAD AGROAMBIENTAL TIBAR, UNIDAD AGROAMBIENTAL LA ESPERANZA, UNIDAD AGROAMBIENTAL EL VERGEL y CENTRO ACADÉMICO DEPORTIVO – CAD. Todas las sedes, deberán ir conectadas hacia Datacenter por medio de la red de SD-WAN con el NGFW de alta disponibilidad que debe ir en Datacenter. Monitoreo y Analítica detallada de la red WAN para el tráfico de internet y de las aplicaciones propias: estadísticas de usos, visibilidad de las aplicaciones, ajuste en tiempo real del uso de las aplicaciones. Gestión centralizada por medio de una herramienta que administre todo el conjunto de NGFW, para garantizar una visión completa de la solución.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</si>
  <si>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CANALES DE ATENCIÓN Línea de atención telefónica gratuita con cobertura nacional, Correo electrónico. Chat. TIEMPOS DE RESPUESTA 7x24x365 durante el tiempo de ejecución. MESA DE SERVICIOS Y MANOS REMOTAS 7x24x365.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</si>
  <si>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BW- Canal de 120 Mpbs para Datacenter, en fibra óptica, deberá ser simétrico y con Nivel de Reuso 1:1, con interconexión con NAP Colombia directa y redundante, con interfaces de 10Gbps, garantizando la disponibilidad 99.98%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</si>
  <si>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 requiere UNO (1) NGFW que se instalará en la sede FUSAGASUGÁ, el cual deberá cumplir con las siguientes características mínimas de desempeño ya activas y funcionales en cada Appliance: -Rendimiento de Firewall 36 Gbps -Rendimiento de IPS 13 Gbps -Rendimiento de NGFW (FW + IPS + Control de Aplicaciones) 11,5 Gbps -Rendimiento Proteccion de amenazas (FW + IPS + Control de Aplicaciones + AntiMalware) 2.9 Gbps -Rendimiento IPSec VPN 30 Gbps -Soporte de 11 Millones sesiones concurrentes -Rendimiento de Inspección SSL 2.9 Gbps -Soporte de 5000 usuarios VPN SSL -Rendimiento de VPN SSL 5.9 Gbps -Debe soportar 8 interfaces 1GE RJ45 -Debe soportar 2 interfaces 1 GE SFP -Debe soportar 2 interfaces 10 GE SFP+ .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</si>
  <si>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 requieren DOCE (12) NGFW que se instalarán en las sedes CHÍA, ZIPAQUIRÁ SEDE NUEVA, ZIPAQUIRÁ SEDE ANTIGUA, GIRARDOT, SOACHA, FACATATIVÁ, UBATÉ, OFICINA DE PROYECTOS ESPECIALES– BOGOTÁ, UNIDAD AGROAMBIENTAL TIBAR, UNIDAD AGROAMBIENTAL LA ESPERANZA, UNIDAD AGROAMBIENTAL EL VERGEL y CENTRO ACADÉMICO DEPORTIVO– CAD los cuales deberán cumplir con las siguientes características mínimas de desempeño ya activas y funcionales en cada Appliance: -Rendimiento de Firewall 28 Gbps  -Rendimiento de IPS 5 Gbps -Rendimiento de NGFW (FW + IPS + Control de Aplicaciones) 5 Gbps  -Rendimiento Protección de amenazas (FW + IPS + Control de Aplicaciones + AntiMalware) 1 Gbps -Rendimiento IPSec VPN 16 Gbps -Soporte de 6.3 Millonessesiones concurrentes -Rendimiento de Inspección SSL 1 Gbps  -Soporte de 2500 usuarios VPN SSL -Rendimiento en simultaneo de VPN IP SEC 5000  -Debe soportar 8 interfaces 1GE RJ45 -Debe soportar 2 interfaces 1 GE SFP.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</si>
  <si>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SERVICIO DE SEGURIDAD PERIMETRAL EN DATA CENTER con dos (2) equipos de seguridad Perimetral de tipo NGFW ubicados en Datacenter en Alta Disponibilidad y con funcionalidades de SDWAN que permita la conexión directa con las SEDES además de la protección del tráfico circundante (WAF, SIEM y GESTIÓN CENTRALIZADA DE LOGS Y REPORTES) desde y hacia los servidores de la Universidad. VER ANEXOS: "ANEXO ESPECIFICACIONES TÉCNICAS AL PROYECTO: CONTRATAR EL SERVICIO DE COLOCATION PARA DATA CENTER PRINCIPAL, CONECTIVIDAD POR MEDIO DE LA RED DE INTERNET MEDIANTE TECNOLOGÍA SD-WAN Y SEGURIDAD PERIMETRAL DISTRIBUIDA LOCALMENTE EN LAS UNIDADES REGIONALES Y DE GESTIÓN CENTRALIZADA EN DATA CENTER, PARA LA UNIVERSIDAD DE CUNDINAMARCA 2024-2025".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</si>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</sst>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 fillId="0" borderId="32"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43" fontId="3" fillId="0" borderId="1"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wrapText="1"/>
      <protection hidden="1"/>
    </xf>
    <xf numFmtId="0" fontId="0" fillId="2" borderId="0" xfId="0" applyFill="1" applyAlignment="1" applyProtection="1">
      <alignmen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tabSelected="1" topLeftCell="B37" zoomScale="70" zoomScaleNormal="70" zoomScaleSheetLayoutView="70" zoomScalePageLayoutView="55" workbookViewId="0">
      <selection activeCell="F15" sqref="F15"/>
    </sheetView>
  </sheetViews>
  <sheetFormatPr baseColWidth="10" defaultColWidth="11.42578125" defaultRowHeight="15" x14ac:dyDescent="0.25"/>
  <cols>
    <col min="1" max="1" width="9.85546875" style="1" customWidth="1"/>
    <col min="2" max="2" width="128.710937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1"/>
      <c r="B2" s="82" t="s">
        <v>0</v>
      </c>
      <c r="C2" s="82"/>
      <c r="D2" s="82"/>
      <c r="E2" s="82"/>
      <c r="F2" s="82"/>
      <c r="G2" s="82"/>
      <c r="H2" s="82"/>
      <c r="I2" s="82"/>
      <c r="J2" s="82"/>
      <c r="K2" s="82"/>
      <c r="L2" s="82"/>
      <c r="M2" s="82"/>
      <c r="N2" s="83" t="s">
        <v>1</v>
      </c>
      <c r="O2" s="83"/>
    </row>
    <row r="3" spans="1:15" ht="15.75" customHeight="1" x14ac:dyDescent="0.25">
      <c r="A3" s="81"/>
      <c r="B3" s="82" t="s">
        <v>2</v>
      </c>
      <c r="C3" s="82"/>
      <c r="D3" s="82"/>
      <c r="E3" s="82"/>
      <c r="F3" s="82"/>
      <c r="G3" s="82"/>
      <c r="H3" s="82"/>
      <c r="I3" s="82"/>
      <c r="J3" s="82"/>
      <c r="K3" s="82"/>
      <c r="L3" s="82"/>
      <c r="M3" s="82"/>
      <c r="N3" s="83" t="s">
        <v>48</v>
      </c>
      <c r="O3" s="83"/>
    </row>
    <row r="4" spans="1:15" ht="16.5" customHeight="1" x14ac:dyDescent="0.25">
      <c r="A4" s="81"/>
      <c r="B4" s="82" t="s">
        <v>3</v>
      </c>
      <c r="C4" s="82"/>
      <c r="D4" s="82"/>
      <c r="E4" s="82"/>
      <c r="F4" s="82"/>
      <c r="G4" s="82"/>
      <c r="H4" s="82"/>
      <c r="I4" s="82"/>
      <c r="J4" s="82"/>
      <c r="K4" s="82"/>
      <c r="L4" s="82"/>
      <c r="M4" s="82"/>
      <c r="N4" s="83" t="s">
        <v>49</v>
      </c>
      <c r="O4" s="83"/>
    </row>
    <row r="5" spans="1:15" ht="15" customHeight="1" x14ac:dyDescent="0.25">
      <c r="A5" s="81"/>
      <c r="B5" s="82"/>
      <c r="C5" s="82"/>
      <c r="D5" s="82"/>
      <c r="E5" s="82"/>
      <c r="F5" s="82"/>
      <c r="G5" s="82"/>
      <c r="H5" s="82"/>
      <c r="I5" s="82"/>
      <c r="J5" s="82"/>
      <c r="K5" s="82"/>
      <c r="L5" s="82"/>
      <c r="M5" s="82"/>
      <c r="N5" s="83" t="s">
        <v>46</v>
      </c>
      <c r="O5" s="83"/>
    </row>
    <row r="7" spans="1:15" x14ac:dyDescent="0.25">
      <c r="A7" s="4" t="s">
        <v>4</v>
      </c>
    </row>
    <row r="8" spans="1:15" ht="9.9499999999999993" customHeight="1" x14ac:dyDescent="0.25">
      <c r="A8" s="5"/>
    </row>
    <row r="9" spans="1:15" ht="30" customHeight="1" x14ac:dyDescent="0.25">
      <c r="A9" s="67" t="s">
        <v>5</v>
      </c>
      <c r="B9" s="68"/>
      <c r="D9" s="73" t="s">
        <v>6</v>
      </c>
      <c r="E9" s="74"/>
      <c r="F9" s="63"/>
      <c r="G9" s="64"/>
      <c r="H9" s="64"/>
      <c r="I9" s="65"/>
      <c r="K9" s="73" t="s">
        <v>7</v>
      </c>
      <c r="L9" s="74"/>
      <c r="M9" s="79"/>
      <c r="N9" s="80"/>
    </row>
    <row r="10" spans="1:15" ht="8.25" customHeight="1" x14ac:dyDescent="0.25">
      <c r="A10" s="69"/>
      <c r="B10" s="70"/>
      <c r="C10" s="6"/>
      <c r="E10" s="7"/>
      <c r="F10" s="7"/>
      <c r="M10" s="7"/>
      <c r="N10" s="1"/>
    </row>
    <row r="11" spans="1:15" ht="30" customHeight="1" x14ac:dyDescent="0.25">
      <c r="A11" s="71"/>
      <c r="B11" s="72"/>
      <c r="D11" s="73" t="s">
        <v>8</v>
      </c>
      <c r="E11" s="74"/>
      <c r="F11" s="63"/>
      <c r="G11" s="64"/>
      <c r="H11" s="64"/>
      <c r="I11" s="65"/>
      <c r="K11" s="73" t="s">
        <v>9</v>
      </c>
      <c r="L11" s="74"/>
      <c r="M11" s="77"/>
      <c r="N11" s="78"/>
      <c r="O11" s="15"/>
    </row>
    <row r="12" spans="1:15" ht="9.9499999999999993" customHeight="1" thickBot="1" x14ac:dyDescent="0.3">
      <c r="A12" s="14"/>
      <c r="B12" s="16"/>
      <c r="C12" s="12"/>
      <c r="D12" s="14"/>
      <c r="E12" s="16"/>
      <c r="F12" s="16"/>
      <c r="G12" s="16"/>
      <c r="H12" s="14"/>
      <c r="I12" s="17"/>
      <c r="J12" s="13"/>
      <c r="K12" s="13"/>
      <c r="L12" s="13"/>
      <c r="N12" s="18"/>
      <c r="O12" s="18"/>
    </row>
    <row r="13" spans="1:15" s="8"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3" customFormat="1" ht="85.5" customHeight="1" x14ac:dyDescent="0.2">
      <c r="A14" s="88">
        <v>1</v>
      </c>
      <c r="B14" s="40" t="s">
        <v>50</v>
      </c>
      <c r="C14" s="10"/>
      <c r="D14" s="41">
        <v>12</v>
      </c>
      <c r="E14" s="39" t="s">
        <v>72</v>
      </c>
      <c r="F14" s="89"/>
      <c r="G14" s="90">
        <v>0</v>
      </c>
      <c r="H14" s="91">
        <f>+ROUND(F14*G14,0)</f>
        <v>0</v>
      </c>
      <c r="I14" s="90"/>
      <c r="J14" s="91">
        <f t="shared" ref="J14:J35" si="0">ROUND(F14*I14,0)</f>
        <v>0</v>
      </c>
      <c r="K14" s="91">
        <f t="shared" ref="K14:K35" si="1">ROUND(F14+H14+J14,0)</f>
        <v>0</v>
      </c>
      <c r="L14" s="91">
        <f t="shared" ref="L14:L35" si="2">ROUND(F14*D14,0)</f>
        <v>0</v>
      </c>
      <c r="M14" s="91">
        <f t="shared" ref="M14:M35" si="3">ROUND(L14*G14,0)</f>
        <v>0</v>
      </c>
      <c r="N14" s="91">
        <f t="shared" ref="N14:N35" si="4">ROUND(L14*I14,0)</f>
        <v>0</v>
      </c>
      <c r="O14" s="92">
        <f t="shared" ref="O14:O35" si="5">ROUND(L14+N14+M14,0)</f>
        <v>0</v>
      </c>
    </row>
    <row r="15" spans="1:15" s="93" customFormat="1" ht="90" customHeight="1" x14ac:dyDescent="0.2">
      <c r="A15" s="88">
        <v>2</v>
      </c>
      <c r="B15" s="40" t="s">
        <v>51</v>
      </c>
      <c r="C15" s="10"/>
      <c r="D15" s="41">
        <v>12</v>
      </c>
      <c r="E15" s="39" t="s">
        <v>72</v>
      </c>
      <c r="F15" s="89"/>
      <c r="G15" s="90">
        <v>0</v>
      </c>
      <c r="H15" s="91">
        <f t="shared" ref="H15:H35" si="6">+ROUND(F15*G15,0)</f>
        <v>0</v>
      </c>
      <c r="I15" s="90"/>
      <c r="J15" s="91">
        <f t="shared" ref="J15:J35" si="7">ROUND(F15*I15,0)</f>
        <v>0</v>
      </c>
      <c r="K15" s="91">
        <f t="shared" ref="K15:K35" si="8">ROUND(F15+H15+J15,0)</f>
        <v>0</v>
      </c>
      <c r="L15" s="91">
        <f t="shared" ref="L15:L35" si="9">ROUND(F15*D15,0)</f>
        <v>0</v>
      </c>
      <c r="M15" s="91">
        <f t="shared" ref="M15:M35" si="10">ROUND(L15*G15,0)</f>
        <v>0</v>
      </c>
      <c r="N15" s="91">
        <f t="shared" ref="N15:N35" si="11">ROUND(L15*I15,0)</f>
        <v>0</v>
      </c>
      <c r="O15" s="92">
        <f t="shared" ref="O15:O35" si="12">ROUND(L15+N15+M15,0)</f>
        <v>0</v>
      </c>
    </row>
    <row r="16" spans="1:15" s="93" customFormat="1" ht="87.75" customHeight="1" x14ac:dyDescent="0.2">
      <c r="A16" s="88">
        <v>3</v>
      </c>
      <c r="B16" s="40" t="s">
        <v>52</v>
      </c>
      <c r="C16" s="10"/>
      <c r="D16" s="41">
        <v>12</v>
      </c>
      <c r="E16" s="39" t="s">
        <v>72</v>
      </c>
      <c r="F16" s="89"/>
      <c r="G16" s="90">
        <v>0</v>
      </c>
      <c r="H16" s="91">
        <f t="shared" si="6"/>
        <v>0</v>
      </c>
      <c r="I16" s="90"/>
      <c r="J16" s="91">
        <f t="shared" si="7"/>
        <v>0</v>
      </c>
      <c r="K16" s="91">
        <f t="shared" si="8"/>
        <v>0</v>
      </c>
      <c r="L16" s="91">
        <f t="shared" si="9"/>
        <v>0</v>
      </c>
      <c r="M16" s="91">
        <f t="shared" si="10"/>
        <v>0</v>
      </c>
      <c r="N16" s="91">
        <f t="shared" si="11"/>
        <v>0</v>
      </c>
      <c r="O16" s="92">
        <f t="shared" si="12"/>
        <v>0</v>
      </c>
    </row>
    <row r="17" spans="1:15" s="93" customFormat="1" ht="90.75" customHeight="1" x14ac:dyDescent="0.2">
      <c r="A17" s="88">
        <v>4</v>
      </c>
      <c r="B17" s="40" t="s">
        <v>53</v>
      </c>
      <c r="C17" s="10"/>
      <c r="D17" s="41">
        <v>12</v>
      </c>
      <c r="E17" s="39" t="s">
        <v>72</v>
      </c>
      <c r="F17" s="89"/>
      <c r="G17" s="90">
        <v>0</v>
      </c>
      <c r="H17" s="91">
        <f t="shared" si="6"/>
        <v>0</v>
      </c>
      <c r="I17" s="90"/>
      <c r="J17" s="91">
        <f t="shared" si="7"/>
        <v>0</v>
      </c>
      <c r="K17" s="91">
        <f t="shared" si="8"/>
        <v>0</v>
      </c>
      <c r="L17" s="91">
        <f t="shared" si="9"/>
        <v>0</v>
      </c>
      <c r="M17" s="91">
        <f t="shared" si="10"/>
        <v>0</v>
      </c>
      <c r="N17" s="91">
        <f t="shared" si="11"/>
        <v>0</v>
      </c>
      <c r="O17" s="92">
        <f t="shared" si="12"/>
        <v>0</v>
      </c>
    </row>
    <row r="18" spans="1:15" s="93" customFormat="1" ht="97.5" customHeight="1" x14ac:dyDescent="0.2">
      <c r="A18" s="88">
        <v>5</v>
      </c>
      <c r="B18" s="40" t="s">
        <v>54</v>
      </c>
      <c r="C18" s="10"/>
      <c r="D18" s="41">
        <v>12</v>
      </c>
      <c r="E18" s="39" t="s">
        <v>72</v>
      </c>
      <c r="F18" s="89"/>
      <c r="G18" s="90">
        <v>0</v>
      </c>
      <c r="H18" s="91">
        <f t="shared" si="6"/>
        <v>0</v>
      </c>
      <c r="I18" s="90"/>
      <c r="J18" s="91">
        <f t="shared" si="7"/>
        <v>0</v>
      </c>
      <c r="K18" s="91">
        <f t="shared" si="8"/>
        <v>0</v>
      </c>
      <c r="L18" s="91">
        <f t="shared" si="9"/>
        <v>0</v>
      </c>
      <c r="M18" s="91">
        <f t="shared" si="10"/>
        <v>0</v>
      </c>
      <c r="N18" s="91">
        <f t="shared" si="11"/>
        <v>0</v>
      </c>
      <c r="O18" s="92">
        <f t="shared" si="12"/>
        <v>0</v>
      </c>
    </row>
    <row r="19" spans="1:15" s="93" customFormat="1" ht="94.5" customHeight="1" x14ac:dyDescent="0.2">
      <c r="A19" s="88">
        <v>6</v>
      </c>
      <c r="B19" s="40" t="s">
        <v>55</v>
      </c>
      <c r="C19" s="10"/>
      <c r="D19" s="41">
        <v>12</v>
      </c>
      <c r="E19" s="39" t="s">
        <v>72</v>
      </c>
      <c r="F19" s="89"/>
      <c r="G19" s="90">
        <v>0</v>
      </c>
      <c r="H19" s="91">
        <f t="shared" si="6"/>
        <v>0</v>
      </c>
      <c r="I19" s="90"/>
      <c r="J19" s="91">
        <f t="shared" si="7"/>
        <v>0</v>
      </c>
      <c r="K19" s="91">
        <f t="shared" si="8"/>
        <v>0</v>
      </c>
      <c r="L19" s="91">
        <f t="shared" si="9"/>
        <v>0</v>
      </c>
      <c r="M19" s="91">
        <f t="shared" si="10"/>
        <v>0</v>
      </c>
      <c r="N19" s="91">
        <f t="shared" si="11"/>
        <v>0</v>
      </c>
      <c r="O19" s="92">
        <f t="shared" si="12"/>
        <v>0</v>
      </c>
    </row>
    <row r="20" spans="1:15" s="93" customFormat="1" ht="90.75" customHeight="1" x14ac:dyDescent="0.2">
      <c r="A20" s="88">
        <v>7</v>
      </c>
      <c r="B20" s="40" t="s">
        <v>56</v>
      </c>
      <c r="C20" s="10"/>
      <c r="D20" s="41">
        <v>12</v>
      </c>
      <c r="E20" s="39" t="s">
        <v>72</v>
      </c>
      <c r="F20" s="89"/>
      <c r="G20" s="90">
        <v>0</v>
      </c>
      <c r="H20" s="91">
        <f t="shared" si="6"/>
        <v>0</v>
      </c>
      <c r="I20" s="90"/>
      <c r="J20" s="91">
        <f t="shared" si="7"/>
        <v>0</v>
      </c>
      <c r="K20" s="91">
        <f t="shared" si="8"/>
        <v>0</v>
      </c>
      <c r="L20" s="91">
        <f t="shared" si="9"/>
        <v>0</v>
      </c>
      <c r="M20" s="91">
        <f t="shared" si="10"/>
        <v>0</v>
      </c>
      <c r="N20" s="91">
        <f t="shared" si="11"/>
        <v>0</v>
      </c>
      <c r="O20" s="92">
        <f t="shared" si="12"/>
        <v>0</v>
      </c>
    </row>
    <row r="21" spans="1:15" s="93" customFormat="1" ht="86.25" customHeight="1" x14ac:dyDescent="0.2">
      <c r="A21" s="88">
        <v>8</v>
      </c>
      <c r="B21" s="40" t="s">
        <v>57</v>
      </c>
      <c r="C21" s="10"/>
      <c r="D21" s="41">
        <v>12</v>
      </c>
      <c r="E21" s="39" t="s">
        <v>72</v>
      </c>
      <c r="F21" s="89"/>
      <c r="G21" s="90">
        <v>0</v>
      </c>
      <c r="H21" s="91">
        <f t="shared" si="6"/>
        <v>0</v>
      </c>
      <c r="I21" s="90"/>
      <c r="J21" s="91">
        <f t="shared" si="7"/>
        <v>0</v>
      </c>
      <c r="K21" s="91">
        <f t="shared" si="8"/>
        <v>0</v>
      </c>
      <c r="L21" s="91">
        <f t="shared" si="9"/>
        <v>0</v>
      </c>
      <c r="M21" s="91">
        <f t="shared" si="10"/>
        <v>0</v>
      </c>
      <c r="N21" s="91">
        <f t="shared" si="11"/>
        <v>0</v>
      </c>
      <c r="O21" s="92">
        <f t="shared" si="12"/>
        <v>0</v>
      </c>
    </row>
    <row r="22" spans="1:15" s="93" customFormat="1" ht="82.5" customHeight="1" x14ac:dyDescent="0.2">
      <c r="A22" s="88">
        <v>9</v>
      </c>
      <c r="B22" s="40" t="s">
        <v>58</v>
      </c>
      <c r="C22" s="10"/>
      <c r="D22" s="41">
        <v>12</v>
      </c>
      <c r="E22" s="39" t="s">
        <v>72</v>
      </c>
      <c r="F22" s="89"/>
      <c r="G22" s="90">
        <v>0</v>
      </c>
      <c r="H22" s="91">
        <f t="shared" si="6"/>
        <v>0</v>
      </c>
      <c r="I22" s="90"/>
      <c r="J22" s="91">
        <f t="shared" si="7"/>
        <v>0</v>
      </c>
      <c r="K22" s="91">
        <f t="shared" si="8"/>
        <v>0</v>
      </c>
      <c r="L22" s="91">
        <f t="shared" si="9"/>
        <v>0</v>
      </c>
      <c r="M22" s="91">
        <f t="shared" si="10"/>
        <v>0</v>
      </c>
      <c r="N22" s="91">
        <f t="shared" si="11"/>
        <v>0</v>
      </c>
      <c r="O22" s="92">
        <f t="shared" si="12"/>
        <v>0</v>
      </c>
    </row>
    <row r="23" spans="1:15" s="93" customFormat="1" ht="85.5" customHeight="1" x14ac:dyDescent="0.2">
      <c r="A23" s="88">
        <v>10</v>
      </c>
      <c r="B23" s="40" t="s">
        <v>59</v>
      </c>
      <c r="C23" s="10"/>
      <c r="D23" s="41">
        <v>12</v>
      </c>
      <c r="E23" s="39" t="s">
        <v>72</v>
      </c>
      <c r="F23" s="89"/>
      <c r="G23" s="90">
        <v>0</v>
      </c>
      <c r="H23" s="91">
        <f t="shared" si="6"/>
        <v>0</v>
      </c>
      <c r="I23" s="90"/>
      <c r="J23" s="91">
        <f t="shared" si="7"/>
        <v>0</v>
      </c>
      <c r="K23" s="91">
        <f t="shared" si="8"/>
        <v>0</v>
      </c>
      <c r="L23" s="91">
        <f t="shared" si="9"/>
        <v>0</v>
      </c>
      <c r="M23" s="91">
        <f t="shared" si="10"/>
        <v>0</v>
      </c>
      <c r="N23" s="91">
        <f t="shared" si="11"/>
        <v>0</v>
      </c>
      <c r="O23" s="92">
        <f t="shared" si="12"/>
        <v>0</v>
      </c>
    </row>
    <row r="24" spans="1:15" s="93" customFormat="1" ht="94.5" customHeight="1" x14ac:dyDescent="0.2">
      <c r="A24" s="88">
        <v>11</v>
      </c>
      <c r="B24" s="40" t="s">
        <v>60</v>
      </c>
      <c r="C24" s="10"/>
      <c r="D24" s="41">
        <v>12</v>
      </c>
      <c r="E24" s="39" t="s">
        <v>72</v>
      </c>
      <c r="F24" s="89"/>
      <c r="G24" s="90">
        <v>0</v>
      </c>
      <c r="H24" s="91">
        <f t="shared" si="6"/>
        <v>0</v>
      </c>
      <c r="I24" s="90"/>
      <c r="J24" s="91">
        <f t="shared" si="7"/>
        <v>0</v>
      </c>
      <c r="K24" s="91">
        <f t="shared" si="8"/>
        <v>0</v>
      </c>
      <c r="L24" s="91">
        <f t="shared" si="9"/>
        <v>0</v>
      </c>
      <c r="M24" s="91">
        <f t="shared" si="10"/>
        <v>0</v>
      </c>
      <c r="N24" s="91">
        <f t="shared" si="11"/>
        <v>0</v>
      </c>
      <c r="O24" s="92">
        <f t="shared" si="12"/>
        <v>0</v>
      </c>
    </row>
    <row r="25" spans="1:15" s="93" customFormat="1" ht="94.5" customHeight="1" x14ac:dyDescent="0.2">
      <c r="A25" s="88">
        <v>12</v>
      </c>
      <c r="B25" s="40" t="s">
        <v>61</v>
      </c>
      <c r="C25" s="10"/>
      <c r="D25" s="41">
        <v>12</v>
      </c>
      <c r="E25" s="39" t="s">
        <v>72</v>
      </c>
      <c r="F25" s="89"/>
      <c r="G25" s="90">
        <v>0</v>
      </c>
      <c r="H25" s="91">
        <f t="shared" si="6"/>
        <v>0</v>
      </c>
      <c r="I25" s="90"/>
      <c r="J25" s="91">
        <f t="shared" si="7"/>
        <v>0</v>
      </c>
      <c r="K25" s="91">
        <f t="shared" si="8"/>
        <v>0</v>
      </c>
      <c r="L25" s="91">
        <f t="shared" si="9"/>
        <v>0</v>
      </c>
      <c r="M25" s="91">
        <f t="shared" si="10"/>
        <v>0</v>
      </c>
      <c r="N25" s="91">
        <f t="shared" si="11"/>
        <v>0</v>
      </c>
      <c r="O25" s="92">
        <f t="shared" si="12"/>
        <v>0</v>
      </c>
    </row>
    <row r="26" spans="1:15" s="93" customFormat="1" ht="86.25" customHeight="1" x14ac:dyDescent="0.2">
      <c r="A26" s="88">
        <v>13</v>
      </c>
      <c r="B26" s="40" t="s">
        <v>62</v>
      </c>
      <c r="C26" s="10"/>
      <c r="D26" s="41">
        <v>12</v>
      </c>
      <c r="E26" s="39" t="s">
        <v>72</v>
      </c>
      <c r="F26" s="89"/>
      <c r="G26" s="90">
        <v>0</v>
      </c>
      <c r="H26" s="91">
        <f t="shared" si="6"/>
        <v>0</v>
      </c>
      <c r="I26" s="90"/>
      <c r="J26" s="91">
        <f t="shared" si="7"/>
        <v>0</v>
      </c>
      <c r="K26" s="91">
        <f t="shared" si="8"/>
        <v>0</v>
      </c>
      <c r="L26" s="91">
        <f t="shared" si="9"/>
        <v>0</v>
      </c>
      <c r="M26" s="91">
        <f t="shared" si="10"/>
        <v>0</v>
      </c>
      <c r="N26" s="91">
        <f t="shared" si="11"/>
        <v>0</v>
      </c>
      <c r="O26" s="92">
        <f t="shared" si="12"/>
        <v>0</v>
      </c>
    </row>
    <row r="27" spans="1:15" s="93" customFormat="1" ht="409.5" customHeight="1" x14ac:dyDescent="0.2">
      <c r="A27" s="88">
        <v>14</v>
      </c>
      <c r="B27" s="40" t="s">
        <v>63</v>
      </c>
      <c r="C27" s="10"/>
      <c r="D27" s="41">
        <v>12</v>
      </c>
      <c r="E27" s="39" t="s">
        <v>72</v>
      </c>
      <c r="F27" s="89"/>
      <c r="G27" s="90">
        <v>0</v>
      </c>
      <c r="H27" s="91">
        <f t="shared" si="6"/>
        <v>0</v>
      </c>
      <c r="I27" s="90"/>
      <c r="J27" s="91">
        <f t="shared" si="7"/>
        <v>0</v>
      </c>
      <c r="K27" s="91">
        <f t="shared" si="8"/>
        <v>0</v>
      </c>
      <c r="L27" s="91">
        <f t="shared" si="9"/>
        <v>0</v>
      </c>
      <c r="M27" s="91">
        <f t="shared" si="10"/>
        <v>0</v>
      </c>
      <c r="N27" s="91">
        <f t="shared" si="11"/>
        <v>0</v>
      </c>
      <c r="O27" s="92">
        <f t="shared" si="12"/>
        <v>0</v>
      </c>
    </row>
    <row r="28" spans="1:15" s="93" customFormat="1" ht="174" customHeight="1" x14ac:dyDescent="0.2">
      <c r="A28" s="88">
        <v>15</v>
      </c>
      <c r="B28" s="40" t="s">
        <v>64</v>
      </c>
      <c r="C28" s="10"/>
      <c r="D28" s="41">
        <v>12</v>
      </c>
      <c r="E28" s="39" t="s">
        <v>72</v>
      </c>
      <c r="F28" s="89"/>
      <c r="G28" s="90">
        <v>0</v>
      </c>
      <c r="H28" s="91">
        <f t="shared" si="6"/>
        <v>0</v>
      </c>
      <c r="I28" s="90"/>
      <c r="J28" s="91">
        <f t="shared" si="7"/>
        <v>0</v>
      </c>
      <c r="K28" s="91">
        <f t="shared" si="8"/>
        <v>0</v>
      </c>
      <c r="L28" s="91">
        <f t="shared" si="9"/>
        <v>0</v>
      </c>
      <c r="M28" s="91">
        <f t="shared" si="10"/>
        <v>0</v>
      </c>
      <c r="N28" s="91">
        <f t="shared" si="11"/>
        <v>0</v>
      </c>
      <c r="O28" s="92">
        <f t="shared" si="12"/>
        <v>0</v>
      </c>
    </row>
    <row r="29" spans="1:15" s="93" customFormat="1" ht="125.25" customHeight="1" x14ac:dyDescent="0.2">
      <c r="A29" s="88">
        <v>16</v>
      </c>
      <c r="B29" s="40" t="s">
        <v>65</v>
      </c>
      <c r="C29" s="10"/>
      <c r="D29" s="41">
        <v>12</v>
      </c>
      <c r="E29" s="39" t="s">
        <v>72</v>
      </c>
      <c r="F29" s="89"/>
      <c r="G29" s="90">
        <v>0</v>
      </c>
      <c r="H29" s="91">
        <f t="shared" si="6"/>
        <v>0</v>
      </c>
      <c r="I29" s="90"/>
      <c r="J29" s="91">
        <f t="shared" si="7"/>
        <v>0</v>
      </c>
      <c r="K29" s="91">
        <f t="shared" si="8"/>
        <v>0</v>
      </c>
      <c r="L29" s="91">
        <f t="shared" si="9"/>
        <v>0</v>
      </c>
      <c r="M29" s="91">
        <f t="shared" si="10"/>
        <v>0</v>
      </c>
      <c r="N29" s="91">
        <f t="shared" si="11"/>
        <v>0</v>
      </c>
      <c r="O29" s="92">
        <f t="shared" si="12"/>
        <v>0</v>
      </c>
    </row>
    <row r="30" spans="1:15" s="93" customFormat="1" ht="214.5" customHeight="1" x14ac:dyDescent="0.2">
      <c r="A30" s="88">
        <v>17</v>
      </c>
      <c r="B30" s="40" t="s">
        <v>66</v>
      </c>
      <c r="C30" s="10"/>
      <c r="D30" s="41">
        <v>12</v>
      </c>
      <c r="E30" s="39" t="s">
        <v>72</v>
      </c>
      <c r="F30" s="89"/>
      <c r="G30" s="90">
        <v>0</v>
      </c>
      <c r="H30" s="91">
        <f t="shared" si="6"/>
        <v>0</v>
      </c>
      <c r="I30" s="90"/>
      <c r="J30" s="91">
        <f t="shared" si="7"/>
        <v>0</v>
      </c>
      <c r="K30" s="91">
        <f t="shared" si="8"/>
        <v>0</v>
      </c>
      <c r="L30" s="91">
        <f t="shared" si="9"/>
        <v>0</v>
      </c>
      <c r="M30" s="91">
        <f t="shared" si="10"/>
        <v>0</v>
      </c>
      <c r="N30" s="91">
        <f t="shared" si="11"/>
        <v>0</v>
      </c>
      <c r="O30" s="92">
        <f t="shared" si="12"/>
        <v>0</v>
      </c>
    </row>
    <row r="31" spans="1:15" s="93" customFormat="1" ht="100.5" customHeight="1" x14ac:dyDescent="0.2">
      <c r="A31" s="88">
        <v>18</v>
      </c>
      <c r="B31" s="40" t="s">
        <v>67</v>
      </c>
      <c r="C31" s="10"/>
      <c r="D31" s="41">
        <v>12</v>
      </c>
      <c r="E31" s="39" t="s">
        <v>72</v>
      </c>
      <c r="F31" s="89"/>
      <c r="G31" s="90">
        <v>0</v>
      </c>
      <c r="H31" s="91">
        <f t="shared" si="6"/>
        <v>0</v>
      </c>
      <c r="I31" s="90"/>
      <c r="J31" s="91">
        <f t="shared" si="7"/>
        <v>0</v>
      </c>
      <c r="K31" s="91">
        <f t="shared" si="8"/>
        <v>0</v>
      </c>
      <c r="L31" s="91">
        <f t="shared" si="9"/>
        <v>0</v>
      </c>
      <c r="M31" s="91">
        <f t="shared" si="10"/>
        <v>0</v>
      </c>
      <c r="N31" s="91">
        <f t="shared" si="11"/>
        <v>0</v>
      </c>
      <c r="O31" s="92">
        <f t="shared" si="12"/>
        <v>0</v>
      </c>
    </row>
    <row r="32" spans="1:15" s="93" customFormat="1" ht="106.5" customHeight="1" x14ac:dyDescent="0.2">
      <c r="A32" s="88">
        <v>19</v>
      </c>
      <c r="B32" s="40" t="s">
        <v>68</v>
      </c>
      <c r="C32" s="10"/>
      <c r="D32" s="41">
        <v>12</v>
      </c>
      <c r="E32" s="39" t="s">
        <v>72</v>
      </c>
      <c r="F32" s="89"/>
      <c r="G32" s="90">
        <v>0</v>
      </c>
      <c r="H32" s="91">
        <f t="shared" si="6"/>
        <v>0</v>
      </c>
      <c r="I32" s="90"/>
      <c r="J32" s="91">
        <f t="shared" si="7"/>
        <v>0</v>
      </c>
      <c r="K32" s="91">
        <f t="shared" si="8"/>
        <v>0</v>
      </c>
      <c r="L32" s="91">
        <f t="shared" si="9"/>
        <v>0</v>
      </c>
      <c r="M32" s="91">
        <f t="shared" si="10"/>
        <v>0</v>
      </c>
      <c r="N32" s="91">
        <f t="shared" si="11"/>
        <v>0</v>
      </c>
      <c r="O32" s="92">
        <f t="shared" si="12"/>
        <v>0</v>
      </c>
    </row>
    <row r="33" spans="1:15" s="93" customFormat="1" ht="125.25" customHeight="1" x14ac:dyDescent="0.2">
      <c r="A33" s="88">
        <v>20</v>
      </c>
      <c r="B33" s="40" t="s">
        <v>69</v>
      </c>
      <c r="C33" s="10"/>
      <c r="D33" s="41">
        <v>12</v>
      </c>
      <c r="E33" s="39" t="s">
        <v>72</v>
      </c>
      <c r="F33" s="89"/>
      <c r="G33" s="90">
        <v>0</v>
      </c>
      <c r="H33" s="91">
        <f t="shared" si="6"/>
        <v>0</v>
      </c>
      <c r="I33" s="90"/>
      <c r="J33" s="91">
        <f t="shared" si="7"/>
        <v>0</v>
      </c>
      <c r="K33" s="91">
        <f t="shared" si="8"/>
        <v>0</v>
      </c>
      <c r="L33" s="91">
        <f t="shared" si="9"/>
        <v>0</v>
      </c>
      <c r="M33" s="91">
        <f t="shared" si="10"/>
        <v>0</v>
      </c>
      <c r="N33" s="91">
        <f t="shared" si="11"/>
        <v>0</v>
      </c>
      <c r="O33" s="92">
        <f t="shared" si="12"/>
        <v>0</v>
      </c>
    </row>
    <row r="34" spans="1:15" s="93" customFormat="1" ht="175.5" customHeight="1" x14ac:dyDescent="0.2">
      <c r="A34" s="88">
        <v>21</v>
      </c>
      <c r="B34" s="40" t="s">
        <v>70</v>
      </c>
      <c r="C34" s="10"/>
      <c r="D34" s="41">
        <v>12</v>
      </c>
      <c r="E34" s="39" t="s">
        <v>72</v>
      </c>
      <c r="F34" s="89"/>
      <c r="G34" s="90">
        <v>0</v>
      </c>
      <c r="H34" s="91">
        <f t="shared" si="6"/>
        <v>0</v>
      </c>
      <c r="I34" s="90"/>
      <c r="J34" s="91">
        <f t="shared" si="7"/>
        <v>0</v>
      </c>
      <c r="K34" s="91">
        <f t="shared" si="8"/>
        <v>0</v>
      </c>
      <c r="L34" s="91">
        <f t="shared" si="9"/>
        <v>0</v>
      </c>
      <c r="M34" s="91">
        <f t="shared" si="10"/>
        <v>0</v>
      </c>
      <c r="N34" s="91">
        <f t="shared" si="11"/>
        <v>0</v>
      </c>
      <c r="O34" s="92">
        <f t="shared" si="12"/>
        <v>0</v>
      </c>
    </row>
    <row r="35" spans="1:15" s="93" customFormat="1" ht="125.25" customHeight="1" thickBot="1" x14ac:dyDescent="0.25">
      <c r="A35" s="88">
        <v>22</v>
      </c>
      <c r="B35" s="40" t="s">
        <v>71</v>
      </c>
      <c r="C35" s="10"/>
      <c r="D35" s="41">
        <v>12</v>
      </c>
      <c r="E35" s="39" t="s">
        <v>72</v>
      </c>
      <c r="F35" s="89"/>
      <c r="G35" s="90">
        <v>0</v>
      </c>
      <c r="H35" s="91">
        <f t="shared" si="6"/>
        <v>0</v>
      </c>
      <c r="I35" s="90"/>
      <c r="J35" s="91">
        <f t="shared" si="7"/>
        <v>0</v>
      </c>
      <c r="K35" s="91">
        <f t="shared" si="8"/>
        <v>0</v>
      </c>
      <c r="L35" s="91">
        <f t="shared" si="9"/>
        <v>0</v>
      </c>
      <c r="M35" s="91">
        <f t="shared" si="10"/>
        <v>0</v>
      </c>
      <c r="N35" s="91">
        <f t="shared" si="11"/>
        <v>0</v>
      </c>
      <c r="O35" s="92">
        <f t="shared" si="12"/>
        <v>0</v>
      </c>
    </row>
    <row r="36" spans="1:15" s="8" customFormat="1" ht="42" customHeight="1" thickBot="1" x14ac:dyDescent="0.3">
      <c r="A36" s="75" t="s">
        <v>25</v>
      </c>
      <c r="B36" s="76"/>
      <c r="C36" s="76"/>
      <c r="D36" s="76"/>
      <c r="E36" s="76"/>
      <c r="F36" s="76"/>
      <c r="G36" s="76"/>
      <c r="H36" s="76"/>
      <c r="I36" s="76"/>
      <c r="J36" s="76"/>
      <c r="K36" s="76"/>
      <c r="L36" s="48" t="s">
        <v>26</v>
      </c>
      <c r="M36" s="49"/>
      <c r="N36" s="49"/>
      <c r="O36" s="30">
        <f>SUMIF(G:G,0%,L:L)+SUMIF(G:G,"",L:L)</f>
        <v>0</v>
      </c>
    </row>
    <row r="37" spans="1:15" s="8" customFormat="1" ht="39" customHeight="1" x14ac:dyDescent="0.25">
      <c r="A37" s="54" t="s">
        <v>47</v>
      </c>
      <c r="B37" s="55"/>
      <c r="C37" s="55"/>
      <c r="D37" s="55"/>
      <c r="E37" s="55"/>
      <c r="F37" s="55"/>
      <c r="G37" s="55"/>
      <c r="H37" s="55"/>
      <c r="I37" s="55"/>
      <c r="J37" s="55"/>
      <c r="K37" s="56"/>
      <c r="L37" s="46" t="s">
        <v>27</v>
      </c>
      <c r="M37" s="47"/>
      <c r="N37" s="47"/>
      <c r="O37" s="31">
        <f>SUMIF(G:G,5%,L:L)</f>
        <v>0</v>
      </c>
    </row>
    <row r="38" spans="1:15" s="8" customFormat="1" ht="30" customHeight="1" x14ac:dyDescent="0.25">
      <c r="A38" s="57"/>
      <c r="B38" s="58"/>
      <c r="C38" s="58"/>
      <c r="D38" s="58"/>
      <c r="E38" s="58"/>
      <c r="F38" s="58"/>
      <c r="G38" s="58"/>
      <c r="H38" s="58"/>
      <c r="I38" s="58"/>
      <c r="J38" s="58"/>
      <c r="K38" s="59"/>
      <c r="L38" s="46" t="s">
        <v>28</v>
      </c>
      <c r="M38" s="47"/>
      <c r="N38" s="47"/>
      <c r="O38" s="31">
        <f>SUMIF(G:G,19%,L:L)</f>
        <v>0</v>
      </c>
    </row>
    <row r="39" spans="1:15" s="8" customFormat="1" ht="30" customHeight="1" x14ac:dyDescent="0.25">
      <c r="A39" s="57"/>
      <c r="B39" s="58"/>
      <c r="C39" s="58"/>
      <c r="D39" s="58"/>
      <c r="E39" s="58"/>
      <c r="F39" s="58"/>
      <c r="G39" s="58"/>
      <c r="H39" s="58"/>
      <c r="I39" s="58"/>
      <c r="J39" s="58"/>
      <c r="K39" s="59"/>
      <c r="L39" s="44" t="s">
        <v>21</v>
      </c>
      <c r="M39" s="45"/>
      <c r="N39" s="45"/>
      <c r="O39" s="32">
        <f>SUM(O36:O38)</f>
        <v>0</v>
      </c>
    </row>
    <row r="40" spans="1:15" s="8" customFormat="1" ht="30" customHeight="1" x14ac:dyDescent="0.25">
      <c r="A40" s="57"/>
      <c r="B40" s="58"/>
      <c r="C40" s="58"/>
      <c r="D40" s="58"/>
      <c r="E40" s="58"/>
      <c r="F40" s="58"/>
      <c r="G40" s="58"/>
      <c r="H40" s="58"/>
      <c r="I40" s="58"/>
      <c r="J40" s="58"/>
      <c r="K40" s="59"/>
      <c r="L40" s="42" t="s">
        <v>29</v>
      </c>
      <c r="M40" s="43"/>
      <c r="N40" s="43"/>
      <c r="O40" s="33">
        <f>SUMIF(G:G,5%,M:M)</f>
        <v>0</v>
      </c>
    </row>
    <row r="41" spans="1:15" s="8" customFormat="1" ht="30" customHeight="1" x14ac:dyDescent="0.25">
      <c r="A41" s="57"/>
      <c r="B41" s="58"/>
      <c r="C41" s="58"/>
      <c r="D41" s="58"/>
      <c r="E41" s="58"/>
      <c r="F41" s="58"/>
      <c r="G41" s="58"/>
      <c r="H41" s="58"/>
      <c r="I41" s="58"/>
      <c r="J41" s="58"/>
      <c r="K41" s="59"/>
      <c r="L41" s="42" t="s">
        <v>30</v>
      </c>
      <c r="M41" s="43"/>
      <c r="N41" s="43"/>
      <c r="O41" s="33">
        <f>SUMIF(G:G,19%,M:M)</f>
        <v>0</v>
      </c>
    </row>
    <row r="42" spans="1:15" s="8" customFormat="1" ht="30" customHeight="1" x14ac:dyDescent="0.25">
      <c r="A42" s="57"/>
      <c r="B42" s="58"/>
      <c r="C42" s="58"/>
      <c r="D42" s="58"/>
      <c r="E42" s="58"/>
      <c r="F42" s="58"/>
      <c r="G42" s="58"/>
      <c r="H42" s="58"/>
      <c r="I42" s="58"/>
      <c r="J42" s="58"/>
      <c r="K42" s="59"/>
      <c r="L42" s="44" t="s">
        <v>31</v>
      </c>
      <c r="M42" s="45"/>
      <c r="N42" s="45"/>
      <c r="O42" s="32">
        <f>SUM(O40:O41)</f>
        <v>0</v>
      </c>
    </row>
    <row r="43" spans="1:15" s="8" customFormat="1" ht="30" customHeight="1" x14ac:dyDescent="0.25">
      <c r="A43" s="57"/>
      <c r="B43" s="58"/>
      <c r="C43" s="58"/>
      <c r="D43" s="58"/>
      <c r="E43" s="58"/>
      <c r="F43" s="58"/>
      <c r="G43" s="58"/>
      <c r="H43" s="58"/>
      <c r="I43" s="58"/>
      <c r="J43" s="58"/>
      <c r="K43" s="59"/>
      <c r="L43" s="46" t="s">
        <v>32</v>
      </c>
      <c r="M43" s="47"/>
      <c r="N43" s="47"/>
      <c r="O43" s="31">
        <f>SUMIF(I:I,8%,N:N)</f>
        <v>0</v>
      </c>
    </row>
    <row r="44" spans="1:15" s="8" customFormat="1" ht="37.5" customHeight="1" x14ac:dyDescent="0.25">
      <c r="A44" s="57"/>
      <c r="B44" s="58"/>
      <c r="C44" s="58"/>
      <c r="D44" s="58"/>
      <c r="E44" s="58"/>
      <c r="F44" s="58"/>
      <c r="G44" s="58"/>
      <c r="H44" s="58"/>
      <c r="I44" s="58"/>
      <c r="J44" s="58"/>
      <c r="K44" s="59"/>
      <c r="L44" s="52" t="s">
        <v>33</v>
      </c>
      <c r="M44" s="53"/>
      <c r="N44" s="53"/>
      <c r="O44" s="32">
        <f>SUM(O43)</f>
        <v>0</v>
      </c>
    </row>
    <row r="45" spans="1:15" s="8" customFormat="1" ht="32.25" customHeight="1" thickBot="1" x14ac:dyDescent="0.3">
      <c r="A45" s="60"/>
      <c r="B45" s="61"/>
      <c r="C45" s="61"/>
      <c r="D45" s="61"/>
      <c r="E45" s="61"/>
      <c r="F45" s="61"/>
      <c r="G45" s="61"/>
      <c r="H45" s="61"/>
      <c r="I45" s="61"/>
      <c r="J45" s="61"/>
      <c r="K45" s="62"/>
      <c r="L45" s="50" t="s">
        <v>34</v>
      </c>
      <c r="M45" s="51"/>
      <c r="N45" s="51"/>
      <c r="O45" s="34">
        <f>+O39+O42+O44</f>
        <v>0</v>
      </c>
    </row>
    <row r="47" spans="1:15" ht="50.1" customHeight="1" thickBot="1" x14ac:dyDescent="0.3">
      <c r="B47" s="66"/>
      <c r="C47" s="66"/>
    </row>
    <row r="48" spans="1:15" x14ac:dyDescent="0.25">
      <c r="B48" s="87" t="s">
        <v>35</v>
      </c>
      <c r="C48" s="87"/>
    </row>
    <row r="49" spans="1:17" ht="15" customHeight="1" x14ac:dyDescent="0.25">
      <c r="M49" s="36"/>
      <c r="N49" s="37"/>
      <c r="O49" s="38"/>
    </row>
    <row r="50" spans="1:17" ht="15.75" customHeight="1" x14ac:dyDescent="0.25">
      <c r="M50" s="36"/>
      <c r="N50" s="37"/>
      <c r="O50" s="38"/>
    </row>
    <row r="51" spans="1:17" ht="15" customHeight="1" x14ac:dyDescent="0.25">
      <c r="A51" s="9" t="s">
        <v>36</v>
      </c>
      <c r="M51" s="36"/>
      <c r="N51" s="37"/>
      <c r="O51" s="38"/>
    </row>
    <row r="52" spans="1:17" x14ac:dyDescent="0.25">
      <c r="A52" s="86" t="s">
        <v>37</v>
      </c>
      <c r="B52" s="86"/>
      <c r="C52" s="86"/>
      <c r="D52" s="86"/>
      <c r="E52" s="86"/>
      <c r="F52" s="86"/>
      <c r="G52" s="86"/>
      <c r="H52" s="86"/>
      <c r="I52" s="86"/>
      <c r="J52" s="86"/>
      <c r="K52" s="86"/>
      <c r="L52" s="86"/>
      <c r="M52" s="86"/>
      <c r="N52" s="86"/>
      <c r="O52" s="86"/>
      <c r="P52" s="1"/>
      <c r="Q52" s="1"/>
    </row>
    <row r="53" spans="1:17" ht="15" customHeight="1" x14ac:dyDescent="0.25">
      <c r="A53" s="85" t="s">
        <v>38</v>
      </c>
      <c r="B53" s="85"/>
      <c r="C53" s="85"/>
      <c r="D53" s="85"/>
      <c r="E53" s="85"/>
      <c r="F53" s="85"/>
      <c r="G53" s="85"/>
      <c r="H53" s="85"/>
      <c r="I53" s="85"/>
      <c r="J53" s="85"/>
      <c r="K53" s="85"/>
      <c r="L53" s="85"/>
      <c r="M53" s="85"/>
      <c r="N53" s="85"/>
      <c r="O53" s="85"/>
      <c r="P53" s="35"/>
      <c r="Q53" s="35"/>
    </row>
    <row r="54" spans="1:17" x14ac:dyDescent="0.25">
      <c r="A54" s="84" t="s">
        <v>39</v>
      </c>
      <c r="B54" s="84"/>
      <c r="C54" s="84"/>
      <c r="D54" s="84"/>
      <c r="E54" s="84"/>
      <c r="F54" s="84"/>
      <c r="G54" s="84"/>
      <c r="H54" s="84"/>
      <c r="I54" s="84"/>
      <c r="J54" s="84"/>
      <c r="K54" s="84"/>
      <c r="L54" s="84"/>
      <c r="M54" s="84"/>
      <c r="N54" s="84"/>
      <c r="O54" s="84"/>
      <c r="P54" s="4"/>
      <c r="Q54" s="4"/>
    </row>
    <row r="55" spans="1:17" x14ac:dyDescent="0.25">
      <c r="A55" s="84" t="s">
        <v>40</v>
      </c>
      <c r="B55" s="84"/>
      <c r="C55" s="84"/>
      <c r="D55" s="84"/>
      <c r="E55" s="84"/>
      <c r="F55" s="84"/>
      <c r="G55" s="84"/>
      <c r="H55" s="84"/>
      <c r="I55" s="84"/>
      <c r="J55" s="84"/>
      <c r="K55" s="84"/>
      <c r="L55" s="84"/>
      <c r="M55" s="84"/>
      <c r="N55" s="84"/>
      <c r="O55" s="84"/>
      <c r="P55" s="4"/>
      <c r="Q55" s="4"/>
    </row>
    <row r="56" spans="1:17" x14ac:dyDescent="0.25">
      <c r="K56" s="1"/>
      <c r="L56" s="1"/>
      <c r="M56" s="1"/>
      <c r="N56" s="1"/>
    </row>
    <row r="98" spans="11:15" s="1" customFormat="1" x14ac:dyDescent="0.25">
      <c r="K98" s="3"/>
      <c r="L98" s="3"/>
      <c r="M98" s="3"/>
      <c r="N98" s="3"/>
      <c r="O98" s="3"/>
    </row>
    <row r="99" spans="11:15" s="1" customFormat="1" x14ac:dyDescent="0.25">
      <c r="K99" s="3"/>
      <c r="L99" s="3"/>
      <c r="M99" s="3"/>
      <c r="N99" s="3"/>
      <c r="O99" s="3"/>
    </row>
    <row r="100" spans="11:15" s="1" customFormat="1" x14ac:dyDescent="0.25">
      <c r="K100" s="3"/>
      <c r="L100" s="3"/>
      <c r="M100" s="3"/>
      <c r="N100" s="3"/>
      <c r="O100" s="3"/>
    </row>
    <row r="101" spans="11:15" s="1" customFormat="1" x14ac:dyDescent="0.25">
      <c r="K101" s="3"/>
      <c r="L101" s="3"/>
      <c r="M101" s="3"/>
      <c r="N101" s="3"/>
      <c r="O101" s="3"/>
    </row>
  </sheetData>
  <sheetProtection algorithmName="SHA-512" hashValue="khd1YdMyWA8dKlvQ869eF3kHgQ+3HxSroetVQ5RClVSCGvbQRALUcJxhLgroSG/lC6HiGXwZmjiioFyeDMVA4w==" saltValue="mcPTk9qJyomSWC5l2A7GQw==" spinCount="100000" sheet="1" selectLockedCells="1"/>
  <mergeCells count="35">
    <mergeCell ref="A55:O55"/>
    <mergeCell ref="A54:O54"/>
    <mergeCell ref="A53:O53"/>
    <mergeCell ref="A52:O52"/>
    <mergeCell ref="B48:C48"/>
    <mergeCell ref="A2:A5"/>
    <mergeCell ref="B2:M2"/>
    <mergeCell ref="N2:O2"/>
    <mergeCell ref="B3:M3"/>
    <mergeCell ref="N3:O3"/>
    <mergeCell ref="B4:M5"/>
    <mergeCell ref="N4:O4"/>
    <mergeCell ref="N5:O5"/>
    <mergeCell ref="M11:N11"/>
    <mergeCell ref="M9:N9"/>
    <mergeCell ref="K9:L9"/>
    <mergeCell ref="K11:L11"/>
    <mergeCell ref="F11:I11"/>
    <mergeCell ref="A37:K45"/>
    <mergeCell ref="F9:I9"/>
    <mergeCell ref="B47:C47"/>
    <mergeCell ref="A9:B11"/>
    <mergeCell ref="D9:E9"/>
    <mergeCell ref="D11:E11"/>
    <mergeCell ref="A36:K36"/>
    <mergeCell ref="L45:N45"/>
    <mergeCell ref="L44:N44"/>
    <mergeCell ref="L43:N43"/>
    <mergeCell ref="L42:N42"/>
    <mergeCell ref="L41:N41"/>
    <mergeCell ref="L40:N40"/>
    <mergeCell ref="L39:N39"/>
    <mergeCell ref="L38:N38"/>
    <mergeCell ref="L37:N37"/>
    <mergeCell ref="L36:N3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3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G14:G35</xm:sqref>
        </x14:dataValidation>
        <x14:dataValidation type="list" allowBlank="1" showInputMessage="1" showErrorMessage="1">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1" t="s">
        <v>43</v>
      </c>
      <c r="D7" s="24">
        <v>0</v>
      </c>
      <c r="F7" s="27">
        <v>0.08</v>
      </c>
    </row>
    <row r="8" spans="2:6" x14ac:dyDescent="0.25">
      <c r="B8" s="1" t="s">
        <v>44</v>
      </c>
      <c r="D8" s="24">
        <v>0.05</v>
      </c>
      <c r="F8" s="28">
        <v>0</v>
      </c>
    </row>
    <row r="9" spans="2:6" x14ac:dyDescent="0.25">
      <c r="B9" s="1"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2024-06-27T22:23:26Z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