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52- EQUIPO ORDEÑO\ANEXOS\"/>
    </mc:Choice>
  </mc:AlternateContent>
  <bookViews>
    <workbookView xWindow="0" yWindow="0" windowWidth="21600" windowHeight="900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<sst xmlns="http://schemas.openxmlformats.org/spreadsheetml/2006/main" count="47" uniqueCount="46">
  <si>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</si>
  <si>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</si>
  <si>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</si>
  <si>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</si>
  <si>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</si>
  <si>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</si>
  <si>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</si>
  <si>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</si>
  <si>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</si>
  <si>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</si>
  <si>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</si>
  <si>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</si>
  <si>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</si>
  <si>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</si>
  <si>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</si>
  <si>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</si>
  <si>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</si>
  <si>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</si>
  <si>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</si>
  <si>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</si>
  <si>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</si>
  <si>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</si>
  <si>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</si>
  <si>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</si>
  <si>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</si>
  <si>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</si>
  <si>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</si>
  <si>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</si>
  <si>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</si>
  <si>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</si>
  <si>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</si>
  <si>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</si>
  <si>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</si>
  <si>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</si>
  <si>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</si>
  <si>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</si>
  <si>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</si>
  <si>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</si>
  <si>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</si>
  <si>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</si>
  <si>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</si>
  <si>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</si>
  <si>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</si>
  <si>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</si>
  <si>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</si>
  <si>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Unidades de ordeño,  con una capacidad de 320cc y un peso del colector de 420 gramos, esta unidad incluye una salida de leche de 19mm para una rápida evacuación de leche que permite su utilización en cualquier sistema de ordeño de alta o baja producción, diseñada para producciones de 8000 lts de lactancia en adelante. CANTIDAD  2 Unidades.  Vacuometro: CANTIDAD  1 unidad.  Trampa de impurezas en acero inoxidable:CANTIDAD de 60 litros:  Cantidad 2 unidades.  Tapa de cantina en acero inoxidable. CANTIDAD  2 unidades. Regulador de vacio tiene una capacidad de regulación de 1700 lts/min:  CANTIDAD 1 unidad.  BOMBA DE VACÍO MASPORT M3 (1200 lts/min) nominal: • Paletas en Kevlar que garantizan una larga vida para la bomba. • Eje extremo doble para fácil instalación y versatilidad de la bomba. • Tecnología probada y desarrollada por décadas. • Máxima eficiencia en extracción de aire a convertir en vacío. • Diseño compacto • Incluye lubricador • Gran resistencia a altas temperaturas 85°C • Alcanza 1200 lts de vacío a 50 KPa a unas revoluciones de 1350 rpm (máxima revolución) Nivel del mar • Alcanza 780 lts/min de vacío efectivos a 1350 rpm (máxima revolución) Sabana de Bogotá - Boyacá  CANTIDAD 1 Unidad.  Aceite para bombas de vacio: CANTIDAD 1 Unidad.  Silenciador M3 CANTIDAD 1 Unidad. Correa motor bomba A52 CANTIDAD 2 Unidades. Polea CANTIDAD 1 Unidad.  Base motor gasolina y bomba de vacio CANTIDAD1 Unidad. PULSADOR NEUMÁTICO CON LAS SIGUIENTES  • Robusto y resistente • No requiere electricidad • Requiere grifo de vacío para acople a tubería PVC 2” • Requiere un acople de goma para grifo de vacío • 1 pulsador por unidad de ordeño • Frecuencia 60 ppm • Relación 60/40 • Mantenimiento económico • Origen Italiano CANTIDAD 2 Unidades. Base pulsador acople de Goma CANTIDAD 2 Unidades. Motor Gasolina 8HP honda  CANTIDAD 1Unidad. Manguera leche 14,5mm CANTIDAD 2 Unidades.  Manguera doble pulsación CANTIDAD 2 Unidades. Manguera de vacio CANTIDAD 2 Unidades. Juego de pezoneras 718 spaggiari CANTIDAD 2 Unidades. Kit de cepillos italia para lavado equipo CANTIDAD 1 Unidad. Medidor de Leche MKV30kg , Instrumento de alta precisión, Peso hasta de 32kg/leche, Portátil, Todas las piezas se encuentran disponibles como repuesto. Fácil de instalar y se adapta a cualquier sistema. Diseño robusto y materiales resistentes.Ideal para cualquier tipo de prueba y toda de muestras por su grifo inferior que evita cualquier tipo de manipulación de leche. CANTIDAD 1 Unidad.  linea de vacio pvc 2" CANTIDAD 1 Unidad. Grifo de vacío 20312CANTIDAD 4 Unidades.  mantenimiento de 2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</si>
</sst>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9" fontId="3" fillId="35"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28"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4" zoomScale="80" zoomScaleNormal="80" zoomScaleSheetLayoutView="70" zoomScalePageLayoutView="55" workbookViewId="0">
      <selection activeCell="C20" sqref="C20:C21"/>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13.5703125" style="6" customWidth="1"/>
    <col min="7" max="7" width="12.85546875" style="6" customWidth="1"/>
    <col min="8" max="8" width="15" style="6" customWidth="1"/>
    <col min="9" max="9" width="20.28515625" style="6" customWidth="1"/>
    <col min="10" max="10" width="15" style="6" customWidth="1"/>
    <col min="11" max="11" width="17.85546875" style="8" customWidth="1"/>
    <col min="12"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35"/>
      <c r="B2" s="45" t="s">
        <v>0</v>
      </c>
      <c r="C2" s="45"/>
      <c r="D2" s="45"/>
      <c r="E2" s="45"/>
      <c r="F2" s="45"/>
      <c r="G2" s="45"/>
      <c r="H2" s="45"/>
      <c r="I2" s="45"/>
      <c r="J2" s="45"/>
      <c r="K2" s="45"/>
      <c r="L2" s="45"/>
      <c r="M2" s="45"/>
      <c r="N2" s="34" t="s">
        <v>37</v>
      </c>
      <c r="O2" s="34"/>
    </row>
    <row r="3" spans="1:15" ht="15.75" customHeight="1" x14ac:dyDescent="0.25">
      <c r="A3" s="35"/>
      <c r="B3" s="45" t="s">
        <v>1</v>
      </c>
      <c r="C3" s="45"/>
      <c r="D3" s="45"/>
      <c r="E3" s="45"/>
      <c r="F3" s="45"/>
      <c r="G3" s="45"/>
      <c r="H3" s="45"/>
      <c r="I3" s="45"/>
      <c r="J3" s="45"/>
      <c r="K3" s="45"/>
      <c r="L3" s="45"/>
      <c r="M3" s="45"/>
      <c r="N3" s="34" t="s">
        <v>40</v>
      </c>
      <c r="O3" s="34"/>
    </row>
    <row r="4" spans="1:15" ht="16.5" customHeight="1" x14ac:dyDescent="0.25">
      <c r="A4" s="35"/>
      <c r="B4" s="45" t="s">
        <v>36</v>
      </c>
      <c r="C4" s="45"/>
      <c r="D4" s="45"/>
      <c r="E4" s="45"/>
      <c r="F4" s="45"/>
      <c r="G4" s="45"/>
      <c r="H4" s="45"/>
      <c r="I4" s="45"/>
      <c r="J4" s="45"/>
      <c r="K4" s="45"/>
      <c r="L4" s="45"/>
      <c r="M4" s="45"/>
      <c r="N4" s="34" t="s">
        <v>41</v>
      </c>
      <c r="O4" s="34"/>
    </row>
    <row r="5" spans="1:15" ht="15" customHeight="1" x14ac:dyDescent="0.25">
      <c r="A5" s="35"/>
      <c r="B5" s="45"/>
      <c r="C5" s="45"/>
      <c r="D5" s="45"/>
      <c r="E5" s="45"/>
      <c r="F5" s="45"/>
      <c r="G5" s="45"/>
      <c r="H5" s="45"/>
      <c r="I5" s="45"/>
      <c r="J5" s="45"/>
      <c r="K5" s="45"/>
      <c r="L5" s="45"/>
      <c r="M5" s="45"/>
      <c r="N5" s="34" t="s">
        <v>38</v>
      </c>
      <c r="O5" s="34"/>
    </row>
    <row r="7" spans="1:15" x14ac:dyDescent="0.25">
      <c r="A7" s="9" t="s">
        <v>39</v>
      </c>
    </row>
    <row r="8" spans="1:15" x14ac:dyDescent="0.25">
      <c r="A8" s="9"/>
    </row>
    <row r="9" spans="1:15" x14ac:dyDescent="0.25">
      <c r="A9" s="10" t="s">
        <v>29</v>
      </c>
    </row>
    <row r="10" spans="1:15" ht="25.5" customHeight="1" x14ac:dyDescent="0.25">
      <c r="A10" s="52" t="s">
        <v>28</v>
      </c>
      <c r="B10" s="52"/>
      <c r="C10" s="11"/>
      <c r="E10" s="12" t="s">
        <v>21</v>
      </c>
      <c r="F10" s="54"/>
      <c r="G10" s="55"/>
      <c r="K10" s="13" t="s">
        <v>16</v>
      </c>
      <c r="L10" s="56"/>
      <c r="M10" s="57"/>
      <c r="N10" s="58"/>
    </row>
    <row r="11" spans="1:15" ht="15.75" thickBot="1" x14ac:dyDescent="0.3">
      <c r="A11" s="11"/>
      <c r="B11" s="11"/>
      <c r="C11" s="11"/>
      <c r="E11" s="14"/>
      <c r="F11" s="14"/>
      <c r="G11" s="14"/>
      <c r="K11" s="15"/>
      <c r="L11" s="16"/>
      <c r="M11" s="16"/>
      <c r="N11" s="16"/>
    </row>
    <row r="12" spans="1:15" ht="30.75" customHeight="1" thickBot="1" x14ac:dyDescent="0.3">
      <c r="A12" s="39" t="s">
        <v>26</v>
      </c>
      <c r="B12" s="40"/>
      <c r="C12" s="17"/>
      <c r="D12" s="36" t="s">
        <v>17</v>
      </c>
      <c r="E12" s="37"/>
      <c r="F12" s="37"/>
      <c r="G12" s="38"/>
      <c r="H12" s="5"/>
      <c r="I12" s="25"/>
      <c r="J12" s="25"/>
      <c r="K12" s="15"/>
    </row>
    <row r="13" spans="1:15" ht="15.75" thickBot="1" x14ac:dyDescent="0.3">
      <c r="A13" s="41"/>
      <c r="B13" s="42"/>
      <c r="C13" s="17"/>
      <c r="D13" s="18"/>
      <c r="E13" s="14"/>
      <c r="F13" s="14"/>
      <c r="G13" s="14"/>
      <c r="K13" s="15"/>
    </row>
    <row r="14" spans="1:15" ht="30" customHeight="1" thickBot="1" x14ac:dyDescent="0.3">
      <c r="A14" s="41"/>
      <c r="B14" s="42"/>
      <c r="C14" s="17"/>
      <c r="D14" s="36" t="s">
        <v>18</v>
      </c>
      <c r="E14" s="37"/>
      <c r="F14" s="37"/>
      <c r="G14" s="38"/>
      <c r="H14" s="5"/>
      <c r="I14" s="25"/>
      <c r="J14" s="25"/>
      <c r="K14" s="15"/>
    </row>
    <row r="15" spans="1:15" ht="18.75" customHeight="1" thickBot="1" x14ac:dyDescent="0.3">
      <c r="A15" s="41"/>
      <c r="B15" s="42"/>
      <c r="C15" s="17"/>
      <c r="E15" s="14"/>
      <c r="F15" s="14"/>
      <c r="G15" s="14"/>
      <c r="K15" s="15"/>
    </row>
    <row r="16" spans="1:15" ht="24" customHeight="1" thickBot="1" x14ac:dyDescent="0.3">
      <c r="A16" s="43"/>
      <c r="B16" s="44"/>
      <c r="C16" s="17"/>
      <c r="D16" s="36" t="s">
        <v>22</v>
      </c>
      <c r="E16" s="37"/>
      <c r="F16" s="37"/>
      <c r="G16" s="38"/>
      <c r="H16" s="5"/>
      <c r="I16" s="25"/>
      <c r="J16" s="25"/>
      <c r="K16" s="15"/>
      <c r="L16" s="16"/>
      <c r="M16" s="16"/>
      <c r="N16" s="16"/>
    </row>
    <row r="17" spans="1:15" x14ac:dyDescent="0.25">
      <c r="A17" s="11"/>
      <c r="B17" s="11"/>
      <c r="C17" s="11"/>
      <c r="E17" s="14"/>
      <c r="F17" s="14"/>
      <c r="G17" s="14"/>
      <c r="K17" s="15"/>
      <c r="L17" s="16"/>
      <c r="M17" s="16"/>
      <c r="N17" s="16"/>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409.5" customHeight="1" x14ac:dyDescent="0.25">
      <c r="A20" s="66">
        <v>1</v>
      </c>
      <c r="B20" s="68" t="s">
        <v>45</v>
      </c>
      <c r="C20" s="67"/>
      <c r="D20" s="69">
        <v>1</v>
      </c>
      <c r="E20" s="69" t="s">
        <v>43</v>
      </c>
      <c r="F20" s="74"/>
      <c r="G20" s="70">
        <v>0</v>
      </c>
      <c r="H20" s="71">
        <f t="shared" ref="H20" si="0">+ROUND(F20*G20,0)</f>
        <v>0</v>
      </c>
      <c r="I20" s="70">
        <v>0</v>
      </c>
      <c r="J20" s="71">
        <f t="shared" ref="J20" si="1">ROUND(F20*I20,0)</f>
        <v>0</v>
      </c>
      <c r="K20" s="71">
        <f t="shared" ref="K20" si="2">ROUND(F20+H20+J20,0)</f>
        <v>0</v>
      </c>
      <c r="L20" s="71">
        <f t="shared" ref="L20" si="3">ROUND(F20*D20,0)</f>
        <v>0</v>
      </c>
      <c r="M20" s="72">
        <f t="shared" ref="M20" si="4">ROUND(L20*G20,0)</f>
        <v>0</v>
      </c>
      <c r="N20" s="72">
        <f t="shared" ref="N20" si="5">ROUND(L20*I20,0)</f>
        <v>0</v>
      </c>
      <c r="O20" s="72">
        <f t="shared" ref="O20" si="6">ROUND(L20+N20+M20,0)</f>
        <v>0</v>
      </c>
    </row>
    <row r="21" spans="1:15" s="22" customFormat="1" ht="319.5" customHeight="1" x14ac:dyDescent="0.25">
      <c r="A21" s="66"/>
      <c r="B21" s="68"/>
      <c r="C21" s="67"/>
      <c r="D21" s="69"/>
      <c r="E21" s="69"/>
      <c r="F21" s="74"/>
      <c r="G21" s="70"/>
      <c r="H21" s="71"/>
      <c r="I21" s="70"/>
      <c r="J21" s="71"/>
      <c r="K21" s="71"/>
      <c r="L21" s="71"/>
      <c r="M21" s="73"/>
      <c r="N21" s="73"/>
      <c r="O21" s="73"/>
    </row>
    <row r="22" spans="1:15" s="22" customFormat="1" ht="42" customHeight="1" thickBot="1" x14ac:dyDescent="0.25">
      <c r="A22" s="17"/>
      <c r="B22" s="61"/>
      <c r="C22" s="61"/>
      <c r="D22" s="61"/>
      <c r="E22" s="61"/>
      <c r="F22" s="61"/>
      <c r="G22" s="61"/>
      <c r="H22" s="61"/>
      <c r="I22" s="61"/>
      <c r="J22" s="61"/>
      <c r="K22" s="61"/>
      <c r="L22" s="61"/>
      <c r="M22" s="62" t="s">
        <v>35</v>
      </c>
      <c r="N22" s="62"/>
      <c r="O22" s="27">
        <f>SUMIF(G:G,0%,L:L)</f>
        <v>0</v>
      </c>
    </row>
    <row r="23" spans="1:15" s="22" customFormat="1" ht="39" customHeight="1" thickBot="1" x14ac:dyDescent="0.25">
      <c r="A23" s="50" t="s">
        <v>24</v>
      </c>
      <c r="B23" s="51"/>
      <c r="C23" s="51"/>
      <c r="D23" s="51"/>
      <c r="E23" s="51"/>
      <c r="F23" s="51"/>
      <c r="G23" s="51"/>
      <c r="H23" s="51"/>
      <c r="I23" s="51"/>
      <c r="J23" s="51"/>
      <c r="K23" s="51"/>
      <c r="L23" s="51"/>
      <c r="M23" s="63" t="s">
        <v>10</v>
      </c>
      <c r="N23" s="63"/>
      <c r="O23" s="2">
        <f>SUMIF(G:G,5%,L:L)</f>
        <v>0</v>
      </c>
    </row>
    <row r="24" spans="1:15" s="22" customFormat="1" ht="30" customHeight="1" x14ac:dyDescent="0.2">
      <c r="A24" s="46" t="s">
        <v>42</v>
      </c>
      <c r="B24" s="47"/>
      <c r="C24" s="47"/>
      <c r="D24" s="47"/>
      <c r="E24" s="47"/>
      <c r="F24" s="47"/>
      <c r="G24" s="47"/>
      <c r="H24" s="47"/>
      <c r="I24" s="47"/>
      <c r="J24" s="47"/>
      <c r="K24" s="47"/>
      <c r="L24" s="48"/>
      <c r="M24" s="63" t="s">
        <v>11</v>
      </c>
      <c r="N24" s="63"/>
      <c r="O24" s="2">
        <f>SUMIF(G:G,19%,L:L)</f>
        <v>0</v>
      </c>
    </row>
    <row r="25" spans="1:15" s="22" customFormat="1" ht="30" customHeight="1" x14ac:dyDescent="0.2">
      <c r="A25" s="49"/>
      <c r="B25" s="49"/>
      <c r="C25" s="49"/>
      <c r="D25" s="49"/>
      <c r="E25" s="49"/>
      <c r="F25" s="49"/>
      <c r="G25" s="49"/>
      <c r="H25" s="49"/>
      <c r="I25" s="49"/>
      <c r="J25" s="49"/>
      <c r="K25" s="49"/>
      <c r="L25" s="49"/>
      <c r="M25" s="28" t="s">
        <v>7</v>
      </c>
      <c r="N25" s="29"/>
      <c r="O25" s="3">
        <f>SUM(O22:O24)</f>
        <v>0</v>
      </c>
    </row>
    <row r="26" spans="1:15" s="22" customFormat="1" ht="30" customHeight="1" x14ac:dyDescent="0.2">
      <c r="A26" s="49"/>
      <c r="B26" s="49"/>
      <c r="C26" s="49"/>
      <c r="D26" s="49"/>
      <c r="E26" s="49"/>
      <c r="F26" s="49"/>
      <c r="G26" s="49"/>
      <c r="H26" s="49"/>
      <c r="I26" s="49"/>
      <c r="J26" s="49"/>
      <c r="K26" s="49"/>
      <c r="L26" s="49"/>
      <c r="M26" s="64" t="s">
        <v>12</v>
      </c>
      <c r="N26" s="65"/>
      <c r="O26" s="4">
        <f>ROUND(O23*5%,0)</f>
        <v>0</v>
      </c>
    </row>
    <row r="27" spans="1:15" s="22" customFormat="1" ht="30" customHeight="1" x14ac:dyDescent="0.2">
      <c r="A27" s="49"/>
      <c r="B27" s="49"/>
      <c r="C27" s="49"/>
      <c r="D27" s="49"/>
      <c r="E27" s="49"/>
      <c r="F27" s="49"/>
      <c r="G27" s="49"/>
      <c r="H27" s="49"/>
      <c r="I27" s="49"/>
      <c r="J27" s="49"/>
      <c r="K27" s="49"/>
      <c r="L27" s="49"/>
      <c r="M27" s="64" t="s">
        <v>13</v>
      </c>
      <c r="N27" s="65"/>
      <c r="O27" s="2">
        <f>ROUND(O24*19%,0)</f>
        <v>0</v>
      </c>
    </row>
    <row r="28" spans="1:15" s="22" customFormat="1" ht="30" customHeight="1" x14ac:dyDescent="0.2">
      <c r="A28" s="49"/>
      <c r="B28" s="49"/>
      <c r="C28" s="49"/>
      <c r="D28" s="49"/>
      <c r="E28" s="49"/>
      <c r="F28" s="49"/>
      <c r="G28" s="49"/>
      <c r="H28" s="49"/>
      <c r="I28" s="49"/>
      <c r="J28" s="49"/>
      <c r="K28" s="49"/>
      <c r="L28" s="49"/>
      <c r="M28" s="28" t="s">
        <v>14</v>
      </c>
      <c r="N28" s="29"/>
      <c r="O28" s="3">
        <f>SUM(O26:O27)</f>
        <v>0</v>
      </c>
    </row>
    <row r="29" spans="1:15" s="22" customFormat="1" ht="30" customHeight="1" x14ac:dyDescent="0.2">
      <c r="A29" s="49"/>
      <c r="B29" s="49"/>
      <c r="C29" s="49"/>
      <c r="D29" s="49"/>
      <c r="E29" s="49"/>
      <c r="F29" s="49"/>
      <c r="G29" s="49"/>
      <c r="H29" s="49"/>
      <c r="I29" s="49"/>
      <c r="J29" s="49"/>
      <c r="K29" s="49"/>
      <c r="L29" s="49"/>
      <c r="M29" s="32" t="s">
        <v>33</v>
      </c>
      <c r="N29" s="33"/>
      <c r="O29" s="2">
        <f>SUMIF(I:I,8%,N:N)</f>
        <v>0</v>
      </c>
    </row>
    <row r="30" spans="1:15" s="22" customFormat="1" ht="37.5" customHeight="1" x14ac:dyDescent="0.2">
      <c r="A30" s="49"/>
      <c r="B30" s="49"/>
      <c r="C30" s="49"/>
      <c r="D30" s="49"/>
      <c r="E30" s="49"/>
      <c r="F30" s="49"/>
      <c r="G30" s="49"/>
      <c r="H30" s="49"/>
      <c r="I30" s="49"/>
      <c r="J30" s="49"/>
      <c r="K30" s="49"/>
      <c r="L30" s="49"/>
      <c r="M30" s="30" t="s">
        <v>32</v>
      </c>
      <c r="N30" s="31"/>
      <c r="O30" s="3">
        <f>SUM(O29)</f>
        <v>0</v>
      </c>
    </row>
    <row r="31" spans="1:15" s="22" customFormat="1" ht="44.25" customHeight="1" x14ac:dyDescent="0.2">
      <c r="A31" s="49"/>
      <c r="B31" s="49"/>
      <c r="C31" s="49"/>
      <c r="D31" s="49"/>
      <c r="E31" s="49"/>
      <c r="F31" s="49"/>
      <c r="G31" s="49"/>
      <c r="H31" s="49"/>
      <c r="I31" s="49"/>
      <c r="J31" s="49"/>
      <c r="K31" s="49"/>
      <c r="L31" s="49"/>
      <c r="M31" s="30" t="s">
        <v>15</v>
      </c>
      <c r="N31" s="31"/>
      <c r="O31" s="3">
        <f>+O25+O28+O30</f>
        <v>0</v>
      </c>
    </row>
    <row r="34" spans="1:3" x14ac:dyDescent="0.25">
      <c r="B34" s="26"/>
      <c r="C34" s="26"/>
    </row>
    <row r="35" spans="1:3" x14ac:dyDescent="0.25">
      <c r="B35" s="59"/>
      <c r="C35" s="59"/>
    </row>
    <row r="36" spans="1:3" ht="15.75" thickBot="1" x14ac:dyDescent="0.3">
      <c r="B36" s="60"/>
      <c r="C36" s="60"/>
    </row>
    <row r="37" spans="1:3" x14ac:dyDescent="0.25">
      <c r="B37" s="53" t="s">
        <v>20</v>
      </c>
      <c r="C37" s="53"/>
    </row>
    <row r="39" spans="1:3" x14ac:dyDescent="0.25">
      <c r="A39" s="23" t="s">
        <v>44</v>
      </c>
    </row>
  </sheetData>
  <sheetProtection algorithmName="SHA-512" hashValue="ZtmKhdD0wjbp6noyYr7l31gjuiiZR2ZGW+GFI+zuYppi1yeLeTZcgZmeeuenUx2PyZGi81mtTbS1bTandTMceA==" saltValue="E6VODBaVSqBYCTrYeM4OQw==" spinCount="100000" sheet="1" selectLockedCells="1"/>
  <mergeCells count="45">
    <mergeCell ref="K20:K21"/>
    <mergeCell ref="L20:L21"/>
    <mergeCell ref="M20:M21"/>
    <mergeCell ref="N20:N21"/>
    <mergeCell ref="O20:O21"/>
    <mergeCell ref="F20:F21"/>
    <mergeCell ref="G20:G21"/>
    <mergeCell ref="I20:I21"/>
    <mergeCell ref="J20:J21"/>
    <mergeCell ref="H20:H21"/>
    <mergeCell ref="B20:B21"/>
    <mergeCell ref="A20:A21"/>
    <mergeCell ref="C20:C21"/>
    <mergeCell ref="D20:D21"/>
    <mergeCell ref="E20:E21"/>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4">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2023-10-12T19:07:26Z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