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42- EQUIPOS LABORATORIO\ANEXOS\"/>
    </mc:Choice>
  </mc:AlternateContent>
  <bookViews>
    <workbookView xWindow="0" yWindow="0" windowWidth="21600" windowHeight="900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L21" i="1"/>
  <c r="N21" i="1" s="1"/>
  <c r="H22" i="1"/>
  <c r="J22" i="1"/>
  <c r="K22" i="1" s="1"/>
  <c r="L22" i="1"/>
  <c r="N22" i="1" s="1"/>
  <c r="M22" i="1"/>
  <c r="H23" i="1"/>
  <c r="J23" i="1"/>
  <c r="K23" i="1" s="1"/>
  <c r="L23" i="1"/>
  <c r="N23" i="1" s="1"/>
  <c r="H24" i="1"/>
  <c r="J24" i="1"/>
  <c r="K24" i="1" s="1"/>
  <c r="L24" i="1"/>
  <c r="M24" i="1" s="1"/>
  <c r="H20" i="1"/>
  <c r="J20" i="1"/>
  <c r="L20" i="1"/>
  <c r="M20" i="1" s="1"/>
  <c r="O26" i="1"/>
  <c r="O29" i="1" s="1"/>
  <c r="M21" i="1" l="1"/>
  <c r="O21" i="1"/>
  <c r="K21" i="1"/>
  <c r="M23" i="1"/>
  <c r="O23" i="1" s="1"/>
  <c r="N24" i="1"/>
  <c r="O24" i="1" s="1"/>
  <c r="O22" i="1"/>
  <c r="N20" i="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<sst xmlns="http://schemas.openxmlformats.org/spreadsheetml/2006/main" count="55" uniqueCount="50">
  <si>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</si>
  <si>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</si>
  <si>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</si>
  <si>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</si>
  <si>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</si>
  <si>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</si>
  <si>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</si>
  <si>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</si>
  <si>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</si>
  <si>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</si>
  <si>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</si>
  <si>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</si>
  <si>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</si>
  <si>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</si>
  <si>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</si>
  <si>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</si>
  <si>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</si>
  <si>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</si>
  <si>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</si>
  <si>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</si>
  <si>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</si>
  <si>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</si>
  <si>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</si>
  <si>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</si>
  <si>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</si>
  <si>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</si>
  <si>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</si>
  <si>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</si>
  <si>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</si>
  <si>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</si>
  <si>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</si>
  <si>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</si>
  <si>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</si>
  <si>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</si>
  <si>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</si>
  <si>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</si>
  <si>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</si>
  <si>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</si>
  <si>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</si>
  <si>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</si>
  <si>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</si>
  <si>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</si>
  <si>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</si>
  <si>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Nevera de Refrigeración dos puertas no frost, consumo de energía A (30,30 kWh/mes) voltaje de 110V, capacidad 400 litros brutos, control de temperatura, luz interna bandejas en cristal templado, dimensiones alto x ancho x profundo: 176,0 cm x 67,9 cm x 79,3 cm </t>
  </si>
  <si>
    <t>Congelador horizontal de 307 Litros de capacidad, funcionamiento Dual, control mecánico exterior, luz LED interior, candado y llave de seguridad, temperatura de congelación: -30°C, acabado interior metálico, exterior blanco.</t>
  </si>
  <si>
    <t>Cámara de electroforesis horizontal, tamaño del gel entre 8x8 cm y 8x7 cm, peines para analizar hasta 24 muestras, volumen de solución buffer de 400 mL, 250 V de voltaje máximo.</t>
  </si>
  <si>
    <t>Refractómetro digital para lácteos portátil con rango de 0-93 grados Brix, resolución 0,1 Brix y 0,1°C; exactitud de la medición: ±0,2%, rango de compensación de temperatura: 10 a 100°C, volumen de la muestra: 2 a 3 gotas, tiempo de medición: 3 segundos, fuente de alimentación, 2 baterías AAA, protección internacional IP65 al polvo y chorros de agua, con estuche protector y manual del usuario. </t>
  </si>
  <si>
    <t>Refractómetro de mesa para medición de índice de refracción y grados brix. Escala brix 0-95°Brix, división de escala: 0.25 Brix, índice de refracción: 1.3000-1.7000 nD, división de escala: 0.0002 nD, termómetro digital: 0-70°±1°C.¿Incluye: manuales de uso, cubierta protectora y estuche tipo maletín.</t>
  </si>
  <si>
    <t>UNIDAD</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</si>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</sst>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70" zoomScaleNormal="70" zoomScaleSheetLayoutView="70" zoomScalePageLayoutView="55" workbookViewId="0">
      <selection activeCell="I23" sqref="I23"/>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8"/>
      <c r="J12" s="28"/>
      <c r="K12" s="17"/>
    </row>
    <row r="13" spans="1:15" ht="15.75" thickBot="1" x14ac:dyDescent="0.3">
      <c r="A13" s="62"/>
      <c r="B13" s="63"/>
      <c r="C13" s="19"/>
      <c r="D13" s="20"/>
      <c r="E13" s="16"/>
      <c r="F13" s="16"/>
      <c r="G13" s="16"/>
      <c r="K13" s="17"/>
    </row>
    <row r="14" spans="1:15" ht="30" customHeight="1" thickBot="1" x14ac:dyDescent="0.3">
      <c r="A14" s="62"/>
      <c r="B14" s="63"/>
      <c r="C14" s="19"/>
      <c r="D14" s="42" t="s">
        <v>18</v>
      </c>
      <c r="E14" s="43"/>
      <c r="F14" s="43"/>
      <c r="G14" s="44"/>
      <c r="H14" s="7"/>
      <c r="I14" s="28"/>
      <c r="J14" s="28"/>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71.25" x14ac:dyDescent="0.25">
      <c r="A20" s="31">
        <v>1</v>
      </c>
      <c r="B20" s="72" t="s">
        <v>43</v>
      </c>
      <c r="C20" s="32"/>
      <c r="D20" s="73">
        <v>1</v>
      </c>
      <c r="E20" s="73" t="s">
        <v>48</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71.25" x14ac:dyDescent="0.25">
      <c r="A21" s="31">
        <v>2</v>
      </c>
      <c r="B21" s="72" t="s">
        <v>44</v>
      </c>
      <c r="C21" s="32"/>
      <c r="D21" s="73">
        <v>4</v>
      </c>
      <c r="E21" s="73" t="s">
        <v>48</v>
      </c>
      <c r="F21" s="33"/>
      <c r="G21" s="27">
        <v>0</v>
      </c>
      <c r="H21" s="1">
        <f t="shared" ref="H21:H24" si="7">+ROUND(F21*G21,0)</f>
        <v>0</v>
      </c>
      <c r="I21" s="27">
        <v>0</v>
      </c>
      <c r="J21" s="1">
        <f t="shared" ref="J21:J24" si="8">ROUND(F21*I21,0)</f>
        <v>0</v>
      </c>
      <c r="K21" s="1">
        <f t="shared" ref="K21:K24" si="9">ROUND(F21+H21+J21,0)</f>
        <v>0</v>
      </c>
      <c r="L21" s="1">
        <f t="shared" ref="L21:L24" si="10">ROUND(F21*D21,0)</f>
        <v>0</v>
      </c>
      <c r="M21" s="1">
        <f t="shared" ref="M21:M24" si="11">ROUND(L21*G21,0)</f>
        <v>0</v>
      </c>
      <c r="N21" s="1">
        <f t="shared" ref="N21:N24" si="12">ROUND(L21*I21,0)</f>
        <v>0</v>
      </c>
      <c r="O21" s="2">
        <f t="shared" ref="O21:O24" si="13">ROUND(L21+N21+M21,0)</f>
        <v>0</v>
      </c>
    </row>
    <row r="22" spans="1:15" s="24" customFormat="1" ht="57" x14ac:dyDescent="0.25">
      <c r="A22" s="31">
        <v>3</v>
      </c>
      <c r="B22" s="72" t="s">
        <v>45</v>
      </c>
      <c r="C22" s="32"/>
      <c r="D22" s="73">
        <v>1</v>
      </c>
      <c r="E22" s="73" t="s">
        <v>48</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114" x14ac:dyDescent="0.25">
      <c r="A23" s="31">
        <v>4</v>
      </c>
      <c r="B23" s="72" t="s">
        <v>46</v>
      </c>
      <c r="C23" s="32"/>
      <c r="D23" s="73">
        <v>1</v>
      </c>
      <c r="E23" s="73" t="s">
        <v>48</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85.5" x14ac:dyDescent="0.25">
      <c r="A24" s="31">
        <v>5</v>
      </c>
      <c r="B24" s="72" t="s">
        <v>47</v>
      </c>
      <c r="C24" s="32"/>
      <c r="D24" s="73">
        <v>1</v>
      </c>
      <c r="E24" s="73" t="s">
        <v>48</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42" customHeight="1" thickBot="1" x14ac:dyDescent="0.25">
      <c r="A25" s="19"/>
      <c r="B25" s="52"/>
      <c r="C25" s="52"/>
      <c r="D25" s="52"/>
      <c r="E25" s="52"/>
      <c r="F25" s="52"/>
      <c r="G25" s="52"/>
      <c r="H25" s="52"/>
      <c r="I25" s="52"/>
      <c r="J25" s="52"/>
      <c r="K25" s="52"/>
      <c r="L25" s="52"/>
      <c r="M25" s="53" t="s">
        <v>35</v>
      </c>
      <c r="N25" s="53"/>
      <c r="O25" s="30">
        <f>SUMIF(G:G,0%,L:L)</f>
        <v>0</v>
      </c>
    </row>
    <row r="26" spans="1:15" s="24" customFormat="1" ht="39" customHeight="1" thickBot="1" x14ac:dyDescent="0.25">
      <c r="A26" s="38" t="s">
        <v>24</v>
      </c>
      <c r="B26" s="39"/>
      <c r="C26" s="39"/>
      <c r="D26" s="39"/>
      <c r="E26" s="39"/>
      <c r="F26" s="39"/>
      <c r="G26" s="39"/>
      <c r="H26" s="39"/>
      <c r="I26" s="39"/>
      <c r="J26" s="39"/>
      <c r="K26" s="39"/>
      <c r="L26" s="39"/>
      <c r="M26" s="54" t="s">
        <v>10</v>
      </c>
      <c r="N26" s="54"/>
      <c r="O26" s="4">
        <f>SUMIF(G:G,5%,L:L)</f>
        <v>0</v>
      </c>
    </row>
    <row r="27" spans="1:15" s="24" customFormat="1" ht="30" customHeight="1" x14ac:dyDescent="0.2">
      <c r="A27" s="34" t="s">
        <v>42</v>
      </c>
      <c r="B27" s="35"/>
      <c r="C27" s="35"/>
      <c r="D27" s="35"/>
      <c r="E27" s="35"/>
      <c r="F27" s="35"/>
      <c r="G27" s="35"/>
      <c r="H27" s="35"/>
      <c r="I27" s="35"/>
      <c r="J27" s="35"/>
      <c r="K27" s="35"/>
      <c r="L27" s="36"/>
      <c r="M27" s="54" t="s">
        <v>11</v>
      </c>
      <c r="N27" s="54"/>
      <c r="O27" s="4">
        <f>SUMIF(G:G,19%,L:L)</f>
        <v>0</v>
      </c>
    </row>
    <row r="28" spans="1:15" s="24" customFormat="1" ht="30" customHeight="1" x14ac:dyDescent="0.2">
      <c r="A28" s="37"/>
      <c r="B28" s="37"/>
      <c r="C28" s="37"/>
      <c r="D28" s="37"/>
      <c r="E28" s="37"/>
      <c r="F28" s="37"/>
      <c r="G28" s="37"/>
      <c r="H28" s="37"/>
      <c r="I28" s="37"/>
      <c r="J28" s="37"/>
      <c r="K28" s="37"/>
      <c r="L28" s="37"/>
      <c r="M28" s="55" t="s">
        <v>7</v>
      </c>
      <c r="N28" s="56"/>
      <c r="O28" s="5">
        <f>SUM(O25:O27)</f>
        <v>0</v>
      </c>
    </row>
    <row r="29" spans="1:15" s="24" customFormat="1" ht="30" customHeight="1" x14ac:dyDescent="0.2">
      <c r="A29" s="37"/>
      <c r="B29" s="37"/>
      <c r="C29" s="37"/>
      <c r="D29" s="37"/>
      <c r="E29" s="37"/>
      <c r="F29" s="37"/>
      <c r="G29" s="37"/>
      <c r="H29" s="37"/>
      <c r="I29" s="37"/>
      <c r="J29" s="37"/>
      <c r="K29" s="37"/>
      <c r="L29" s="37"/>
      <c r="M29" s="57" t="s">
        <v>12</v>
      </c>
      <c r="N29" s="58"/>
      <c r="O29" s="6">
        <f>ROUND(O26*5%,0)</f>
        <v>0</v>
      </c>
    </row>
    <row r="30" spans="1:15" s="24" customFormat="1" ht="30" customHeight="1" x14ac:dyDescent="0.2">
      <c r="A30" s="37"/>
      <c r="B30" s="37"/>
      <c r="C30" s="37"/>
      <c r="D30" s="37"/>
      <c r="E30" s="37"/>
      <c r="F30" s="37"/>
      <c r="G30" s="37"/>
      <c r="H30" s="37"/>
      <c r="I30" s="37"/>
      <c r="J30" s="37"/>
      <c r="K30" s="37"/>
      <c r="L30" s="37"/>
      <c r="M30" s="57" t="s">
        <v>13</v>
      </c>
      <c r="N30" s="58"/>
      <c r="O30" s="4">
        <f>ROUND(O27*19%,0)</f>
        <v>0</v>
      </c>
    </row>
    <row r="31" spans="1:15" s="24" customFormat="1" ht="30" customHeight="1" x14ac:dyDescent="0.2">
      <c r="A31" s="37"/>
      <c r="B31" s="37"/>
      <c r="C31" s="37"/>
      <c r="D31" s="37"/>
      <c r="E31" s="37"/>
      <c r="F31" s="37"/>
      <c r="G31" s="37"/>
      <c r="H31" s="37"/>
      <c r="I31" s="37"/>
      <c r="J31" s="37"/>
      <c r="K31" s="37"/>
      <c r="L31" s="37"/>
      <c r="M31" s="55" t="s">
        <v>14</v>
      </c>
      <c r="N31" s="56"/>
      <c r="O31" s="5">
        <f>SUM(O29:O30)</f>
        <v>0</v>
      </c>
    </row>
    <row r="32" spans="1:15" s="24" customFormat="1" ht="30" customHeight="1" x14ac:dyDescent="0.2">
      <c r="A32" s="37"/>
      <c r="B32" s="37"/>
      <c r="C32" s="37"/>
      <c r="D32" s="37"/>
      <c r="E32" s="37"/>
      <c r="F32" s="37"/>
      <c r="G32" s="37"/>
      <c r="H32" s="37"/>
      <c r="I32" s="37"/>
      <c r="J32" s="37"/>
      <c r="K32" s="37"/>
      <c r="L32" s="37"/>
      <c r="M32" s="69" t="s">
        <v>33</v>
      </c>
      <c r="N32" s="70"/>
      <c r="O32" s="4">
        <f>SUMIF(I:I,8%,N:N)</f>
        <v>0</v>
      </c>
    </row>
    <row r="33" spans="1:15" s="24" customFormat="1" ht="37.5" customHeight="1" x14ac:dyDescent="0.2">
      <c r="A33" s="37"/>
      <c r="B33" s="37"/>
      <c r="C33" s="37"/>
      <c r="D33" s="37"/>
      <c r="E33" s="37"/>
      <c r="F33" s="37"/>
      <c r="G33" s="37"/>
      <c r="H33" s="37"/>
      <c r="I33" s="37"/>
      <c r="J33" s="37"/>
      <c r="K33" s="37"/>
      <c r="L33" s="37"/>
      <c r="M33" s="67" t="s">
        <v>32</v>
      </c>
      <c r="N33" s="68"/>
      <c r="O33" s="5">
        <f>SUM(O32)</f>
        <v>0</v>
      </c>
    </row>
    <row r="34" spans="1:15" s="24" customFormat="1" ht="44.25" customHeight="1" x14ac:dyDescent="0.2">
      <c r="A34" s="37"/>
      <c r="B34" s="37"/>
      <c r="C34" s="37"/>
      <c r="D34" s="37"/>
      <c r="E34" s="37"/>
      <c r="F34" s="37"/>
      <c r="G34" s="37"/>
      <c r="H34" s="37"/>
      <c r="I34" s="37"/>
      <c r="J34" s="37"/>
      <c r="K34" s="37"/>
      <c r="L34" s="37"/>
      <c r="M34" s="67" t="s">
        <v>15</v>
      </c>
      <c r="N34" s="68"/>
      <c r="O34" s="5">
        <f>+O28+O31+O33</f>
        <v>0</v>
      </c>
    </row>
    <row r="37" spans="1:15" x14ac:dyDescent="0.25">
      <c r="B37" s="29"/>
      <c r="C37" s="29"/>
    </row>
    <row r="38" spans="1:15" x14ac:dyDescent="0.25">
      <c r="B38" s="50"/>
      <c r="C38" s="50"/>
    </row>
    <row r="39" spans="1:15" ht="15.75" thickBot="1" x14ac:dyDescent="0.3">
      <c r="B39" s="51"/>
      <c r="C39" s="51"/>
    </row>
    <row r="40" spans="1:15" x14ac:dyDescent="0.25">
      <c r="B40" s="41" t="s">
        <v>20</v>
      </c>
      <c r="C40" s="41"/>
    </row>
    <row r="42" spans="1:15" x14ac:dyDescent="0.25">
      <c r="A42" s="25" t="s">
        <v>49</v>
      </c>
    </row>
  </sheetData>
  <sheetProtection algorithmName="SHA-512" hashValue="JijjNcVJCZ+Uq47ixeOuSo3i/bDyRY+U1ZKueuMvj+6LsRL7aKEtqnGpMN/5ZGUi8fenNRrCr+AvHG/jAqe2fg==" saltValue="pxae1EY9PwvN5xASDapQHw==" spinCount="100000" sheet="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2023-09-20T16:34:33Z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