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35 ART DEPORTES 2\"/>
    </mc:Choice>
  </mc:AlternateContent>
  <bookViews>
    <workbookView xWindow="-120" yWindow="-120" windowWidth="21840" windowHeight="13140"/>
  </bookViews>
  <sheets>
    <sheet name="Hoja1" sheetId="1" r:id="rId1"/>
    <sheet name="Hoja2" sheetId="2" state="hidden" r:id="rId2"/>
  </sheets>
  <definedNames>
    <definedName name="_xlnm.Print_Area" localSheetId="0">Hoja1!$A$1:$O$51</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4" i="1" l="1"/>
  <c r="L33" i="1"/>
  <c r="N33" i="1" s="1"/>
  <c r="L31" i="1"/>
  <c r="H31" i="1"/>
  <c r="H32" i="1"/>
  <c r="K32" i="1" s="1"/>
  <c r="J32" i="1"/>
  <c r="L32" i="1"/>
  <c r="M32" i="1" s="1"/>
  <c r="O32" i="1" s="1"/>
  <c r="N32" i="1"/>
  <c r="H33" i="1"/>
  <c r="J33" i="1"/>
  <c r="K33" i="1"/>
  <c r="M33" i="1" l="1"/>
  <c r="O33" i="1" s="1"/>
  <c r="H21" i="1"/>
  <c r="J21" i="1"/>
  <c r="K21" i="1" s="1"/>
  <c r="L21" i="1"/>
  <c r="M21" i="1" s="1"/>
  <c r="H22" i="1"/>
  <c r="J22" i="1"/>
  <c r="L22" i="1"/>
  <c r="M22" i="1" s="1"/>
  <c r="H23" i="1"/>
  <c r="K23" i="1" s="1"/>
  <c r="J23" i="1"/>
  <c r="L23" i="1"/>
  <c r="M23" i="1" s="1"/>
  <c r="N23" i="1"/>
  <c r="O23" i="1" s="1"/>
  <c r="H24" i="1"/>
  <c r="J24" i="1"/>
  <c r="L24" i="1"/>
  <c r="M24" i="1" s="1"/>
  <c r="H25" i="1"/>
  <c r="J25" i="1"/>
  <c r="L25" i="1"/>
  <c r="N25" i="1" s="1"/>
  <c r="H26" i="1"/>
  <c r="J26" i="1"/>
  <c r="L26" i="1"/>
  <c r="M26" i="1"/>
  <c r="N26" i="1"/>
  <c r="O26" i="1" s="1"/>
  <c r="H27" i="1"/>
  <c r="J27" i="1"/>
  <c r="K27" i="1"/>
  <c r="L27" i="1"/>
  <c r="N27" i="1" s="1"/>
  <c r="H28" i="1"/>
  <c r="J28" i="1"/>
  <c r="K28" i="1"/>
  <c r="L28" i="1"/>
  <c r="N28" i="1" s="1"/>
  <c r="M28" i="1"/>
  <c r="H29" i="1"/>
  <c r="K29" i="1" s="1"/>
  <c r="J29" i="1"/>
  <c r="L29" i="1"/>
  <c r="M29" i="1" s="1"/>
  <c r="H30" i="1"/>
  <c r="K30" i="1" s="1"/>
  <c r="J30" i="1"/>
  <c r="L30" i="1"/>
  <c r="M30" i="1" s="1"/>
  <c r="J31" i="1"/>
  <c r="K31" i="1" s="1"/>
  <c r="M31" i="1"/>
  <c r="N31" i="1"/>
  <c r="J20" i="1"/>
  <c r="H20" i="1"/>
  <c r="M25" i="1" l="1"/>
  <c r="K25" i="1"/>
  <c r="K22" i="1"/>
  <c r="N24" i="1"/>
  <c r="N21" i="1"/>
  <c r="O24" i="1"/>
  <c r="O21" i="1"/>
  <c r="O28" i="1"/>
  <c r="K24" i="1"/>
  <c r="K26" i="1"/>
  <c r="O25" i="1"/>
  <c r="O31" i="1"/>
  <c r="M27" i="1"/>
  <c r="N30" i="1"/>
  <c r="O30" i="1" s="1"/>
  <c r="N29" i="1"/>
  <c r="O29" i="1" s="1"/>
  <c r="O27" i="1"/>
  <c r="N22" i="1"/>
  <c r="O22" i="1" s="1"/>
  <c r="L20" i="1"/>
  <c r="N20" i="1" s="1"/>
  <c r="K20" i="1"/>
  <c r="M20" i="1" l="1"/>
  <c r="O20" i="1" s="1"/>
  <c r="O35" i="1"/>
  <c r="O38" i="1" s="1"/>
  <c r="O41" i="1" l="1"/>
  <c r="O42" i="1" l="1"/>
  <c r="O36" i="1" l="1"/>
  <c r="O39" i="1" l="1"/>
  <c r="O40" i="1" s="1"/>
  <c r="O37" i="1"/>
  <c r="O4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<sst xmlns="http://schemas.openxmlformats.org/spreadsheetml/2006/main" count="73" uniqueCount="59">
  <si>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</si>
  <si>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</si>
  <si>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</si>
  <si>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</si>
  <si>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</si>
  <si>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</si>
  <si>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</si>
  <si>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</si>
  <si>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</si>
  <si>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</si>
  <si>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</si>
  <si>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</si>
  <si>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</si>
  <si>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</si>
  <si>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</si>
  <si>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</si>
  <si>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</si>
  <si>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</si>
  <si>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</si>
  <si>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</si>
  <si>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</si>
  <si>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</si>
  <si>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</si>
  <si>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</si>
  <si>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</si>
  <si>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</si>
  <si>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</si>
  <si>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</si>
  <si>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</si>
  <si>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</si>
  <si>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</si>
  <si>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</si>
  <si>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</si>
  <si>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</si>
  <si>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</si>
  <si>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</si>
  <si>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</si>
  <si>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</si>
  <si>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</si>
  <si>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</si>
  <si>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</si>
  <si>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</si>
  <si>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</si>
  <si>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</si>
  <si>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</si>
  <si>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MINITRAMPOLÍN MUELLES: Cama elástica de PVC calado y
enlucido tensada mediante 28 muelles de acero. para gimnasia
de nivel intermedio de 110x110 graduable en un solo lado, maya
americana con protector, maya americana con forro y tubería de
1 pulgada y media</t>
  </si>
  <si>
    <t>OB86-HBBH – BARRA OLÍMPICA CROMADA 220 CM DE 2,2
METROS (7,2 PIES) DE LONGITUD, Y UN PESO DE 20 KG
(44,1 LB). LA BARRA TIENE UN DIÁMETRO DE 28 MM, Y EL
ANCHO DE LOS MANGUITOS EN LOS EXTREMOS ES DE 50
MM. LAS BARRAS TIENEN DOS ZONAS DE AGARRE
MARCADAS, CON UNA SEPARACIÓN ESTÁNDAR
ENTRE ELLAS DE 910 MM.</t>
  </si>
  <si>
    <t>OB86-HBBH – BARRA OLÍMPICA CROMADA 220 CM DE 2,2
METROS (7,2 PIES) DE LONGITUD, Y UN PESO DE 15 KG
(44,1 LB). LA BARRA TIENE UN DIÁMETRO DE 28 MM, Y EL
ANCHO DE LOS MANGUITOS EN LOS EXTREMOS ES DE 50
MM. LAS BARRAS TIENEN DOS ZONAS DE AGARRE
MARCADAS, CON UNA SEPARACIÓN ESTÁNDAR
ENTRE ELLAS DE 910 MM.</t>
  </si>
  <si>
    <t>REEHUT ABRAZADERAS MANCUERNA PARA BARRAS
OLÍMPICA 50MM BARRAS DE PESAS, JUEGO DE 2
ABRAZADERAS DE BARRA, APTAS PARA EL TAMAÑO
ESTÁNDAR OLÍMPICO DE 2 PULGADAS. RÁPIDA
LIBERACIÓN, DURABILIDAD SUPERIOR Y RENDIMIENTO
EXCEPCIONAL.
MONTAJE Y DESMONTAJE CON UNA SOLA MANO. FÁCIL
DE USAR CON LAS MANOS CANSADAS. NYLON MACIZO Y
PLÁSTICO REFORZADO, ABS, NO ES FÁCIL DE DESLIZAR,
NO DAÑA LOS RECUBRIMIENTOS DE CROMO. PERFECTO
PARA ENTRENAMIENTOS, GRÚAS OLÍMPICAS, PRENSA DE
TECHO, ELEVADORES, PRENSA DE BANCO, O CUALQUIER
OTRO</t>
  </si>
  <si>
    <t>BUMPER PLATE PL37B 5KG CUENTA CON LA DUREZA
(SHORE A 85) CON UN DISEÑO RENOVADO Y DELGADO
QUE PERMITE CARGAS SUPERIORES EN LA BARRA.
TOLERANCIA DE PESO: +/- 1% DEL PESO DECLARADO
SHORE: A 85 REBOTE: MÍNIMO
DIÁMETRO EXTERIOR: 450 MM DIÁMETRO INTERIOR: 50.5
MM ESPESOR: 5 KG: 24MM
LETRAS EN RELIEVE CON EL LOGO</t>
  </si>
  <si>
    <t>BUMPER PLATE PL37B 10KG LOS BUMPERS PLATES
TRAINING BLACK STRONG SON ELABORADOS CON
CAUCHO NATURAL VIRGEN DE PRIMERA CALIDAD,
CUENTAN CON LA DUREZA (SHORE A 85) CON UN DISEÑO
RENOVADO Y DELGADO QUE PERMITE CARGAS
SUPERIORES EN LA BARRA. TOLERANCIA DE PESO: +/- 1%
DEL PESO DECLARADO
SHORE: A 85 REBOTE: MÍNIMO
DIÁMETRO EXTERIOR: 450 MM DIÁMETRO INTERIOR: 50.5
MM ESPESOR:10KG: 47MM
LETRAS EN RELIEVE CON EL LOGO</t>
  </si>
  <si>
    <t>BUMPER PLATE PL37B 20KG LOS BUMPERS PLATES
TRAINING BLACK STRONG SON ELABORADOS CON
CAUCHO NATURAL VIRGEN DE PRIMERA CALIDAD,
CUENTAN CON LA DUREZA (SHORE A 85) CON UN DISEÑO
RENOVADO Y DELGADO QUE PERMITE CARGAS
SUPERIORES EN LA BARRA. TOLERANCIA DE PESO: +/- 1%
DEL PESO DECLARADO
SHORE: A 85 REBOTE: MÍNIMO
DIÁMETRO EXTERIOR: 450 MM DIÁMETRO INTERIOR: 50.5
MM ESPESOR:20KG: 47MM
LETRAS EN RELIEVE CON EL LOGO</t>
  </si>
  <si>
    <t>WALL BALL WB1021 10KG CON MATERIALES DE LA MÁS
ALTA CALIDAD, USANDO CUERO SINTÉTICO DE ALTA
RESISTENCIA Y RECUBIERTO EN VINYL, ESPECIAL PARA
ENTREGARLE UN MAYOR AGARRE Y QUE NO SE DESLICE
EN TUS MANOS, AYUDANDOTE ASÍ EN LAS RUTINAS MÁS
EXIGENTES.
LA DURABILIDAD WALL BALL PRO ESTÁ ASEGURADA,
GRACIAS A SU DOBLE COSTURA, PERMITIENDO USAR
ESTOS BALONES EN RUTINAS DE ALTO IMPACTO, YA SEA
TANTO EN EL INTERIOR COMO EN EL EXTERIOR, EN LAS
MÁS VARIADAS APLICACIONES.
SU DISEÑO, CONSTRUCCIÓN Y CALIDAD DE SUS
MATERIALES PERMITEN QUE MANTENGAN SU FORMA, SIN
IMPORTAR
COMO SEAN USADOS. TIENE UN DIÁMETRO DE 35
CENTÍMETROS.</t>
  </si>
  <si>
    <t>CAJON CROSSFIT, 3 ALTURAS DIFERENTES SEGÚN SU
COLOCACIÓN: 40 X 50 X 60 CM.
PESO: 24 KG.
MADERA DE ALTA CALIDAD Y RESISTENCIA (GROSOR 1,8
CM).</t>
  </si>
  <si>
    <t>PESAS RUSAS EN ACERO PREMIUM. INDICADOR DE PESO
EN FRANJA DE COLOR. MANCUERNAS RUSAS EN
TERMINADO PREMIUM.
USO: DOMESTICO, INSTITUCIONAL Y PROFESIONAL.
KETTLEBELL EN PESO
(KG):4KG/6KG/8KG/10KG/12KG/16KG/20KG/24KG.</t>
  </si>
  <si>
    <t>COLCHONETA PARA GIMNASIA
ESTA COLCHONETA SE SIRVE MONTADA, CON FUNDA DE
PVC REFORZADO DE ALTA RESISTENCIA Y TACTO MUY
AGRADABLE, SU USO ES CONFORTABLE PARA LOS
USUARIOS Y MUY RESISTENTE GRACIAS A SUS CANTOS
REFORZADOS.
SUS DIMENSIONES Y DENSIDADES (DUREZA DEL
RELLENO) SON LAS SIGUIENTES:
DIMENSIONES:
2 M X 1 M X 10 CM (25 KG-M3) MEDIA, GIMNASIA CLÁSICA.</t>
  </si>
  <si>
    <t>PISO DE CAUCHO SUELO PARA GIMNASIO EJERCICIO
(METRO CUADRADO) TIPO PUZZLE PARA USO DE
CROSSFIT
CONTIENE 4 PIEZAS DE 50 CM X 50 CM DE 2 CM GROSOR
TOTAL DEL JUEGO: UN METRO CUADRADO FÁCIL DE
INSTALAR A TRAVÉS DE ENSAMBLE ENTRE PIEZAS
PISO EN CAUCHO PARA LA PROTECCIÓN DE EQUIPOS DE
GIMNASIA Y PISOS.
SU DISEÑO EN CAUCHO PROPORCIONA UNA SUPERFICIE
ANTIDESLIZANTE ESTABLE PARA EL MOMENTO DEL
EJERCICIO.
REDUCE LOS EFECTOS DE LA VIBRACIÓN POR EL
EJERCICIO.
REDUCE LA ESTÁTICA, LAS PARTÍCULAS DE POLVO Y LAS
FIBRAS DE UNA ALFOMBRA COMÚN, QUE EN EL
MOVIMIENTO PODRÍAN INGRESAR A LOS EJES O AL
MOTOR DEL EQUIPO. FÁCIL DE LIMPIAR.
GROSOR: 2 CM.</t>
  </si>
  <si>
    <t>PISO TATAMI 5 LINEAS TAMAÑO 100 X 100 CMS, GROSOR
2,5CMS REVERSIBLE ROJO/AZUL COMPOSICION EVA
(ETILENO VINIL ACETATO) COLOCACION: TIPO PUZZLE,
DUREZA 120 KGS X M3, PESO POR LAMINA 3,0 KGS
APROX. USOS RECOMENDADOS KARATE DO,
TAEKWONDO,
HAPKIDO, CAPOEIRA ENTRE OTROS.</t>
  </si>
  <si>
    <t>RED PARA TENIS DE CAMPO MEDIDAS : 12.8*1.7 METROS
(APROX), FABRICADA EN HDPE (POLIETILENO DE ALTA
DENSIDAD) DE 3MM , CON PROTECCION UV PARA MAYOR
DURABILIDAD , TRENZADA (ANUDADA) EN CUADROS DE
4.3*4.3 CMS.; BORDE SUPERIOR EN CINTA DE VINILO
COLOR BLANCO DE 10 CMS. CON DOBLEZ DE 5CMS;
BORDES LATERALES EN VINILO COLOR NEGRO DE 12 CMS
CON DOBLEZ DE 6 CMS., CON 3 OJALES A CADA LADO , Y
CON COMPARTIMIENTO PARA ANTENAS (PARA BRINDAR
MAYOR ESTABILIDAD) ; REFORZAMIENTO SUPERIOR
TEJIDO A MANO (DOBLE MALLA) DE 25.8 CMS (APROX) DE
ALTO
* 12.8 METROS (APROX) DE ANCHO, PARA LAS 6
PRIMERAS FILAS DEL BORDE SUPERIOR DE LA MALLA;
TEMPLADO CON CABLE DE ACERO TRENZADO DE 4/6MM
DE DIAMETRO, FORRADO
EN FUNDA DE PVC, DE 13.5 MT. DE LARGO.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</si>
</sst>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tabSelected="1" topLeftCell="A31" zoomScale="70" zoomScaleNormal="70" zoomScaleSheetLayoutView="70" zoomScalePageLayoutView="55" workbookViewId="0">
      <selection activeCell="G32" sqref="G32"/>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63.75" x14ac:dyDescent="0.25">
      <c r="A20" s="32">
        <v>1</v>
      </c>
      <c r="B20" s="24" t="s">
        <v>45</v>
      </c>
      <c r="C20" s="33"/>
      <c r="D20" s="25">
        <v>2</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89.25" x14ac:dyDescent="0.25">
      <c r="A21" s="32">
        <v>2</v>
      </c>
      <c r="B21" s="24" t="s">
        <v>46</v>
      </c>
      <c r="C21" s="33"/>
      <c r="D21" s="25">
        <v>2</v>
      </c>
      <c r="E21" s="34" t="s">
        <v>44</v>
      </c>
      <c r="F21" s="35"/>
      <c r="G21" s="28"/>
      <c r="H21" s="1">
        <f t="shared" ref="H21:H30" si="5">ROUND(F21*G21,0)</f>
        <v>0</v>
      </c>
      <c r="I21" s="28"/>
      <c r="J21" s="1">
        <f t="shared" ref="J21:J31" si="6">ROUND(F21*I21,0)</f>
        <v>0</v>
      </c>
      <c r="K21" s="1">
        <f t="shared" ref="K21:K31" si="7">ROUND(F21+H21+J21,0)</f>
        <v>0</v>
      </c>
      <c r="L21" s="1">
        <f t="shared" ref="L21:L31" si="8">ROUND(F21*D21,0)</f>
        <v>0</v>
      </c>
      <c r="M21" s="1">
        <f t="shared" ref="M21:M31" si="9">ROUND(L21*G21,0)</f>
        <v>0</v>
      </c>
      <c r="N21" s="1">
        <f t="shared" ref="N21:N31" si="10">ROUND(L21*I21,0)</f>
        <v>0</v>
      </c>
      <c r="O21" s="2">
        <f t="shared" ref="O21:O31" si="11">ROUND(L21+N21+M21,0)</f>
        <v>0</v>
      </c>
    </row>
    <row r="22" spans="1:15" s="23" customFormat="1" ht="89.25" x14ac:dyDescent="0.25">
      <c r="A22" s="32">
        <v>3</v>
      </c>
      <c r="B22" s="24" t="s">
        <v>47</v>
      </c>
      <c r="C22" s="33"/>
      <c r="D22" s="25">
        <v>2</v>
      </c>
      <c r="E22" s="34" t="s">
        <v>44</v>
      </c>
      <c r="F22" s="35"/>
      <c r="G22" s="28"/>
      <c r="H22" s="1">
        <f t="shared" si="5"/>
        <v>0</v>
      </c>
      <c r="I22" s="28"/>
      <c r="J22" s="1">
        <f t="shared" si="6"/>
        <v>0</v>
      </c>
      <c r="K22" s="1">
        <f t="shared" si="7"/>
        <v>0</v>
      </c>
      <c r="L22" s="1">
        <f t="shared" si="8"/>
        <v>0</v>
      </c>
      <c r="M22" s="1">
        <f t="shared" si="9"/>
        <v>0</v>
      </c>
      <c r="N22" s="1">
        <f t="shared" si="10"/>
        <v>0</v>
      </c>
      <c r="O22" s="2">
        <f t="shared" si="11"/>
        <v>0</v>
      </c>
    </row>
    <row r="23" spans="1:15" s="23" customFormat="1" ht="165.75" x14ac:dyDescent="0.25">
      <c r="A23" s="32">
        <v>4</v>
      </c>
      <c r="B23" s="24" t="s">
        <v>48</v>
      </c>
      <c r="C23" s="33"/>
      <c r="D23" s="25">
        <v>9</v>
      </c>
      <c r="E23" s="34" t="s">
        <v>44</v>
      </c>
      <c r="F23" s="35"/>
      <c r="G23" s="28"/>
      <c r="H23" s="1">
        <f t="shared" si="5"/>
        <v>0</v>
      </c>
      <c r="I23" s="28"/>
      <c r="J23" s="1">
        <f t="shared" si="6"/>
        <v>0</v>
      </c>
      <c r="K23" s="1">
        <f t="shared" si="7"/>
        <v>0</v>
      </c>
      <c r="L23" s="1">
        <f t="shared" si="8"/>
        <v>0</v>
      </c>
      <c r="M23" s="1">
        <f t="shared" si="9"/>
        <v>0</v>
      </c>
      <c r="N23" s="1">
        <f t="shared" si="10"/>
        <v>0</v>
      </c>
      <c r="O23" s="2">
        <f t="shared" si="11"/>
        <v>0</v>
      </c>
    </row>
    <row r="24" spans="1:15" s="23" customFormat="1" ht="102" x14ac:dyDescent="0.25">
      <c r="A24" s="32">
        <v>5</v>
      </c>
      <c r="B24" s="24" t="s">
        <v>49</v>
      </c>
      <c r="C24" s="33"/>
      <c r="D24" s="25">
        <v>6</v>
      </c>
      <c r="E24" s="34" t="s">
        <v>44</v>
      </c>
      <c r="F24" s="35"/>
      <c r="G24" s="28"/>
      <c r="H24" s="1">
        <f t="shared" si="5"/>
        <v>0</v>
      </c>
      <c r="I24" s="28"/>
      <c r="J24" s="1">
        <f t="shared" si="6"/>
        <v>0</v>
      </c>
      <c r="K24" s="1">
        <f t="shared" si="7"/>
        <v>0</v>
      </c>
      <c r="L24" s="1">
        <f t="shared" si="8"/>
        <v>0</v>
      </c>
      <c r="M24" s="1">
        <f t="shared" si="9"/>
        <v>0</v>
      </c>
      <c r="N24" s="1">
        <f t="shared" si="10"/>
        <v>0</v>
      </c>
      <c r="O24" s="2">
        <f t="shared" si="11"/>
        <v>0</v>
      </c>
    </row>
    <row r="25" spans="1:15" s="23" customFormat="1" ht="140.25" x14ac:dyDescent="0.25">
      <c r="A25" s="32">
        <v>6</v>
      </c>
      <c r="B25" s="24" t="s">
        <v>50</v>
      </c>
      <c r="C25" s="33"/>
      <c r="D25" s="25">
        <v>4</v>
      </c>
      <c r="E25" s="34" t="s">
        <v>44</v>
      </c>
      <c r="F25" s="35"/>
      <c r="G25" s="28"/>
      <c r="H25" s="1">
        <f t="shared" si="5"/>
        <v>0</v>
      </c>
      <c r="I25" s="28"/>
      <c r="J25" s="1">
        <f t="shared" si="6"/>
        <v>0</v>
      </c>
      <c r="K25" s="1">
        <f t="shared" si="7"/>
        <v>0</v>
      </c>
      <c r="L25" s="1">
        <f t="shared" si="8"/>
        <v>0</v>
      </c>
      <c r="M25" s="1">
        <f t="shared" si="9"/>
        <v>0</v>
      </c>
      <c r="N25" s="1">
        <f t="shared" si="10"/>
        <v>0</v>
      </c>
      <c r="O25" s="2">
        <f t="shared" si="11"/>
        <v>0</v>
      </c>
    </row>
    <row r="26" spans="1:15" s="23" customFormat="1" ht="140.25" x14ac:dyDescent="0.25">
      <c r="A26" s="32">
        <v>7</v>
      </c>
      <c r="B26" s="24" t="s">
        <v>51</v>
      </c>
      <c r="C26" s="33"/>
      <c r="D26" s="25">
        <v>4</v>
      </c>
      <c r="E26" s="34" t="s">
        <v>44</v>
      </c>
      <c r="F26" s="35"/>
      <c r="G26" s="28"/>
      <c r="H26" s="1">
        <f t="shared" si="5"/>
        <v>0</v>
      </c>
      <c r="I26" s="28"/>
      <c r="J26" s="1">
        <f t="shared" si="6"/>
        <v>0</v>
      </c>
      <c r="K26" s="1">
        <f t="shared" si="7"/>
        <v>0</v>
      </c>
      <c r="L26" s="1">
        <f t="shared" si="8"/>
        <v>0</v>
      </c>
      <c r="M26" s="1">
        <f t="shared" si="9"/>
        <v>0</v>
      </c>
      <c r="N26" s="1">
        <f t="shared" si="10"/>
        <v>0</v>
      </c>
      <c r="O26" s="2">
        <f t="shared" si="11"/>
        <v>0</v>
      </c>
    </row>
    <row r="27" spans="1:15" s="23" customFormat="1" ht="204" x14ac:dyDescent="0.25">
      <c r="A27" s="32">
        <v>8</v>
      </c>
      <c r="B27" s="24" t="s">
        <v>52</v>
      </c>
      <c r="C27" s="33"/>
      <c r="D27" s="25">
        <v>5</v>
      </c>
      <c r="E27" s="34" t="s">
        <v>44</v>
      </c>
      <c r="F27" s="35"/>
      <c r="G27" s="28"/>
      <c r="H27" s="1">
        <f t="shared" si="5"/>
        <v>0</v>
      </c>
      <c r="I27" s="28"/>
      <c r="J27" s="1">
        <f t="shared" si="6"/>
        <v>0</v>
      </c>
      <c r="K27" s="1">
        <f t="shared" si="7"/>
        <v>0</v>
      </c>
      <c r="L27" s="1">
        <f t="shared" si="8"/>
        <v>0</v>
      </c>
      <c r="M27" s="1">
        <f t="shared" si="9"/>
        <v>0</v>
      </c>
      <c r="N27" s="1">
        <f t="shared" si="10"/>
        <v>0</v>
      </c>
      <c r="O27" s="2">
        <f t="shared" si="11"/>
        <v>0</v>
      </c>
    </row>
    <row r="28" spans="1:15" s="23" customFormat="1" ht="63.75" x14ac:dyDescent="0.25">
      <c r="A28" s="32">
        <v>9</v>
      </c>
      <c r="B28" s="24" t="s">
        <v>53</v>
      </c>
      <c r="C28" s="33"/>
      <c r="D28" s="25">
        <v>4</v>
      </c>
      <c r="E28" s="34" t="s">
        <v>44</v>
      </c>
      <c r="F28" s="35"/>
      <c r="G28" s="28"/>
      <c r="H28" s="1">
        <f t="shared" si="5"/>
        <v>0</v>
      </c>
      <c r="I28" s="28"/>
      <c r="J28" s="1">
        <f t="shared" si="6"/>
        <v>0</v>
      </c>
      <c r="K28" s="1">
        <f t="shared" si="7"/>
        <v>0</v>
      </c>
      <c r="L28" s="1">
        <f t="shared" si="8"/>
        <v>0</v>
      </c>
      <c r="M28" s="1">
        <f t="shared" si="9"/>
        <v>0</v>
      </c>
      <c r="N28" s="1">
        <f t="shared" si="10"/>
        <v>0</v>
      </c>
      <c r="O28" s="2">
        <f t="shared" si="11"/>
        <v>0</v>
      </c>
    </row>
    <row r="29" spans="1:15" s="23" customFormat="1" ht="76.5" x14ac:dyDescent="0.25">
      <c r="A29" s="32">
        <v>10</v>
      </c>
      <c r="B29" s="24" t="s">
        <v>54</v>
      </c>
      <c r="C29" s="33"/>
      <c r="D29" s="25">
        <v>3</v>
      </c>
      <c r="E29" s="34" t="s">
        <v>44</v>
      </c>
      <c r="F29" s="35"/>
      <c r="G29" s="28"/>
      <c r="H29" s="1">
        <f t="shared" si="5"/>
        <v>0</v>
      </c>
      <c r="I29" s="28"/>
      <c r="J29" s="1">
        <f t="shared" si="6"/>
        <v>0</v>
      </c>
      <c r="K29" s="1">
        <f t="shared" si="7"/>
        <v>0</v>
      </c>
      <c r="L29" s="1">
        <f t="shared" si="8"/>
        <v>0</v>
      </c>
      <c r="M29" s="1">
        <f t="shared" si="9"/>
        <v>0</v>
      </c>
      <c r="N29" s="1">
        <f t="shared" si="10"/>
        <v>0</v>
      </c>
      <c r="O29" s="2">
        <f t="shared" si="11"/>
        <v>0</v>
      </c>
    </row>
    <row r="30" spans="1:15" s="23" customFormat="1" ht="127.5" x14ac:dyDescent="0.25">
      <c r="A30" s="32">
        <v>11</v>
      </c>
      <c r="B30" s="24" t="s">
        <v>55</v>
      </c>
      <c r="C30" s="33"/>
      <c r="D30" s="25">
        <v>15</v>
      </c>
      <c r="E30" s="34" t="s">
        <v>44</v>
      </c>
      <c r="F30" s="35"/>
      <c r="G30" s="28"/>
      <c r="H30" s="1">
        <f t="shared" si="5"/>
        <v>0</v>
      </c>
      <c r="I30" s="28"/>
      <c r="J30" s="1">
        <f t="shared" si="6"/>
        <v>0</v>
      </c>
      <c r="K30" s="1">
        <f t="shared" si="7"/>
        <v>0</v>
      </c>
      <c r="L30" s="1">
        <f t="shared" si="8"/>
        <v>0</v>
      </c>
      <c r="M30" s="1">
        <f t="shared" si="9"/>
        <v>0</v>
      </c>
      <c r="N30" s="1">
        <f t="shared" si="10"/>
        <v>0</v>
      </c>
      <c r="O30" s="2">
        <f t="shared" si="11"/>
        <v>0</v>
      </c>
    </row>
    <row r="31" spans="1:15" s="23" customFormat="1" ht="229.5" x14ac:dyDescent="0.25">
      <c r="A31" s="32">
        <v>12</v>
      </c>
      <c r="B31" s="24" t="s">
        <v>56</v>
      </c>
      <c r="C31" s="33"/>
      <c r="D31" s="25">
        <v>25</v>
      </c>
      <c r="E31" s="34" t="s">
        <v>44</v>
      </c>
      <c r="F31" s="35"/>
      <c r="G31" s="28"/>
      <c r="H31" s="1">
        <f>ROUND(F31*G31,0)</f>
        <v>0</v>
      </c>
      <c r="I31" s="28"/>
      <c r="J31" s="1">
        <f t="shared" si="6"/>
        <v>0</v>
      </c>
      <c r="K31" s="1">
        <f t="shared" si="7"/>
        <v>0</v>
      </c>
      <c r="L31" s="1">
        <f>ROUND(F31*D31,0)</f>
        <v>0</v>
      </c>
      <c r="M31" s="1">
        <f t="shared" si="9"/>
        <v>0</v>
      </c>
      <c r="N31" s="1">
        <f t="shared" si="10"/>
        <v>0</v>
      </c>
      <c r="O31" s="2">
        <f t="shared" si="11"/>
        <v>0</v>
      </c>
    </row>
    <row r="32" spans="1:15" s="23" customFormat="1" ht="120" customHeight="1" x14ac:dyDescent="0.25">
      <c r="A32" s="32">
        <v>13</v>
      </c>
      <c r="B32" s="24" t="s">
        <v>57</v>
      </c>
      <c r="C32" s="33"/>
      <c r="D32" s="25">
        <v>40</v>
      </c>
      <c r="E32" s="34" t="s">
        <v>44</v>
      </c>
      <c r="F32" s="35"/>
      <c r="G32" s="28"/>
      <c r="H32" s="1">
        <f>ROUND(F32*G32,0)</f>
        <v>0</v>
      </c>
      <c r="I32" s="28"/>
      <c r="J32" s="1">
        <f t="shared" ref="J32:J33" si="12">ROUND(F32*I32,0)</f>
        <v>0</v>
      </c>
      <c r="K32" s="1">
        <f t="shared" ref="K32:K33" si="13">ROUND(F32+H32+J32,0)</f>
        <v>0</v>
      </c>
      <c r="L32" s="1">
        <f t="shared" ref="L32:L33" si="14">ROUND(F32*D32,0)</f>
        <v>0</v>
      </c>
      <c r="M32" s="1">
        <f t="shared" ref="M32:M33" si="15">ROUND(L32*G32,0)</f>
        <v>0</v>
      </c>
      <c r="N32" s="1">
        <f t="shared" ref="N32:N33" si="16">ROUND(L32*I32,0)</f>
        <v>0</v>
      </c>
      <c r="O32" s="2">
        <f t="shared" ref="O32:O33" si="17">ROUND(L32+N32+M32,0)</f>
        <v>0</v>
      </c>
    </row>
    <row r="33" spans="1:15" s="23" customFormat="1" ht="249" customHeight="1" x14ac:dyDescent="0.25">
      <c r="A33" s="32">
        <v>14</v>
      </c>
      <c r="B33" s="24" t="s">
        <v>58</v>
      </c>
      <c r="C33" s="33"/>
      <c r="D33" s="25">
        <v>2</v>
      </c>
      <c r="E33" s="34" t="s">
        <v>44</v>
      </c>
      <c r="F33" s="35"/>
      <c r="G33" s="28"/>
      <c r="H33" s="1">
        <f t="shared" ref="H32:H33" si="18">ROUND(F33*G33,0)</f>
        <v>0</v>
      </c>
      <c r="I33" s="28"/>
      <c r="J33" s="1">
        <f t="shared" si="12"/>
        <v>0</v>
      </c>
      <c r="K33" s="1">
        <f t="shared" si="13"/>
        <v>0</v>
      </c>
      <c r="L33" s="1">
        <f>ROUND(F33*D33,0)</f>
        <v>0</v>
      </c>
      <c r="M33" s="1">
        <f t="shared" si="15"/>
        <v>0</v>
      </c>
      <c r="N33" s="1">
        <f t="shared" si="16"/>
        <v>0</v>
      </c>
      <c r="O33" s="2">
        <f t="shared" si="17"/>
        <v>0</v>
      </c>
    </row>
    <row r="34" spans="1:15" s="23" customFormat="1" ht="42" customHeight="1" thickBot="1" x14ac:dyDescent="0.25">
      <c r="A34" s="19"/>
      <c r="B34" s="69"/>
      <c r="C34" s="69"/>
      <c r="D34" s="69"/>
      <c r="E34" s="69"/>
      <c r="F34" s="69"/>
      <c r="G34" s="69"/>
      <c r="H34" s="69"/>
      <c r="I34" s="69"/>
      <c r="J34" s="69"/>
      <c r="K34" s="69"/>
      <c r="L34" s="69"/>
      <c r="M34" s="70" t="s">
        <v>35</v>
      </c>
      <c r="N34" s="70"/>
      <c r="O34" s="31">
        <f>SUMIF(G:G,0%,L:L)</f>
        <v>0</v>
      </c>
    </row>
    <row r="35" spans="1:15" s="23" customFormat="1" ht="39" customHeight="1" thickBot="1" x14ac:dyDescent="0.25">
      <c r="A35" s="58" t="s">
        <v>24</v>
      </c>
      <c r="B35" s="59"/>
      <c r="C35" s="59"/>
      <c r="D35" s="59"/>
      <c r="E35" s="59"/>
      <c r="F35" s="59"/>
      <c r="G35" s="59"/>
      <c r="H35" s="59"/>
      <c r="I35" s="59"/>
      <c r="J35" s="59"/>
      <c r="K35" s="59"/>
      <c r="L35" s="59"/>
      <c r="M35" s="71" t="s">
        <v>10</v>
      </c>
      <c r="N35" s="71"/>
      <c r="O35" s="4">
        <f>SUMIF(G:G,5%,L:L)</f>
        <v>0</v>
      </c>
    </row>
    <row r="36" spans="1:15" s="23" customFormat="1" ht="30" customHeight="1" x14ac:dyDescent="0.2">
      <c r="A36" s="54" t="s">
        <v>42</v>
      </c>
      <c r="B36" s="55"/>
      <c r="C36" s="55"/>
      <c r="D36" s="55"/>
      <c r="E36" s="55"/>
      <c r="F36" s="55"/>
      <c r="G36" s="55"/>
      <c r="H36" s="55"/>
      <c r="I36" s="55"/>
      <c r="J36" s="55"/>
      <c r="K36" s="55"/>
      <c r="L36" s="56"/>
      <c r="M36" s="71" t="s">
        <v>11</v>
      </c>
      <c r="N36" s="71"/>
      <c r="O36" s="4">
        <f>SUMIF(G:G,19%,L:L)</f>
        <v>0</v>
      </c>
    </row>
    <row r="37" spans="1:15" s="23" customFormat="1" ht="30" customHeight="1" x14ac:dyDescent="0.2">
      <c r="A37" s="57"/>
      <c r="B37" s="57"/>
      <c r="C37" s="57"/>
      <c r="D37" s="57"/>
      <c r="E37" s="57"/>
      <c r="F37" s="57"/>
      <c r="G37" s="57"/>
      <c r="H37" s="57"/>
      <c r="I37" s="57"/>
      <c r="J37" s="57"/>
      <c r="K37" s="57"/>
      <c r="L37" s="57"/>
      <c r="M37" s="36" t="s">
        <v>7</v>
      </c>
      <c r="N37" s="37"/>
      <c r="O37" s="5">
        <f>SUM(O34:O36)</f>
        <v>0</v>
      </c>
    </row>
    <row r="38" spans="1:15" s="23" customFormat="1" ht="30" customHeight="1" x14ac:dyDescent="0.2">
      <c r="A38" s="57"/>
      <c r="B38" s="57"/>
      <c r="C38" s="57"/>
      <c r="D38" s="57"/>
      <c r="E38" s="57"/>
      <c r="F38" s="57"/>
      <c r="G38" s="57"/>
      <c r="H38" s="57"/>
      <c r="I38" s="57"/>
      <c r="J38" s="57"/>
      <c r="K38" s="57"/>
      <c r="L38" s="57"/>
      <c r="M38" s="72" t="s">
        <v>12</v>
      </c>
      <c r="N38" s="73"/>
      <c r="O38" s="6">
        <f>ROUND(O35*5%,0)</f>
        <v>0</v>
      </c>
    </row>
    <row r="39" spans="1:15" s="23" customFormat="1" ht="30" customHeight="1" x14ac:dyDescent="0.2">
      <c r="A39" s="57"/>
      <c r="B39" s="57"/>
      <c r="C39" s="57"/>
      <c r="D39" s="57"/>
      <c r="E39" s="57"/>
      <c r="F39" s="57"/>
      <c r="G39" s="57"/>
      <c r="H39" s="57"/>
      <c r="I39" s="57"/>
      <c r="J39" s="57"/>
      <c r="K39" s="57"/>
      <c r="L39" s="57"/>
      <c r="M39" s="72" t="s">
        <v>13</v>
      </c>
      <c r="N39" s="73"/>
      <c r="O39" s="4">
        <f>ROUND(O36*19%,0)</f>
        <v>0</v>
      </c>
    </row>
    <row r="40" spans="1:15" s="23" customFormat="1" ht="30" customHeight="1" x14ac:dyDescent="0.2">
      <c r="A40" s="57"/>
      <c r="B40" s="57"/>
      <c r="C40" s="57"/>
      <c r="D40" s="57"/>
      <c r="E40" s="57"/>
      <c r="F40" s="57"/>
      <c r="G40" s="57"/>
      <c r="H40" s="57"/>
      <c r="I40" s="57"/>
      <c r="J40" s="57"/>
      <c r="K40" s="57"/>
      <c r="L40" s="57"/>
      <c r="M40" s="36" t="s">
        <v>14</v>
      </c>
      <c r="N40" s="37"/>
      <c r="O40" s="5">
        <f>SUM(O38:O39)</f>
        <v>0</v>
      </c>
    </row>
    <row r="41" spans="1:15" s="23" customFormat="1" ht="30" customHeight="1" x14ac:dyDescent="0.2">
      <c r="A41" s="57"/>
      <c r="B41" s="57"/>
      <c r="C41" s="57"/>
      <c r="D41" s="57"/>
      <c r="E41" s="57"/>
      <c r="F41" s="57"/>
      <c r="G41" s="57"/>
      <c r="H41" s="57"/>
      <c r="I41" s="57"/>
      <c r="J41" s="57"/>
      <c r="K41" s="57"/>
      <c r="L41" s="57"/>
      <c r="M41" s="40" t="s">
        <v>33</v>
      </c>
      <c r="N41" s="41"/>
      <c r="O41" s="4">
        <f>SUMIF(I:I,8%,N:N)</f>
        <v>0</v>
      </c>
    </row>
    <row r="42" spans="1:15" s="23" customFormat="1" ht="37.5" customHeight="1" x14ac:dyDescent="0.2">
      <c r="A42" s="57"/>
      <c r="B42" s="57"/>
      <c r="C42" s="57"/>
      <c r="D42" s="57"/>
      <c r="E42" s="57"/>
      <c r="F42" s="57"/>
      <c r="G42" s="57"/>
      <c r="H42" s="57"/>
      <c r="I42" s="57"/>
      <c r="J42" s="57"/>
      <c r="K42" s="57"/>
      <c r="L42" s="57"/>
      <c r="M42" s="38" t="s">
        <v>32</v>
      </c>
      <c r="N42" s="39"/>
      <c r="O42" s="5">
        <f>SUM(O41)</f>
        <v>0</v>
      </c>
    </row>
    <row r="43" spans="1:15" s="23" customFormat="1" ht="44.25" customHeight="1" x14ac:dyDescent="0.2">
      <c r="A43" s="57"/>
      <c r="B43" s="57"/>
      <c r="C43" s="57"/>
      <c r="D43" s="57"/>
      <c r="E43" s="57"/>
      <c r="F43" s="57"/>
      <c r="G43" s="57"/>
      <c r="H43" s="57"/>
      <c r="I43" s="57"/>
      <c r="J43" s="57"/>
      <c r="K43" s="57"/>
      <c r="L43" s="57"/>
      <c r="M43" s="38" t="s">
        <v>15</v>
      </c>
      <c r="N43" s="39"/>
      <c r="O43" s="5">
        <f>+O37+O40+O42</f>
        <v>0</v>
      </c>
    </row>
    <row r="46" spans="1:15" x14ac:dyDescent="0.25">
      <c r="B46" s="30"/>
      <c r="C46" s="30"/>
    </row>
    <row r="47" spans="1:15" x14ac:dyDescent="0.25">
      <c r="B47" s="67"/>
      <c r="C47" s="67"/>
    </row>
    <row r="48" spans="1:15" ht="15.75" thickBot="1" x14ac:dyDescent="0.3">
      <c r="B48" s="68"/>
      <c r="C48" s="68"/>
    </row>
    <row r="49" spans="1:3" x14ac:dyDescent="0.25">
      <c r="B49" s="61" t="s">
        <v>20</v>
      </c>
      <c r="C49" s="61"/>
    </row>
    <row r="51" spans="1:3" x14ac:dyDescent="0.25">
      <c r="A51" s="26" t="s">
        <v>43</v>
      </c>
    </row>
  </sheetData>
  <sheetProtection algorithmName="SHA-512" hashValue="SvisGYikvB8ea2ci40YnmAVoEKfqwRCsjU8Q04QmwVYEalVLjz1h5Ayz+KMJH6rHLZ3U+nSX2h/OoQss7Loj3w==" saltValue="1yRf2Y5Bf0BOZpdMrCdWEQ==" spinCount="100000" sheet="1" selectLockedCells="1"/>
  <mergeCells count="30">
    <mergeCell ref="A36:L43"/>
    <mergeCell ref="A35:L35"/>
    <mergeCell ref="A10:B10"/>
    <mergeCell ref="B49:C49"/>
    <mergeCell ref="D14:G14"/>
    <mergeCell ref="D16:G16"/>
    <mergeCell ref="F10:G10"/>
    <mergeCell ref="L10:N10"/>
    <mergeCell ref="B47:C48"/>
    <mergeCell ref="B34:L34"/>
    <mergeCell ref="M34:N34"/>
    <mergeCell ref="M35:N35"/>
    <mergeCell ref="M36:N36"/>
    <mergeCell ref="M37:N37"/>
    <mergeCell ref="M38:N38"/>
    <mergeCell ref="M39:N39"/>
    <mergeCell ref="A2:A5"/>
    <mergeCell ref="D12:G12"/>
    <mergeCell ref="A12:B16"/>
    <mergeCell ref="B2:M2"/>
    <mergeCell ref="B3:M3"/>
    <mergeCell ref="B4:M5"/>
    <mergeCell ref="M40:N40"/>
    <mergeCell ref="M43:N43"/>
    <mergeCell ref="M41:N41"/>
    <mergeCell ref="M42:N42"/>
    <mergeCell ref="N2:O2"/>
    <mergeCell ref="N3:O3"/>
    <mergeCell ref="N4:O4"/>
    <mergeCell ref="N5:O5"/>
  </mergeCells>
  <dataValidations count="1">
    <dataValidation type="whole" allowBlank="1" showInputMessage="1" showErrorMessage="1" sqref="F20:F3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G20:G33</xm:sqref>
        </x14:dataValidation>
        <x14:dataValidation type="list" allowBlank="1" showInputMessage="1" showErrorMessage="1">
          <x14:formula1>
            <xm:f>Hoja2!$F$7:$F$8</xm:f>
          </x14:formula1>
          <xm:sqref>I20:I33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2023-09-18T17:11:21Z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