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FICINA DE COMPRAS\OneDrive - UNIVERSIDAD DE CUNDINAMARCA\COMPRAS\2023\32.1-18 CONTRATOS 2023\32.1-18.1 CONTRATOS ORDEN CONTRACTUAL DE COMPRA\S-CD-021 SST\"/>
    </mc:Choice>
  </mc:AlternateContent>
  <bookViews>
    <workbookView xWindow="-120" yWindow="-120" windowWidth="21840" windowHeight="13140"/>
  </bookViews>
  <sheets>
    <sheet name="Hoja1" sheetId="1" r:id="rId1"/>
    <sheet name="Hoja2" sheetId="2" state="hidden" r:id="rId2"/>
  </sheets>
  <definedNames>
    <definedName name="_xlnm.Print_Area" localSheetId="0">Hoja1!$A$1:$O$54</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39" i="1" l="1"/>
  <c r="H21" i="1"/>
  <c r="K21" i="1" s="1"/>
  <c r="J21" i="1"/>
  <c r="L21" i="1"/>
  <c r="M21" i="1"/>
  <c r="N21" i="1"/>
  <c r="O21" i="1" s="1"/>
  <c r="H22" i="1"/>
  <c r="J22" i="1"/>
  <c r="K22" i="1"/>
  <c r="L22" i="1"/>
  <c r="M22" i="1"/>
  <c r="N22" i="1"/>
  <c r="O22" i="1" s="1"/>
  <c r="H23" i="1"/>
  <c r="K23" i="1" s="1"/>
  <c r="J23" i="1"/>
  <c r="L23" i="1"/>
  <c r="N23" i="1" s="1"/>
  <c r="M23" i="1"/>
  <c r="H24" i="1"/>
  <c r="J24" i="1"/>
  <c r="K24" i="1"/>
  <c r="L24" i="1"/>
  <c r="M24" i="1" s="1"/>
  <c r="N24" i="1"/>
  <c r="H25" i="1"/>
  <c r="J25" i="1"/>
  <c r="K25" i="1"/>
  <c r="L25" i="1"/>
  <c r="M25" i="1"/>
  <c r="N25" i="1"/>
  <c r="O25" i="1"/>
  <c r="H26" i="1"/>
  <c r="K26" i="1" s="1"/>
  <c r="J26" i="1"/>
  <c r="L26" i="1"/>
  <c r="M26" i="1" s="1"/>
  <c r="H27" i="1"/>
  <c r="K27" i="1" s="1"/>
  <c r="J27" i="1"/>
  <c r="L27" i="1"/>
  <c r="M27" i="1"/>
  <c r="N27" i="1"/>
  <c r="O27" i="1"/>
  <c r="H28" i="1"/>
  <c r="K28" i="1" s="1"/>
  <c r="J28" i="1"/>
  <c r="L28" i="1"/>
  <c r="O28" i="1" s="1"/>
  <c r="M28" i="1"/>
  <c r="N28" i="1"/>
  <c r="H29" i="1"/>
  <c r="J29" i="1"/>
  <c r="K29" i="1"/>
  <c r="L29" i="1"/>
  <c r="M29" i="1"/>
  <c r="O29" i="1" s="1"/>
  <c r="N29" i="1"/>
  <c r="H30" i="1"/>
  <c r="J30" i="1"/>
  <c r="K30" i="1"/>
  <c r="L30" i="1"/>
  <c r="M30" i="1" s="1"/>
  <c r="H31" i="1"/>
  <c r="J31" i="1"/>
  <c r="K31" i="1"/>
  <c r="L31" i="1"/>
  <c r="N31" i="1" s="1"/>
  <c r="M31" i="1"/>
  <c r="H32" i="1"/>
  <c r="K32" i="1" s="1"/>
  <c r="J32" i="1"/>
  <c r="L32" i="1"/>
  <c r="M32" i="1"/>
  <c r="N32" i="1"/>
  <c r="O32" i="1"/>
  <c r="H33" i="1"/>
  <c r="J33" i="1"/>
  <c r="K33" i="1"/>
  <c r="L33" i="1"/>
  <c r="M33" i="1"/>
  <c r="N33" i="1"/>
  <c r="O33" i="1"/>
  <c r="H34" i="1"/>
  <c r="K34" i="1" s="1"/>
  <c r="J34" i="1"/>
  <c r="L34" i="1"/>
  <c r="M34" i="1"/>
  <c r="N34" i="1"/>
  <c r="O34" i="1" s="1"/>
  <c r="H35" i="1"/>
  <c r="K35" i="1" s="1"/>
  <c r="J35" i="1"/>
  <c r="L35" i="1"/>
  <c r="N35" i="1" s="1"/>
  <c r="M35" i="1"/>
  <c r="H36" i="1"/>
  <c r="J36" i="1"/>
  <c r="K36" i="1"/>
  <c r="L36" i="1"/>
  <c r="N36" i="1"/>
  <c r="H20" i="1"/>
  <c r="O35" i="1" l="1"/>
  <c r="N30" i="1"/>
  <c r="O30" i="1" s="1"/>
  <c r="O23" i="1"/>
  <c r="M36" i="1"/>
  <c r="O36" i="1" s="1"/>
  <c r="O31" i="1"/>
  <c r="N26" i="1"/>
  <c r="O26" i="1" s="1"/>
  <c r="O24" i="1"/>
  <c r="L20" i="1"/>
  <c r="N20" i="1" s="1"/>
  <c r="J20" i="1"/>
  <c r="K20" i="1" s="1"/>
  <c r="M20" i="1" l="1"/>
  <c r="O20" i="1" s="1"/>
  <c r="O38" i="1"/>
  <c r="O41" i="1" s="1"/>
  <c r="O44" i="1" l="1"/>
  <c r="O37" i="1"/>
  <c r="O45" i="1" l="1"/>
  <c r="O42" i="1" l="1"/>
  <c r="O43" i="1" s="1"/>
  <c r="O40" i="1"/>
  <c r="O46" i="1" s="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<sst xmlns="http://schemas.openxmlformats.org/spreadsheetml/2006/main" count="79" uniqueCount="62">
  <si>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</si>
  <si>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</si>
  <si>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</si>
  <si>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</si>
  <si>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</si>
  <si>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</si>
  <si>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</si>
  <si>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</si>
  <si>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</si>
  <si>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</si>
  <si>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</si>
  <si>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</si>
  <si>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</si>
  <si>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</si>
  <si>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</si>
  <si>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</si>
  <si>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</si>
  <si>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</si>
  <si>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</si>
  <si>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</si>
  <si>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</si>
  <si>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</si>
  <si>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</si>
  <si>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</si>
  <si>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</si>
  <si>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</si>
  <si>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</si>
  <si>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</si>
  <si>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</si>
  <si>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</si>
  <si>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</si>
  <si>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</si>
  <si>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</si>
  <si>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</si>
  <si>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</si>
  <si>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</si>
  <si>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</si>
  <si>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</si>
  <si>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</si>
  <si>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</si>
  <si>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</si>
  <si>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</si>
  <si>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</si>
  <si>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</si>
  <si>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</si>
  <si>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Guantes Multiplex: fabricados de un tejido de punto de nylon
negro sin costuras, recubrimiento de poliuretano, que provee una
capa con buena resistencia a la abrasión y rasgado. Certificado
EN 420: 2003- Estándar Europeo EN 388:2003. Venir en pares
diestro y zurdo.</t>
  </si>
  <si>
    <t>Bota de Seguridad: En Cuero de origen bovino curtido al cromo,
corregida o carnaza. La suela debe ser fabricada en caucho o
material sintético de alta impermeabilidad y resistente a los
aceites y grasas; Con gravado antideslizante y con puntera de
seguridad. Debe cumplir con la normativa UNE-EN ISO
/20345:2011 NUM5.8.3 de abrasión al suelo, UNE-EN ISO
20345:2011 NUM 5.8.4 Flexión de la suela , UNE – EN ISO
/20345:2011 NUM 5.3.1.2 Adherencia total en la suela, UNE-EN
ISO 22568-2-IMPACTO Num.5.3 COMPRESIÓN NUM 5.4
Resistencia mecánica de la puntera.
TALLA 37: 2,TALLA 38: 2 ,TALLA 40:2,TALLA 41:2, TALLA 42:6</t>
  </si>
  <si>
    <t>Guantes de nitrilo negro : Desechables ambidiestros fabricados
en Nitrilo 100%, lo cual les confiere suavidad y sensibilidad a la
hora de ser utilizados. No estéril, con buena resistencia al
rasgado. Libre de talco, para evitar la contaminación de los
productos. Qué cumpla la normativa en
EN 455 O EN420.
TALLA S: 2,TALLA M: 4 ,TALLA L:2 CAJAS X 100</t>
  </si>
  <si>
    <t>Guantes PVC largos para químicos: Resistencia a los aceites e
hidrocarburos derivados del petróleo, a los aceites minerales,
aceites vegetales y ácidos. También posee muy buenas
propiedades de elongación, así como una adecuada flexibilidad,
tensión y compresión. Con cumplimiento en la normativa ANSI /
ISEA 105-2000. Venir en pares diestro y zurdo
TALLA 8: 1,TALLA 9: 2 ,TALLA 10:2</t>
  </si>
  <si>
    <t>Rodilleras Industriales Dotación Acolchadas Trabajo Pesado:
Elaboradas en espuma de alta densidad doradas en poliéster de
alta densidad con protección en termoplástico de PE O PP, Con
sujeción en tiras elásticas en neopreno. Con cumplimento en la
normativa EN ISO 13688:13 y EN 14404:05. Venir en pares
diestro y zurdo.</t>
  </si>
  <si>
    <t>Saco en lona de 170 litros- para Kit de rescate: Debe contar con
correas graduables con bolsillos externos, y organizador interno
para el kit de rescate. Debe venir en color visible preferiblemente
naranja o rojo. La lona tiene que ser de alta resistencia.</t>
  </si>
  <si>
    <t>Flexómetro de 5mts:Instrumento de medida delimitado por
centímetros, compuesto por una cinta metálica flexible, auto
enrollable en una carcasa con sistema de freno y bloqueo</t>
  </si>
  <si>
    <t>Inmovilizador miembros superiores e inferiores(Sam Splint):
Flexible y moldeable. Uso adulto - pediátrico. Dimensiones:
100cm x 10cm</t>
  </si>
  <si>
    <t>Inmovilizador de cabeza para camilla: Fabricado en poliuretano
color naranja . Compuesto por una base con velcro y correas
para ser fijada a la tabla espinal y recibir los dos cojines
laterales. Resistentes correas para inmovilización de fácil
operación.</t>
  </si>
  <si>
    <t>línea de vida de 50 m con gancho: con capacidad de 5000 libras
(22 KN) de 8mm de grosor. Debe estar certificada EN-892. Debe
contar con gancho de seguridad de doble cierre - Grande -
53mm Ø. Mínima resistencia a la rotura: 5000 lbs (23kN).</t>
  </si>
  <si>
    <t>Eslinga graduable con absorbedor-Línea de vida vertical
13mm*30 mts con gancho Certificada: Fabricado en reata de 45
mm de ancho. Reatas en poliéster 100% de alta resistentes a la
tensión y abrasión. Soporte dorsal con información de uso de
cada punto de anclaje. Elaborado con herrajes argolla en D
inspeccionados y aprobados 100% a 3600 lb, 16 KN y herrajes
de alta resistencia a la tensión de rotura y alta resistencia a la
corrosión. Costuras fabricadas en hilo de nylon de alta
resistencia y de color diferente a la reata para facilitar
identificación. Diseño ergonómico que garantice confort al
usuario. Con cuerda semi-estática trenzada de alta resistencia
(7000 lbs) en 13mm de diámetro y Gancho en acero forjado de
65mm (2 1/2”) con carga de tracción de 5000 lbs de doble
accionar.</t>
  </si>
  <si>
    <t>50-20ra: eslinga de posicionamiento incluye ganchos de ¾” -
21mm de apertura a cada extremo y dos mosquetones medianos
de cierre automatico por cada punta: fabricada en reata de
poliéster de 25mm de ancho y longitud fija. Para usuarios con
rango de peso entre 59 kg - 140 kg (1persona) con uniforme y
herramientas incluidas</t>
  </si>
  <si>
    <t>Cuerda poliéster certifica 50 m: Deben tener alma y funda, con
una resistencia de 5000 libras (22 KN) y estar certificas.</t>
  </si>
  <si>
    <t>50-20rc: eslinga de posicionamiento con gancho de 2½"" - 65mm
de apertura a un extremo y de ¾” -21mm de apertura al otro
extremo:
fabricada en reata de poliéster de 25mm de ancho y longitud fija.
Para usuarios con rango de peso entre 59 kg - 140 kg
(1persona) con uniforme y herramientas incluidas.</t>
  </si>
  <si>
    <t>Tie off: Piezas metálicas de acero revestido para resistencia a la
corrosión y fortaleza. Zapata protectora de poliéster de 7,6 cm (3
pulgadas) de ancho para mayor resistencia a la abrasión y
duración del producto. Pieza de fuerza de poliéster de 4,4 cm (1-
3/4 pulgada) (2.267 kg (5.000 lb) de fuerza de tensión mínima.</t>
  </si>
  <si>
    <t>Polea doble de acero para trabajo en alturas: De alta resistencia
con dobles placas laterales móviles ultra compactas y ligeras
para cuerda de hasta 13mm. Con certificación ce en 12278</t>
  </si>
  <si>
    <t>Polea sencilla de acero para trabajo en alturas: De alta
resistencia con placas laterales móviles ultra compactas y ligeras
para cuerda de hasta 13mm. Con certificación ce en 12278.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</si>
</sst>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4"/>
  <sheetViews>
    <sheetView tabSelected="1" zoomScale="70" zoomScaleNormal="70" zoomScaleSheetLayoutView="70" zoomScalePageLayoutView="55" workbookViewId="0">
      <selection activeCell="B50" sqref="B50:C51"/>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3"/>
      <c r="B2" s="53" t="s">
        <v>0</v>
      </c>
      <c r="C2" s="53"/>
      <c r="D2" s="53"/>
      <c r="E2" s="53"/>
      <c r="F2" s="53"/>
      <c r="G2" s="53"/>
      <c r="H2" s="53"/>
      <c r="I2" s="53"/>
      <c r="J2" s="53"/>
      <c r="K2" s="53"/>
      <c r="L2" s="53"/>
      <c r="M2" s="53"/>
      <c r="N2" s="42" t="s">
        <v>37</v>
      </c>
      <c r="O2" s="42"/>
    </row>
    <row r="3" spans="1:15" ht="15.75" customHeight="1" x14ac:dyDescent="0.25">
      <c r="A3" s="43"/>
      <c r="B3" s="53" t="s">
        <v>1</v>
      </c>
      <c r="C3" s="53"/>
      <c r="D3" s="53"/>
      <c r="E3" s="53"/>
      <c r="F3" s="53"/>
      <c r="G3" s="53"/>
      <c r="H3" s="53"/>
      <c r="I3" s="53"/>
      <c r="J3" s="53"/>
      <c r="K3" s="53"/>
      <c r="L3" s="53"/>
      <c r="M3" s="53"/>
      <c r="N3" s="42" t="s">
        <v>40</v>
      </c>
      <c r="O3" s="42"/>
    </row>
    <row r="4" spans="1:15" ht="16.5" customHeight="1" x14ac:dyDescent="0.25">
      <c r="A4" s="43"/>
      <c r="B4" s="53" t="s">
        <v>36</v>
      </c>
      <c r="C4" s="53"/>
      <c r="D4" s="53"/>
      <c r="E4" s="53"/>
      <c r="F4" s="53"/>
      <c r="G4" s="53"/>
      <c r="H4" s="53"/>
      <c r="I4" s="53"/>
      <c r="J4" s="53"/>
      <c r="K4" s="53"/>
      <c r="L4" s="53"/>
      <c r="M4" s="53"/>
      <c r="N4" s="42" t="s">
        <v>41</v>
      </c>
      <c r="O4" s="42"/>
    </row>
    <row r="5" spans="1:15" ht="15" customHeight="1" x14ac:dyDescent="0.25">
      <c r="A5" s="43"/>
      <c r="B5" s="53"/>
      <c r="C5" s="53"/>
      <c r="D5" s="53"/>
      <c r="E5" s="53"/>
      <c r="F5" s="53"/>
      <c r="G5" s="53"/>
      <c r="H5" s="53"/>
      <c r="I5" s="53"/>
      <c r="J5" s="53"/>
      <c r="K5" s="53"/>
      <c r="L5" s="53"/>
      <c r="M5" s="53"/>
      <c r="N5" s="42" t="s">
        <v>38</v>
      </c>
      <c r="O5" s="42"/>
    </row>
    <row r="7" spans="1:15" x14ac:dyDescent="0.25">
      <c r="A7" s="11" t="s">
        <v>39</v>
      </c>
    </row>
    <row r="8" spans="1:15" x14ac:dyDescent="0.25">
      <c r="A8" s="11"/>
    </row>
    <row r="9" spans="1:15" x14ac:dyDescent="0.25">
      <c r="A9" s="12" t="s">
        <v>29</v>
      </c>
    </row>
    <row r="10" spans="1:15" ht="25.5" customHeight="1" x14ac:dyDescent="0.25">
      <c r="A10" s="60" t="s">
        <v>28</v>
      </c>
      <c r="B10" s="60"/>
      <c r="C10" s="13"/>
      <c r="E10" s="14" t="s">
        <v>21</v>
      </c>
      <c r="F10" s="62"/>
      <c r="G10" s="63"/>
      <c r="K10" s="15" t="s">
        <v>16</v>
      </c>
      <c r="L10" s="64"/>
      <c r="M10" s="65"/>
      <c r="N10" s="66"/>
    </row>
    <row r="11" spans="1:15" ht="15.75" thickBot="1" x14ac:dyDescent="0.3">
      <c r="A11" s="13"/>
      <c r="B11" s="13"/>
      <c r="C11" s="13"/>
      <c r="E11" s="16"/>
      <c r="F11" s="16"/>
      <c r="G11" s="16"/>
      <c r="K11" s="17"/>
      <c r="L11" s="18"/>
      <c r="M11" s="18"/>
      <c r="N11" s="18"/>
    </row>
    <row r="12" spans="1:15" ht="30.75" customHeight="1" thickBot="1" x14ac:dyDescent="0.3">
      <c r="A12" s="47" t="s">
        <v>26</v>
      </c>
      <c r="B12" s="48"/>
      <c r="C12" s="19"/>
      <c r="D12" s="44" t="s">
        <v>17</v>
      </c>
      <c r="E12" s="45"/>
      <c r="F12" s="45"/>
      <c r="G12" s="46"/>
      <c r="H12" s="7"/>
      <c r="I12" s="29"/>
      <c r="J12" s="29"/>
      <c r="K12" s="17"/>
    </row>
    <row r="13" spans="1:15" ht="15.75" thickBot="1" x14ac:dyDescent="0.3">
      <c r="A13" s="49"/>
      <c r="B13" s="50"/>
      <c r="C13" s="19"/>
      <c r="D13" s="18"/>
      <c r="E13" s="16"/>
      <c r="F13" s="16"/>
      <c r="G13" s="16"/>
      <c r="K13" s="17"/>
    </row>
    <row r="14" spans="1:15" ht="30" customHeight="1" thickBot="1" x14ac:dyDescent="0.3">
      <c r="A14" s="49"/>
      <c r="B14" s="50"/>
      <c r="C14" s="19"/>
      <c r="D14" s="44" t="s">
        <v>18</v>
      </c>
      <c r="E14" s="45"/>
      <c r="F14" s="45"/>
      <c r="G14" s="46"/>
      <c r="H14" s="7"/>
      <c r="I14" s="29"/>
      <c r="J14" s="29"/>
      <c r="K14" s="17"/>
    </row>
    <row r="15" spans="1:15" ht="18.75" customHeight="1" thickBot="1" x14ac:dyDescent="0.3">
      <c r="A15" s="49"/>
      <c r="B15" s="50"/>
      <c r="C15" s="19"/>
      <c r="E15" s="16"/>
      <c r="F15" s="16"/>
      <c r="G15" s="16"/>
      <c r="K15" s="17"/>
    </row>
    <row r="16" spans="1:15" ht="24" customHeight="1" thickBot="1" x14ac:dyDescent="0.3">
      <c r="A16" s="51"/>
      <c r="B16" s="52"/>
      <c r="C16" s="19"/>
      <c r="D16" s="44" t="s">
        <v>22</v>
      </c>
      <c r="E16" s="45"/>
      <c r="F16" s="45"/>
      <c r="G16" s="46"/>
      <c r="H16" s="7"/>
      <c r="I16" s="29"/>
      <c r="J16" s="29"/>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63.75" x14ac:dyDescent="0.25">
      <c r="A20" s="32">
        <v>1</v>
      </c>
      <c r="B20" s="24" t="s">
        <v>45</v>
      </c>
      <c r="C20" s="33"/>
      <c r="D20" s="25">
        <v>20</v>
      </c>
      <c r="E20" s="34" t="s">
        <v>44</v>
      </c>
      <c r="F20" s="35"/>
      <c r="G20" s="28"/>
      <c r="H20" s="1">
        <f>ROUND(F20*G20,0)</f>
        <v>0</v>
      </c>
      <c r="I20" s="28"/>
      <c r="J20" s="1">
        <f t="shared" ref="J20" si="0">ROUND(F20*I20,0)</f>
        <v>0</v>
      </c>
      <c r="K20" s="1">
        <f t="shared" ref="K20" si="1">ROUND(F20+H20+J20,0)</f>
        <v>0</v>
      </c>
      <c r="L20" s="1">
        <f t="shared" ref="L20" si="2">ROUND(F20*D20,0)</f>
        <v>0</v>
      </c>
      <c r="M20" s="1">
        <f t="shared" ref="M20" si="3">ROUND(L20*G20,0)</f>
        <v>0</v>
      </c>
      <c r="N20" s="1">
        <f t="shared" ref="N20" si="4">ROUND(L20*I20,0)</f>
        <v>0</v>
      </c>
      <c r="O20" s="2">
        <f t="shared" ref="O20" si="5">ROUND(L20+N20+M20,0)</f>
        <v>0</v>
      </c>
    </row>
    <row r="21" spans="1:15" s="23" customFormat="1" ht="140.25" x14ac:dyDescent="0.25">
      <c r="A21" s="32">
        <v>2</v>
      </c>
      <c r="B21" s="24" t="s">
        <v>46</v>
      </c>
      <c r="C21" s="33"/>
      <c r="D21" s="25">
        <v>14</v>
      </c>
      <c r="E21" s="34" t="s">
        <v>44</v>
      </c>
      <c r="F21" s="35"/>
      <c r="G21" s="28"/>
      <c r="H21" s="1">
        <f t="shared" ref="H21:H36" si="6">ROUND(F21*G21,0)</f>
        <v>0</v>
      </c>
      <c r="I21" s="28"/>
      <c r="J21" s="1">
        <f t="shared" ref="J21:J36" si="7">ROUND(F21*I21,0)</f>
        <v>0</v>
      </c>
      <c r="K21" s="1">
        <f t="shared" ref="K21:K36" si="8">ROUND(F21+H21+J21,0)</f>
        <v>0</v>
      </c>
      <c r="L21" s="1">
        <f t="shared" ref="L21:L36" si="9">ROUND(F21*D21,0)</f>
        <v>0</v>
      </c>
      <c r="M21" s="1">
        <f t="shared" ref="M21:M36" si="10">ROUND(L21*G21,0)</f>
        <v>0</v>
      </c>
      <c r="N21" s="1">
        <f t="shared" ref="N21:N36" si="11">ROUND(L21*I21,0)</f>
        <v>0</v>
      </c>
      <c r="O21" s="2">
        <f t="shared" ref="O21:O36" si="12">ROUND(L21+N21+M21,0)</f>
        <v>0</v>
      </c>
    </row>
    <row r="22" spans="1:15" s="23" customFormat="1" ht="89.25" x14ac:dyDescent="0.25">
      <c r="A22" s="32">
        <v>3</v>
      </c>
      <c r="B22" s="24" t="s">
        <v>47</v>
      </c>
      <c r="C22" s="33"/>
      <c r="D22" s="25">
        <v>8</v>
      </c>
      <c r="E22" s="34" t="s">
        <v>44</v>
      </c>
      <c r="F22" s="35"/>
      <c r="G22" s="28"/>
      <c r="H22" s="1">
        <f t="shared" si="6"/>
        <v>0</v>
      </c>
      <c r="I22" s="28"/>
      <c r="J22" s="1">
        <f t="shared" si="7"/>
        <v>0</v>
      </c>
      <c r="K22" s="1">
        <f t="shared" si="8"/>
        <v>0</v>
      </c>
      <c r="L22" s="1">
        <f t="shared" si="9"/>
        <v>0</v>
      </c>
      <c r="M22" s="1">
        <f t="shared" si="10"/>
        <v>0</v>
      </c>
      <c r="N22" s="1">
        <f t="shared" si="11"/>
        <v>0</v>
      </c>
      <c r="O22" s="2">
        <f t="shared" si="12"/>
        <v>0</v>
      </c>
    </row>
    <row r="23" spans="1:15" s="23" customFormat="1" ht="89.25" x14ac:dyDescent="0.25">
      <c r="A23" s="32">
        <v>4</v>
      </c>
      <c r="B23" s="24" t="s">
        <v>48</v>
      </c>
      <c r="C23" s="33"/>
      <c r="D23" s="25">
        <v>5</v>
      </c>
      <c r="E23" s="34" t="s">
        <v>44</v>
      </c>
      <c r="F23" s="35"/>
      <c r="G23" s="28"/>
      <c r="H23" s="1">
        <f t="shared" si="6"/>
        <v>0</v>
      </c>
      <c r="I23" s="28"/>
      <c r="J23" s="1">
        <f t="shared" si="7"/>
        <v>0</v>
      </c>
      <c r="K23" s="1">
        <f t="shared" si="8"/>
        <v>0</v>
      </c>
      <c r="L23" s="1">
        <f t="shared" si="9"/>
        <v>0</v>
      </c>
      <c r="M23" s="1">
        <f t="shared" si="10"/>
        <v>0</v>
      </c>
      <c r="N23" s="1">
        <f t="shared" si="11"/>
        <v>0</v>
      </c>
      <c r="O23" s="2">
        <f t="shared" si="12"/>
        <v>0</v>
      </c>
    </row>
    <row r="24" spans="1:15" s="23" customFormat="1" ht="76.5" x14ac:dyDescent="0.25">
      <c r="A24" s="32">
        <v>5</v>
      </c>
      <c r="B24" s="24" t="s">
        <v>49</v>
      </c>
      <c r="C24" s="33"/>
      <c r="D24" s="25">
        <v>7</v>
      </c>
      <c r="E24" s="34" t="s">
        <v>44</v>
      </c>
      <c r="F24" s="35"/>
      <c r="G24" s="28"/>
      <c r="H24" s="1">
        <f t="shared" si="6"/>
        <v>0</v>
      </c>
      <c r="I24" s="28"/>
      <c r="J24" s="1">
        <f t="shared" si="7"/>
        <v>0</v>
      </c>
      <c r="K24" s="1">
        <f t="shared" si="8"/>
        <v>0</v>
      </c>
      <c r="L24" s="1">
        <f t="shared" si="9"/>
        <v>0</v>
      </c>
      <c r="M24" s="1">
        <f t="shared" si="10"/>
        <v>0</v>
      </c>
      <c r="N24" s="1">
        <f t="shared" si="11"/>
        <v>0</v>
      </c>
      <c r="O24" s="2">
        <f t="shared" si="12"/>
        <v>0</v>
      </c>
    </row>
    <row r="25" spans="1:15" s="23" customFormat="1" ht="51" x14ac:dyDescent="0.25">
      <c r="A25" s="32">
        <v>6</v>
      </c>
      <c r="B25" s="24" t="s">
        <v>50</v>
      </c>
      <c r="C25" s="33"/>
      <c r="D25" s="25">
        <v>1</v>
      </c>
      <c r="E25" s="34" t="s">
        <v>44</v>
      </c>
      <c r="F25" s="35"/>
      <c r="G25" s="28"/>
      <c r="H25" s="1">
        <f t="shared" si="6"/>
        <v>0</v>
      </c>
      <c r="I25" s="28"/>
      <c r="J25" s="1">
        <f t="shared" si="7"/>
        <v>0</v>
      </c>
      <c r="K25" s="1">
        <f t="shared" si="8"/>
        <v>0</v>
      </c>
      <c r="L25" s="1">
        <f t="shared" si="9"/>
        <v>0</v>
      </c>
      <c r="M25" s="1">
        <f t="shared" si="10"/>
        <v>0</v>
      </c>
      <c r="N25" s="1">
        <f t="shared" si="11"/>
        <v>0</v>
      </c>
      <c r="O25" s="2">
        <f t="shared" si="12"/>
        <v>0</v>
      </c>
    </row>
    <row r="26" spans="1:15" s="23" customFormat="1" ht="38.25" x14ac:dyDescent="0.25">
      <c r="A26" s="32">
        <v>7</v>
      </c>
      <c r="B26" s="24" t="s">
        <v>51</v>
      </c>
      <c r="C26" s="33"/>
      <c r="D26" s="25">
        <v>2</v>
      </c>
      <c r="E26" s="34" t="s">
        <v>44</v>
      </c>
      <c r="F26" s="35"/>
      <c r="G26" s="28"/>
      <c r="H26" s="1">
        <f t="shared" si="6"/>
        <v>0</v>
      </c>
      <c r="I26" s="28"/>
      <c r="J26" s="1">
        <f t="shared" si="7"/>
        <v>0</v>
      </c>
      <c r="K26" s="1">
        <f t="shared" si="8"/>
        <v>0</v>
      </c>
      <c r="L26" s="1">
        <f t="shared" si="9"/>
        <v>0</v>
      </c>
      <c r="M26" s="1">
        <f t="shared" si="10"/>
        <v>0</v>
      </c>
      <c r="N26" s="1">
        <f t="shared" si="11"/>
        <v>0</v>
      </c>
      <c r="O26" s="2">
        <f t="shared" si="12"/>
        <v>0</v>
      </c>
    </row>
    <row r="27" spans="1:15" s="23" customFormat="1" ht="38.25" x14ac:dyDescent="0.25">
      <c r="A27" s="32">
        <v>8</v>
      </c>
      <c r="B27" s="24" t="s">
        <v>52</v>
      </c>
      <c r="C27" s="33"/>
      <c r="D27" s="25">
        <v>6</v>
      </c>
      <c r="E27" s="34" t="s">
        <v>44</v>
      </c>
      <c r="F27" s="35"/>
      <c r="G27" s="28"/>
      <c r="H27" s="1">
        <f t="shared" si="6"/>
        <v>0</v>
      </c>
      <c r="I27" s="28"/>
      <c r="J27" s="1">
        <f t="shared" si="7"/>
        <v>0</v>
      </c>
      <c r="K27" s="1">
        <f t="shared" si="8"/>
        <v>0</v>
      </c>
      <c r="L27" s="1">
        <f t="shared" si="9"/>
        <v>0</v>
      </c>
      <c r="M27" s="1">
        <f t="shared" si="10"/>
        <v>0</v>
      </c>
      <c r="N27" s="1">
        <f t="shared" si="11"/>
        <v>0</v>
      </c>
      <c r="O27" s="2">
        <f t="shared" si="12"/>
        <v>0</v>
      </c>
    </row>
    <row r="28" spans="1:15" s="23" customFormat="1" ht="63.75" x14ac:dyDescent="0.25">
      <c r="A28" s="32">
        <v>9</v>
      </c>
      <c r="B28" s="24" t="s">
        <v>53</v>
      </c>
      <c r="C28" s="33"/>
      <c r="D28" s="25">
        <v>6</v>
      </c>
      <c r="E28" s="34" t="s">
        <v>44</v>
      </c>
      <c r="F28" s="35"/>
      <c r="G28" s="28"/>
      <c r="H28" s="1">
        <f t="shared" si="6"/>
        <v>0</v>
      </c>
      <c r="I28" s="28"/>
      <c r="J28" s="1">
        <f t="shared" si="7"/>
        <v>0</v>
      </c>
      <c r="K28" s="1">
        <f t="shared" si="8"/>
        <v>0</v>
      </c>
      <c r="L28" s="1">
        <f t="shared" si="9"/>
        <v>0</v>
      </c>
      <c r="M28" s="1">
        <f t="shared" si="10"/>
        <v>0</v>
      </c>
      <c r="N28" s="1">
        <f t="shared" si="11"/>
        <v>0</v>
      </c>
      <c r="O28" s="2">
        <f t="shared" si="12"/>
        <v>0</v>
      </c>
    </row>
    <row r="29" spans="1:15" s="23" customFormat="1" ht="51" x14ac:dyDescent="0.25">
      <c r="A29" s="32">
        <v>10</v>
      </c>
      <c r="B29" s="24" t="s">
        <v>54</v>
      </c>
      <c r="C29" s="33"/>
      <c r="D29" s="25">
        <v>2</v>
      </c>
      <c r="E29" s="34" t="s">
        <v>44</v>
      </c>
      <c r="F29" s="35"/>
      <c r="G29" s="28"/>
      <c r="H29" s="1">
        <f t="shared" si="6"/>
        <v>0</v>
      </c>
      <c r="I29" s="28"/>
      <c r="J29" s="1">
        <f t="shared" si="7"/>
        <v>0</v>
      </c>
      <c r="K29" s="1">
        <f t="shared" si="8"/>
        <v>0</v>
      </c>
      <c r="L29" s="1">
        <f t="shared" si="9"/>
        <v>0</v>
      </c>
      <c r="M29" s="1">
        <f t="shared" si="10"/>
        <v>0</v>
      </c>
      <c r="N29" s="1">
        <f t="shared" si="11"/>
        <v>0</v>
      </c>
      <c r="O29" s="2">
        <f t="shared" si="12"/>
        <v>0</v>
      </c>
    </row>
    <row r="30" spans="1:15" s="23" customFormat="1" ht="178.5" x14ac:dyDescent="0.25">
      <c r="A30" s="32">
        <v>11</v>
      </c>
      <c r="B30" s="24" t="s">
        <v>55</v>
      </c>
      <c r="C30" s="33"/>
      <c r="D30" s="25">
        <v>2</v>
      </c>
      <c r="E30" s="34" t="s">
        <v>44</v>
      </c>
      <c r="F30" s="35"/>
      <c r="G30" s="28"/>
      <c r="H30" s="1">
        <f t="shared" si="6"/>
        <v>0</v>
      </c>
      <c r="I30" s="28"/>
      <c r="J30" s="1">
        <f t="shared" si="7"/>
        <v>0</v>
      </c>
      <c r="K30" s="1">
        <f t="shared" si="8"/>
        <v>0</v>
      </c>
      <c r="L30" s="1">
        <f t="shared" si="9"/>
        <v>0</v>
      </c>
      <c r="M30" s="1">
        <f t="shared" si="10"/>
        <v>0</v>
      </c>
      <c r="N30" s="1">
        <f t="shared" si="11"/>
        <v>0</v>
      </c>
      <c r="O30" s="2">
        <f t="shared" si="12"/>
        <v>0</v>
      </c>
    </row>
    <row r="31" spans="1:15" s="23" customFormat="1" ht="76.5" x14ac:dyDescent="0.25">
      <c r="A31" s="32">
        <v>12</v>
      </c>
      <c r="B31" s="24" t="s">
        <v>56</v>
      </c>
      <c r="C31" s="33"/>
      <c r="D31" s="25">
        <v>2</v>
      </c>
      <c r="E31" s="34" t="s">
        <v>44</v>
      </c>
      <c r="F31" s="35"/>
      <c r="G31" s="28"/>
      <c r="H31" s="1">
        <f t="shared" si="6"/>
        <v>0</v>
      </c>
      <c r="I31" s="28"/>
      <c r="J31" s="1">
        <f t="shared" si="7"/>
        <v>0</v>
      </c>
      <c r="K31" s="1">
        <f t="shared" si="8"/>
        <v>0</v>
      </c>
      <c r="L31" s="1">
        <f t="shared" si="9"/>
        <v>0</v>
      </c>
      <c r="M31" s="1">
        <f t="shared" si="10"/>
        <v>0</v>
      </c>
      <c r="N31" s="1">
        <f t="shared" si="11"/>
        <v>0</v>
      </c>
      <c r="O31" s="2">
        <f t="shared" si="12"/>
        <v>0</v>
      </c>
    </row>
    <row r="32" spans="1:15" s="23" customFormat="1" ht="25.5" x14ac:dyDescent="0.25">
      <c r="A32" s="32">
        <v>13</v>
      </c>
      <c r="B32" s="24" t="s">
        <v>57</v>
      </c>
      <c r="C32" s="33"/>
      <c r="D32" s="25">
        <v>1</v>
      </c>
      <c r="E32" s="34" t="s">
        <v>44</v>
      </c>
      <c r="F32" s="35"/>
      <c r="G32" s="28"/>
      <c r="H32" s="1">
        <f t="shared" si="6"/>
        <v>0</v>
      </c>
      <c r="I32" s="28"/>
      <c r="J32" s="1">
        <f t="shared" si="7"/>
        <v>0</v>
      </c>
      <c r="K32" s="1">
        <f t="shared" si="8"/>
        <v>0</v>
      </c>
      <c r="L32" s="1">
        <f t="shared" si="9"/>
        <v>0</v>
      </c>
      <c r="M32" s="1">
        <f t="shared" si="10"/>
        <v>0</v>
      </c>
      <c r="N32" s="1">
        <f t="shared" si="11"/>
        <v>0</v>
      </c>
      <c r="O32" s="2">
        <f t="shared" si="12"/>
        <v>0</v>
      </c>
    </row>
    <row r="33" spans="1:15" s="23" customFormat="1" ht="76.5" x14ac:dyDescent="0.25">
      <c r="A33" s="32">
        <v>14</v>
      </c>
      <c r="B33" s="24" t="s">
        <v>58</v>
      </c>
      <c r="C33" s="33"/>
      <c r="D33" s="25">
        <v>2</v>
      </c>
      <c r="E33" s="34" t="s">
        <v>44</v>
      </c>
      <c r="F33" s="35"/>
      <c r="G33" s="28"/>
      <c r="H33" s="1">
        <f t="shared" si="6"/>
        <v>0</v>
      </c>
      <c r="I33" s="28"/>
      <c r="J33" s="1">
        <f t="shared" si="7"/>
        <v>0</v>
      </c>
      <c r="K33" s="1">
        <f t="shared" si="8"/>
        <v>0</v>
      </c>
      <c r="L33" s="1">
        <f t="shared" si="9"/>
        <v>0</v>
      </c>
      <c r="M33" s="1">
        <f t="shared" si="10"/>
        <v>0</v>
      </c>
      <c r="N33" s="1">
        <f t="shared" si="11"/>
        <v>0</v>
      </c>
      <c r="O33" s="2">
        <f t="shared" si="12"/>
        <v>0</v>
      </c>
    </row>
    <row r="34" spans="1:15" s="23" customFormat="1" ht="63.75" x14ac:dyDescent="0.25">
      <c r="A34" s="32">
        <v>15</v>
      </c>
      <c r="B34" s="24" t="s">
        <v>59</v>
      </c>
      <c r="C34" s="33"/>
      <c r="D34" s="25">
        <v>3</v>
      </c>
      <c r="E34" s="34" t="s">
        <v>44</v>
      </c>
      <c r="F34" s="35"/>
      <c r="G34" s="28"/>
      <c r="H34" s="1">
        <f t="shared" si="6"/>
        <v>0</v>
      </c>
      <c r="I34" s="28"/>
      <c r="J34" s="1">
        <f t="shared" si="7"/>
        <v>0</v>
      </c>
      <c r="K34" s="1">
        <f t="shared" si="8"/>
        <v>0</v>
      </c>
      <c r="L34" s="1">
        <f t="shared" si="9"/>
        <v>0</v>
      </c>
      <c r="M34" s="1">
        <f t="shared" si="10"/>
        <v>0</v>
      </c>
      <c r="N34" s="1">
        <f t="shared" si="11"/>
        <v>0</v>
      </c>
      <c r="O34" s="2">
        <f t="shared" si="12"/>
        <v>0</v>
      </c>
    </row>
    <row r="35" spans="1:15" s="23" customFormat="1" ht="38.25" x14ac:dyDescent="0.25">
      <c r="A35" s="32">
        <v>16</v>
      </c>
      <c r="B35" s="24" t="s">
        <v>60</v>
      </c>
      <c r="C35" s="33"/>
      <c r="D35" s="25">
        <v>3</v>
      </c>
      <c r="E35" s="34" t="s">
        <v>44</v>
      </c>
      <c r="F35" s="35"/>
      <c r="G35" s="28"/>
      <c r="H35" s="1">
        <f t="shared" si="6"/>
        <v>0</v>
      </c>
      <c r="I35" s="28"/>
      <c r="J35" s="1">
        <f t="shared" si="7"/>
        <v>0</v>
      </c>
      <c r="K35" s="1">
        <f t="shared" si="8"/>
        <v>0</v>
      </c>
      <c r="L35" s="1">
        <f t="shared" si="9"/>
        <v>0</v>
      </c>
      <c r="M35" s="1">
        <f t="shared" si="10"/>
        <v>0</v>
      </c>
      <c r="N35" s="1">
        <f t="shared" si="11"/>
        <v>0</v>
      </c>
      <c r="O35" s="2">
        <f t="shared" si="12"/>
        <v>0</v>
      </c>
    </row>
    <row r="36" spans="1:15" s="23" customFormat="1" ht="38.25" x14ac:dyDescent="0.25">
      <c r="A36" s="32">
        <v>17</v>
      </c>
      <c r="B36" s="24" t="s">
        <v>61</v>
      </c>
      <c r="C36" s="33"/>
      <c r="D36" s="25">
        <v>2</v>
      </c>
      <c r="E36" s="34" t="s">
        <v>44</v>
      </c>
      <c r="F36" s="35"/>
      <c r="G36" s="28"/>
      <c r="H36" s="1">
        <f t="shared" si="6"/>
        <v>0</v>
      </c>
      <c r="I36" s="28"/>
      <c r="J36" s="1">
        <f t="shared" si="7"/>
        <v>0</v>
      </c>
      <c r="K36" s="1">
        <f t="shared" si="8"/>
        <v>0</v>
      </c>
      <c r="L36" s="1">
        <f t="shared" si="9"/>
        <v>0</v>
      </c>
      <c r="M36" s="1">
        <f t="shared" si="10"/>
        <v>0</v>
      </c>
      <c r="N36" s="1">
        <f t="shared" si="11"/>
        <v>0</v>
      </c>
      <c r="O36" s="2">
        <f t="shared" si="12"/>
        <v>0</v>
      </c>
    </row>
    <row r="37" spans="1:15" s="23" customFormat="1" ht="42" customHeight="1" thickBot="1" x14ac:dyDescent="0.25">
      <c r="A37" s="19"/>
      <c r="B37" s="69"/>
      <c r="C37" s="69"/>
      <c r="D37" s="69"/>
      <c r="E37" s="69"/>
      <c r="F37" s="69"/>
      <c r="G37" s="69"/>
      <c r="H37" s="69"/>
      <c r="I37" s="69"/>
      <c r="J37" s="69"/>
      <c r="K37" s="69"/>
      <c r="L37" s="69"/>
      <c r="M37" s="70" t="s">
        <v>35</v>
      </c>
      <c r="N37" s="70"/>
      <c r="O37" s="31">
        <f>SUMIF(G:G,0%,L:L)</f>
        <v>0</v>
      </c>
    </row>
    <row r="38" spans="1:15" s="23" customFormat="1" ht="39" customHeight="1" thickBot="1" x14ac:dyDescent="0.25">
      <c r="A38" s="58" t="s">
        <v>24</v>
      </c>
      <c r="B38" s="59"/>
      <c r="C38" s="59"/>
      <c r="D38" s="59"/>
      <c r="E38" s="59"/>
      <c r="F38" s="59"/>
      <c r="G38" s="59"/>
      <c r="H38" s="59"/>
      <c r="I38" s="59"/>
      <c r="J38" s="59"/>
      <c r="K38" s="59"/>
      <c r="L38" s="59"/>
      <c r="M38" s="71" t="s">
        <v>10</v>
      </c>
      <c r="N38" s="71"/>
      <c r="O38" s="4">
        <f>SUMIF(G:G,5%,L:L)</f>
        <v>0</v>
      </c>
    </row>
    <row r="39" spans="1:15" s="23" customFormat="1" ht="30" customHeight="1" x14ac:dyDescent="0.2">
      <c r="A39" s="54" t="s">
        <v>42</v>
      </c>
      <c r="B39" s="55"/>
      <c r="C39" s="55"/>
      <c r="D39" s="55"/>
      <c r="E39" s="55"/>
      <c r="F39" s="55"/>
      <c r="G39" s="55"/>
      <c r="H39" s="55"/>
      <c r="I39" s="55"/>
      <c r="J39" s="55"/>
      <c r="K39" s="55"/>
      <c r="L39" s="56"/>
      <c r="M39" s="71" t="s">
        <v>11</v>
      </c>
      <c r="N39" s="71"/>
      <c r="O39" s="4">
        <f>SUMIF(G:G,19%,L:L)</f>
        <v>0</v>
      </c>
    </row>
    <row r="40" spans="1:15" s="23" customFormat="1" ht="30" customHeight="1" x14ac:dyDescent="0.2">
      <c r="A40" s="57"/>
      <c r="B40" s="57"/>
      <c r="C40" s="57"/>
      <c r="D40" s="57"/>
      <c r="E40" s="57"/>
      <c r="F40" s="57"/>
      <c r="G40" s="57"/>
      <c r="H40" s="57"/>
      <c r="I40" s="57"/>
      <c r="J40" s="57"/>
      <c r="K40" s="57"/>
      <c r="L40" s="57"/>
      <c r="M40" s="36" t="s">
        <v>7</v>
      </c>
      <c r="N40" s="37"/>
      <c r="O40" s="5">
        <f>SUM(O37:O39)</f>
        <v>0</v>
      </c>
    </row>
    <row r="41" spans="1:15" s="23" customFormat="1" ht="30" customHeight="1" x14ac:dyDescent="0.2">
      <c r="A41" s="57"/>
      <c r="B41" s="57"/>
      <c r="C41" s="57"/>
      <c r="D41" s="57"/>
      <c r="E41" s="57"/>
      <c r="F41" s="57"/>
      <c r="G41" s="57"/>
      <c r="H41" s="57"/>
      <c r="I41" s="57"/>
      <c r="J41" s="57"/>
      <c r="K41" s="57"/>
      <c r="L41" s="57"/>
      <c r="M41" s="72" t="s">
        <v>12</v>
      </c>
      <c r="N41" s="73"/>
      <c r="O41" s="6">
        <f>ROUND(O38*5%,0)</f>
        <v>0</v>
      </c>
    </row>
    <row r="42" spans="1:15" s="23" customFormat="1" ht="30" customHeight="1" x14ac:dyDescent="0.2">
      <c r="A42" s="57"/>
      <c r="B42" s="57"/>
      <c r="C42" s="57"/>
      <c r="D42" s="57"/>
      <c r="E42" s="57"/>
      <c r="F42" s="57"/>
      <c r="G42" s="57"/>
      <c r="H42" s="57"/>
      <c r="I42" s="57"/>
      <c r="J42" s="57"/>
      <c r="K42" s="57"/>
      <c r="L42" s="57"/>
      <c r="M42" s="72" t="s">
        <v>13</v>
      </c>
      <c r="N42" s="73"/>
      <c r="O42" s="4">
        <f>ROUND(O39*19%,0)</f>
        <v>0</v>
      </c>
    </row>
    <row r="43" spans="1:15" s="23" customFormat="1" ht="30" customHeight="1" x14ac:dyDescent="0.2">
      <c r="A43" s="57"/>
      <c r="B43" s="57"/>
      <c r="C43" s="57"/>
      <c r="D43" s="57"/>
      <c r="E43" s="57"/>
      <c r="F43" s="57"/>
      <c r="G43" s="57"/>
      <c r="H43" s="57"/>
      <c r="I43" s="57"/>
      <c r="J43" s="57"/>
      <c r="K43" s="57"/>
      <c r="L43" s="57"/>
      <c r="M43" s="36" t="s">
        <v>14</v>
      </c>
      <c r="N43" s="37"/>
      <c r="O43" s="5">
        <f>SUM(O41:O42)</f>
        <v>0</v>
      </c>
    </row>
    <row r="44" spans="1:15" s="23" customFormat="1" ht="30" customHeight="1" x14ac:dyDescent="0.2">
      <c r="A44" s="57"/>
      <c r="B44" s="57"/>
      <c r="C44" s="57"/>
      <c r="D44" s="57"/>
      <c r="E44" s="57"/>
      <c r="F44" s="57"/>
      <c r="G44" s="57"/>
      <c r="H44" s="57"/>
      <c r="I44" s="57"/>
      <c r="J44" s="57"/>
      <c r="K44" s="57"/>
      <c r="L44" s="57"/>
      <c r="M44" s="40" t="s">
        <v>33</v>
      </c>
      <c r="N44" s="41"/>
      <c r="O44" s="4">
        <f>SUMIF(I:I,8%,N:N)</f>
        <v>0</v>
      </c>
    </row>
    <row r="45" spans="1:15" s="23" customFormat="1" ht="37.5" customHeight="1" x14ac:dyDescent="0.2">
      <c r="A45" s="57"/>
      <c r="B45" s="57"/>
      <c r="C45" s="57"/>
      <c r="D45" s="57"/>
      <c r="E45" s="57"/>
      <c r="F45" s="57"/>
      <c r="G45" s="57"/>
      <c r="H45" s="57"/>
      <c r="I45" s="57"/>
      <c r="J45" s="57"/>
      <c r="K45" s="57"/>
      <c r="L45" s="57"/>
      <c r="M45" s="38" t="s">
        <v>32</v>
      </c>
      <c r="N45" s="39"/>
      <c r="O45" s="5">
        <f>SUM(O44)</f>
        <v>0</v>
      </c>
    </row>
    <row r="46" spans="1:15" s="23" customFormat="1" ht="44.25" customHeight="1" x14ac:dyDescent="0.2">
      <c r="A46" s="57"/>
      <c r="B46" s="57"/>
      <c r="C46" s="57"/>
      <c r="D46" s="57"/>
      <c r="E46" s="57"/>
      <c r="F46" s="57"/>
      <c r="G46" s="57"/>
      <c r="H46" s="57"/>
      <c r="I46" s="57"/>
      <c r="J46" s="57"/>
      <c r="K46" s="57"/>
      <c r="L46" s="57"/>
      <c r="M46" s="38" t="s">
        <v>15</v>
      </c>
      <c r="N46" s="39"/>
      <c r="O46" s="5">
        <f>+O40+O43+O45</f>
        <v>0</v>
      </c>
    </row>
    <row r="49" spans="1:3" x14ac:dyDescent="0.25">
      <c r="B49" s="30"/>
      <c r="C49" s="30"/>
    </row>
    <row r="50" spans="1:3" x14ac:dyDescent="0.25">
      <c r="B50" s="67"/>
      <c r="C50" s="67"/>
    </row>
    <row r="51" spans="1:3" ht="15.75" thickBot="1" x14ac:dyDescent="0.3">
      <c r="B51" s="68"/>
      <c r="C51" s="68"/>
    </row>
    <row r="52" spans="1:3" x14ac:dyDescent="0.25">
      <c r="B52" s="61" t="s">
        <v>20</v>
      </c>
      <c r="C52" s="61"/>
    </row>
    <row r="54" spans="1:3" x14ac:dyDescent="0.25">
      <c r="A54" s="26" t="s">
        <v>43</v>
      </c>
    </row>
  </sheetData>
  <sheetProtection algorithmName="SHA-512" hashValue="T95k0kwPIkL10I/Ujjb95ktOJ+8AfsO1Ze/4S9YPsW/L4N5OXd350Qe4xMQeJ/wgjQoTMRH7+hIPTeTJULFXxw==" saltValue="PLiJnX1fxCZWPni5KpTEfQ==" spinCount="100000" sheet="1" selectLockedCells="1"/>
  <mergeCells count="30">
    <mergeCell ref="A39:L46"/>
    <mergeCell ref="A38:L38"/>
    <mergeCell ref="A10:B10"/>
    <mergeCell ref="B52:C52"/>
    <mergeCell ref="D14:G14"/>
    <mergeCell ref="D16:G16"/>
    <mergeCell ref="F10:G10"/>
    <mergeCell ref="L10:N10"/>
    <mergeCell ref="B50:C51"/>
    <mergeCell ref="B37:L37"/>
    <mergeCell ref="M37:N37"/>
    <mergeCell ref="M38:N38"/>
    <mergeCell ref="M39:N39"/>
    <mergeCell ref="M40:N40"/>
    <mergeCell ref="M41:N41"/>
    <mergeCell ref="M42:N42"/>
    <mergeCell ref="A2:A5"/>
    <mergeCell ref="D12:G12"/>
    <mergeCell ref="A12:B16"/>
    <mergeCell ref="B2:M2"/>
    <mergeCell ref="B3:M3"/>
    <mergeCell ref="B4:M5"/>
    <mergeCell ref="M43:N43"/>
    <mergeCell ref="M46:N46"/>
    <mergeCell ref="M44:N44"/>
    <mergeCell ref="M45:N45"/>
    <mergeCell ref="N2:O2"/>
    <mergeCell ref="N3:O3"/>
    <mergeCell ref="N4:O4"/>
    <mergeCell ref="N5:O5"/>
  </mergeCells>
  <dataValidations count="1">
    <dataValidation type="whole" allowBlank="1" showInputMessage="1" showErrorMessage="1" sqref="F20:F36">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G20:G36</xm:sqref>
        </x14:dataValidation>
        <x14:dataValidation type="list" allowBlank="1" showInputMessage="1" showErrorMessage="1">
          <x14:formula1>
            <xm:f>Hoja2!$F$7:$F$8</xm:f>
          </x14:formula1>
          <xm:sqref>I20:I36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OFICINA DE COMPRAS</cp:lastModifiedBy>
  <cp:lastPrinted>2022-01-27T18:55:46Z</cp:lastPrinted>
  <dcterms:created xsi:type="dcterms:W3CDTF">2017-04-28T13:22:52Z</dcterms:created>
  <dcterms:modified xsi:type="dcterms:W3CDTF">2023-08-25T14:36:21Z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