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68\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L22" i="1"/>
  <c r="N22" i="1" s="1"/>
  <c r="H22" i="1"/>
  <c r="M22" i="1" l="1"/>
  <c r="K22" i="1"/>
  <c r="O22" i="1"/>
  <c r="H20" i="1"/>
  <c r="L21" i="1"/>
  <c r="N21" i="1" s="1"/>
  <c r="J21" i="1"/>
  <c r="H21" i="1"/>
  <c r="K21" i="1" s="1"/>
  <c r="M21" i="1" l="1"/>
  <c r="O21" i="1" s="1"/>
  <c r="H23" i="1"/>
  <c r="J23" i="1"/>
  <c r="L23" i="1"/>
  <c r="N23" i="1" s="1"/>
  <c r="J20" i="1"/>
  <c r="L20" i="1"/>
  <c r="M20" i="1" s="1"/>
  <c r="O25" i="1"/>
  <c r="O28" i="1" s="1"/>
  <c r="M23" i="1" l="1"/>
  <c r="O23" i="1" s="1"/>
  <c r="K23" i="1"/>
  <c r="N20" i="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<sst xmlns="http://schemas.openxmlformats.org/spreadsheetml/2006/main" count="53" uniqueCount="49">
  <si>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</si>
  <si>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</si>
  <si>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</si>
  <si>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</si>
  <si>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</si>
  <si>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</si>
  <si>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</si>
  <si>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</si>
  <si>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</si>
  <si>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</si>
  <si>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</si>
  <si>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</si>
  <si>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</si>
  <si>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</si>
  <si>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</si>
  <si>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</si>
  <si>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</si>
  <si>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</si>
  <si>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</si>
  <si>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</si>
  <si>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</si>
  <si>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</si>
  <si>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</si>
  <si>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</si>
  <si>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</si>
  <si>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</si>
  <si>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</si>
  <si>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</si>
  <si>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</si>
  <si>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</si>
  <si>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</si>
  <si>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</si>
  <si>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</si>
  <si>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</si>
  <si>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</si>
  <si>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</si>
  <si>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</si>
  <si>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</si>
  <si>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</si>
  <si>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</si>
  <si>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</si>
  <si>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</si>
  <si>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</si>
  <si>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</si>
  <si>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Conferencia sobre el servicio público para 60 personas a realizarse en La Seccional Girardot (2 horas) Temáticas sugeridas: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 Modalidad: Presencial</t>
  </si>
  <si>
    <t>Taller para el mejoramiento del clima organizacional de la Universidad para 60 personas en la Seccional Girardot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</si>
  <si>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Fortalecimiento de la cultura organizacional de la Universidad para 60 personas en la Seccional Girardot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</si>
  <si>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Taller para el mejoramiento de la Calidad de Vida del Servidor Ucundinamarca Incluye: Profesional con título de pregrado en Psicología y postgrado en Psicología Organizacional o Talento Humano o Gestión de Organizaciones o Cultura Organizacional o afines y experiencia laboral certificable de al menos 5 años relacionados con el tema. Modalidad: Presencial</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</si>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</sst>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70" zoomScaleNormal="70" zoomScaleSheetLayoutView="70" zoomScalePageLayoutView="55" workbookViewId="0">
      <selection activeCell="G23" sqref="G23"/>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1</v>
      </c>
      <c r="O2" s="41"/>
    </row>
    <row r="3" spans="1:15" ht="15.75" customHeight="1" x14ac:dyDescent="0.25">
      <c r="A3" s="42"/>
      <c r="B3" s="52" t="s">
        <v>2</v>
      </c>
      <c r="C3" s="52"/>
      <c r="D3" s="52"/>
      <c r="E3" s="52"/>
      <c r="F3" s="52"/>
      <c r="G3" s="52"/>
      <c r="H3" s="52"/>
      <c r="I3" s="52"/>
      <c r="J3" s="52"/>
      <c r="K3" s="52"/>
      <c r="L3" s="52"/>
      <c r="M3" s="52"/>
      <c r="N3" s="41" t="s">
        <v>3</v>
      </c>
      <c r="O3" s="41"/>
    </row>
    <row r="4" spans="1:15" ht="16.5" customHeight="1" x14ac:dyDescent="0.25">
      <c r="A4" s="42"/>
      <c r="B4" s="52" t="s">
        <v>4</v>
      </c>
      <c r="C4" s="52"/>
      <c r="D4" s="52"/>
      <c r="E4" s="52"/>
      <c r="F4" s="52"/>
      <c r="G4" s="52"/>
      <c r="H4" s="52"/>
      <c r="I4" s="52"/>
      <c r="J4" s="52"/>
      <c r="K4" s="52"/>
      <c r="L4" s="52"/>
      <c r="M4" s="52"/>
      <c r="N4" s="41" t="s">
        <v>5</v>
      </c>
      <c r="O4" s="41"/>
    </row>
    <row r="5" spans="1:15" ht="15" customHeight="1" x14ac:dyDescent="0.25">
      <c r="A5" s="42"/>
      <c r="B5" s="52"/>
      <c r="C5" s="52"/>
      <c r="D5" s="52"/>
      <c r="E5" s="52"/>
      <c r="F5" s="52"/>
      <c r="G5" s="52"/>
      <c r="H5" s="52"/>
      <c r="I5" s="52"/>
      <c r="J5" s="52"/>
      <c r="K5" s="52"/>
      <c r="L5" s="52"/>
      <c r="M5" s="52"/>
      <c r="N5" s="41" t="s">
        <v>6</v>
      </c>
      <c r="O5" s="41"/>
    </row>
    <row r="7" spans="1:15" x14ac:dyDescent="0.25">
      <c r="A7" s="11" t="s">
        <v>7</v>
      </c>
    </row>
    <row r="8" spans="1:15" x14ac:dyDescent="0.25">
      <c r="A8" s="11"/>
    </row>
    <row r="9" spans="1:15" x14ac:dyDescent="0.25">
      <c r="A9" s="12" t="s">
        <v>8</v>
      </c>
    </row>
    <row r="10" spans="1:15" ht="25.5" customHeight="1" x14ac:dyDescent="0.25">
      <c r="A10" s="59" t="s">
        <v>9</v>
      </c>
      <c r="B10" s="59"/>
      <c r="C10" s="13"/>
      <c r="E10" s="14" t="s">
        <v>10</v>
      </c>
      <c r="F10" s="61"/>
      <c r="G10" s="62"/>
      <c r="K10" s="15" t="s">
        <v>11</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12</v>
      </c>
      <c r="B12" s="47"/>
      <c r="C12" s="19"/>
      <c r="D12" s="43" t="s">
        <v>13</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14</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47.75" customHeight="1" x14ac:dyDescent="0.25">
      <c r="A20" s="30">
        <v>1</v>
      </c>
      <c r="B20" s="23" t="s">
        <v>44</v>
      </c>
      <c r="C20" s="31"/>
      <c r="D20" s="24">
        <v>1</v>
      </c>
      <c r="E20" s="32" t="s">
        <v>48</v>
      </c>
      <c r="F20" s="34"/>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99" customHeight="1" x14ac:dyDescent="0.25">
      <c r="A21" s="30">
        <v>2</v>
      </c>
      <c r="B21" s="23" t="s">
        <v>45</v>
      </c>
      <c r="C21" s="31"/>
      <c r="D21" s="24">
        <v>1</v>
      </c>
      <c r="E21" s="32" t="s">
        <v>48</v>
      </c>
      <c r="F21" s="34"/>
      <c r="G21" s="27">
        <v>0</v>
      </c>
      <c r="H21" s="1">
        <f t="shared" ref="H21:H22"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91.5" customHeight="1" x14ac:dyDescent="0.25">
      <c r="A22" s="30">
        <v>3</v>
      </c>
      <c r="B22" s="23" t="s">
        <v>46</v>
      </c>
      <c r="C22" s="31"/>
      <c r="D22" s="24">
        <v>1</v>
      </c>
      <c r="E22" s="32" t="s">
        <v>48</v>
      </c>
      <c r="F22" s="34"/>
      <c r="G22" s="27">
        <v>0</v>
      </c>
      <c r="H22" s="1">
        <f t="shared" si="6"/>
        <v>0</v>
      </c>
      <c r="I22" s="27">
        <v>0</v>
      </c>
      <c r="J22" s="1">
        <f t="shared" ref="J22" si="13">ROUND(F22*I22,0)</f>
        <v>0</v>
      </c>
      <c r="K22" s="1">
        <f t="shared" ref="K22" si="14">ROUND(F22+H22+J22,0)</f>
        <v>0</v>
      </c>
      <c r="L22" s="1">
        <f t="shared" ref="L22" si="15">ROUND(F22*D22,0)</f>
        <v>0</v>
      </c>
      <c r="M22" s="1">
        <f t="shared" ref="M22" si="16">ROUND(L22*G22,0)</f>
        <v>0</v>
      </c>
      <c r="N22" s="1">
        <f t="shared" ref="N22" si="17">ROUND(L22*I22,0)</f>
        <v>0</v>
      </c>
      <c r="O22" s="2">
        <f t="shared" ref="O22" si="18">ROUND(L22+N22+M22,0)</f>
        <v>0</v>
      </c>
    </row>
    <row r="23" spans="1:15" s="22" customFormat="1" ht="86.25" customHeight="1" x14ac:dyDescent="0.25">
      <c r="A23" s="30">
        <v>4</v>
      </c>
      <c r="B23" s="23" t="s">
        <v>47</v>
      </c>
      <c r="C23" s="31"/>
      <c r="D23" s="24">
        <v>1</v>
      </c>
      <c r="E23" s="32" t="s">
        <v>48</v>
      </c>
      <c r="F23" s="34"/>
      <c r="G23" s="27">
        <v>0</v>
      </c>
      <c r="H23" s="1">
        <f t="shared" ref="H23" si="19">+ROUND(F23*G23,0)</f>
        <v>0</v>
      </c>
      <c r="I23" s="27">
        <v>0</v>
      </c>
      <c r="J23" s="1">
        <f t="shared" ref="J23" si="20">ROUND(F23*I23,0)</f>
        <v>0</v>
      </c>
      <c r="K23" s="1">
        <f t="shared" ref="K23" si="21">ROUND(F23+H23+J23,0)</f>
        <v>0</v>
      </c>
      <c r="L23" s="1">
        <f t="shared" ref="L23" si="22">ROUND(F23*D23,0)</f>
        <v>0</v>
      </c>
      <c r="M23" s="1">
        <f t="shared" ref="M23" si="23">ROUND(L23*G23,0)</f>
        <v>0</v>
      </c>
      <c r="N23" s="1">
        <f t="shared" ref="N23" si="24">ROUND(L23*I23,0)</f>
        <v>0</v>
      </c>
      <c r="O23" s="2">
        <f t="shared" ref="O23" si="25">ROUND(L23+N23+M23,0)</f>
        <v>0</v>
      </c>
    </row>
    <row r="24" spans="1:15" s="22" customFormat="1" ht="42" customHeight="1" thickBot="1" x14ac:dyDescent="0.25">
      <c r="A24" s="19"/>
      <c r="B24" s="68"/>
      <c r="C24" s="68"/>
      <c r="D24" s="68"/>
      <c r="E24" s="68"/>
      <c r="F24" s="68"/>
      <c r="G24" s="68"/>
      <c r="H24" s="68"/>
      <c r="I24" s="68"/>
      <c r="J24" s="68"/>
      <c r="K24" s="68"/>
      <c r="L24" s="68"/>
      <c r="M24" s="69" t="s">
        <v>31</v>
      </c>
      <c r="N24" s="69"/>
      <c r="O24" s="29">
        <f>SUMIF(G:G,0%,L:L)</f>
        <v>0</v>
      </c>
    </row>
    <row r="25" spans="1:15" s="22" customFormat="1" ht="39" customHeight="1" thickBot="1" x14ac:dyDescent="0.25">
      <c r="A25" s="57" t="s">
        <v>32</v>
      </c>
      <c r="B25" s="58"/>
      <c r="C25" s="58"/>
      <c r="D25" s="58"/>
      <c r="E25" s="58"/>
      <c r="F25" s="58"/>
      <c r="G25" s="58"/>
      <c r="H25" s="58"/>
      <c r="I25" s="58"/>
      <c r="J25" s="58"/>
      <c r="K25" s="58"/>
      <c r="L25" s="58"/>
      <c r="M25" s="70" t="s">
        <v>33</v>
      </c>
      <c r="N25" s="70"/>
      <c r="O25" s="4">
        <f>SUMIF(G:G,5%,L:L)</f>
        <v>0</v>
      </c>
    </row>
    <row r="26" spans="1:15" s="22" customFormat="1" ht="30" customHeight="1" x14ac:dyDescent="0.2">
      <c r="A26" s="53" t="s">
        <v>34</v>
      </c>
      <c r="B26" s="54"/>
      <c r="C26" s="54"/>
      <c r="D26" s="54"/>
      <c r="E26" s="54"/>
      <c r="F26" s="54"/>
      <c r="G26" s="54"/>
      <c r="H26" s="54"/>
      <c r="I26" s="54"/>
      <c r="J26" s="54"/>
      <c r="K26" s="54"/>
      <c r="L26" s="55"/>
      <c r="M26" s="70" t="s">
        <v>35</v>
      </c>
      <c r="N26" s="70"/>
      <c r="O26" s="4">
        <f>SUMIF(G:G,19%,L:L)</f>
        <v>0</v>
      </c>
    </row>
    <row r="27" spans="1:15" s="22" customFormat="1" ht="30" customHeight="1" x14ac:dyDescent="0.2">
      <c r="A27" s="56"/>
      <c r="B27" s="56"/>
      <c r="C27" s="56"/>
      <c r="D27" s="56"/>
      <c r="E27" s="56"/>
      <c r="F27" s="56"/>
      <c r="G27" s="56"/>
      <c r="H27" s="56"/>
      <c r="I27" s="56"/>
      <c r="J27" s="56"/>
      <c r="K27" s="56"/>
      <c r="L27" s="56"/>
      <c r="M27" s="35" t="s">
        <v>27</v>
      </c>
      <c r="N27" s="36"/>
      <c r="O27" s="5">
        <f>SUM(O24:O26)</f>
        <v>0</v>
      </c>
    </row>
    <row r="28" spans="1:15" s="22" customFormat="1" ht="30" customHeight="1" x14ac:dyDescent="0.2">
      <c r="A28" s="56"/>
      <c r="B28" s="56"/>
      <c r="C28" s="56"/>
      <c r="D28" s="56"/>
      <c r="E28" s="56"/>
      <c r="F28" s="56"/>
      <c r="G28" s="56"/>
      <c r="H28" s="56"/>
      <c r="I28" s="56"/>
      <c r="J28" s="56"/>
      <c r="K28" s="56"/>
      <c r="L28" s="56"/>
      <c r="M28" s="71" t="s">
        <v>36</v>
      </c>
      <c r="N28" s="72"/>
      <c r="O28" s="6">
        <f>ROUND(O25*5%,0)</f>
        <v>0</v>
      </c>
    </row>
    <row r="29" spans="1:15" s="22" customFormat="1" ht="30" customHeight="1" x14ac:dyDescent="0.2">
      <c r="A29" s="56"/>
      <c r="B29" s="56"/>
      <c r="C29" s="56"/>
      <c r="D29" s="56"/>
      <c r="E29" s="56"/>
      <c r="F29" s="56"/>
      <c r="G29" s="56"/>
      <c r="H29" s="56"/>
      <c r="I29" s="56"/>
      <c r="J29" s="56"/>
      <c r="K29" s="56"/>
      <c r="L29" s="56"/>
      <c r="M29" s="71" t="s">
        <v>37</v>
      </c>
      <c r="N29" s="72"/>
      <c r="O29" s="4">
        <f>ROUND(O26*19%,0)</f>
        <v>0</v>
      </c>
    </row>
    <row r="30" spans="1:15" s="22" customFormat="1" ht="30" customHeight="1" x14ac:dyDescent="0.2">
      <c r="A30" s="56"/>
      <c r="B30" s="56"/>
      <c r="C30" s="56"/>
      <c r="D30" s="56"/>
      <c r="E30" s="56"/>
      <c r="F30" s="56"/>
      <c r="G30" s="56"/>
      <c r="H30" s="56"/>
      <c r="I30" s="56"/>
      <c r="J30" s="56"/>
      <c r="K30" s="56"/>
      <c r="L30" s="56"/>
      <c r="M30" s="35" t="s">
        <v>38</v>
      </c>
      <c r="N30" s="36"/>
      <c r="O30" s="5">
        <f>SUM(O28:O29)</f>
        <v>0</v>
      </c>
    </row>
    <row r="31" spans="1:15" s="22" customFormat="1" ht="30" customHeight="1" x14ac:dyDescent="0.2">
      <c r="A31" s="56"/>
      <c r="B31" s="56"/>
      <c r="C31" s="56"/>
      <c r="D31" s="56"/>
      <c r="E31" s="56"/>
      <c r="F31" s="56"/>
      <c r="G31" s="56"/>
      <c r="H31" s="56"/>
      <c r="I31" s="56"/>
      <c r="J31" s="56"/>
      <c r="K31" s="56"/>
      <c r="L31" s="56"/>
      <c r="M31" s="39" t="s">
        <v>39</v>
      </c>
      <c r="N31" s="40"/>
      <c r="O31" s="4">
        <f>SUMIF(I:I,8%,N:N)</f>
        <v>0</v>
      </c>
    </row>
    <row r="32" spans="1:15" s="22" customFormat="1" ht="37.5" customHeight="1" x14ac:dyDescent="0.2">
      <c r="A32" s="56"/>
      <c r="B32" s="56"/>
      <c r="C32" s="56"/>
      <c r="D32" s="56"/>
      <c r="E32" s="56"/>
      <c r="F32" s="56"/>
      <c r="G32" s="56"/>
      <c r="H32" s="56"/>
      <c r="I32" s="56"/>
      <c r="J32" s="56"/>
      <c r="K32" s="56"/>
      <c r="L32" s="56"/>
      <c r="M32" s="37" t="s">
        <v>40</v>
      </c>
      <c r="N32" s="38"/>
      <c r="O32" s="5">
        <f>SUM(O31)</f>
        <v>0</v>
      </c>
    </row>
    <row r="33" spans="1:15" s="22" customFormat="1" ht="44.25" customHeight="1" x14ac:dyDescent="0.2">
      <c r="A33" s="56"/>
      <c r="B33" s="56"/>
      <c r="C33" s="56"/>
      <c r="D33" s="56"/>
      <c r="E33" s="56"/>
      <c r="F33" s="56"/>
      <c r="G33" s="56"/>
      <c r="H33" s="56"/>
      <c r="I33" s="56"/>
      <c r="J33" s="56"/>
      <c r="K33" s="56"/>
      <c r="L33" s="56"/>
      <c r="M33" s="37" t="s">
        <v>41</v>
      </c>
      <c r="N33" s="38"/>
      <c r="O33" s="5">
        <f>+O27+O30+O32</f>
        <v>0</v>
      </c>
    </row>
    <row r="37" spans="1:15" x14ac:dyDescent="0.25">
      <c r="B37" s="66"/>
      <c r="C37" s="66"/>
    </row>
    <row r="38" spans="1:15" ht="15.75" thickBot="1" x14ac:dyDescent="0.3">
      <c r="B38" s="67"/>
      <c r="C38" s="67"/>
    </row>
    <row r="39" spans="1:15" x14ac:dyDescent="0.25">
      <c r="B39" s="60" t="s">
        <v>42</v>
      </c>
      <c r="C39" s="60"/>
    </row>
    <row r="41" spans="1:15" x14ac:dyDescent="0.25">
      <c r="A41" s="25" t="s">
        <v>43</v>
      </c>
    </row>
    <row r="42" spans="1:15" x14ac:dyDescent="0.25">
      <c r="I42" s="33"/>
    </row>
  </sheetData>
  <sheetProtection algorithmName="SHA-512" hashValue="hu7rZ5cdUCWY+m6YmikxtFkTPVZ+Fv4qO+rYsgRa4AlzyKAD+uiUpeRF7CLaWe1XAVA3zKHFwlGRcNezLY7N1A==" saltValue="QMwy2iOSZQN6iDICVfcMMg=="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c2659b6a-c695-4580-a071-22d13ab4c1fb"/>
    <ds:schemaRef ds:uri="http://purl.org/dc/terms/"/>
    <ds:schemaRef ds:uri="fdc3a502-ad60-4b34-87fc-e95dc488c747"/>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2023-10-05T14:51:59Z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