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hERRAMIENTAS II\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K22" i="1"/>
  <c r="L22" i="1"/>
  <c r="N22" i="1" s="1"/>
  <c r="M22" i="1"/>
  <c r="J23" i="1"/>
  <c r="K23" i="1"/>
  <c r="L23" i="1"/>
  <c r="M23" i="1" s="1"/>
  <c r="J24" i="1"/>
  <c r="K24" i="1"/>
  <c r="L24" i="1"/>
  <c r="N24" i="1" s="1"/>
  <c r="M24" i="1"/>
  <c r="H22" i="1"/>
  <c r="H23" i="1"/>
  <c r="H24" i="1"/>
  <c r="H25" i="1"/>
  <c r="N23" i="1" l="1"/>
  <c r="O23" i="1" s="1"/>
  <c r="O24" i="1"/>
  <c r="O22" i="1"/>
  <c r="H20" i="1" l="1"/>
  <c r="L21" i="1"/>
  <c r="N21" i="1" s="1"/>
  <c r="J21" i="1"/>
  <c r="H21" i="1"/>
  <c r="K21" i="1" s="1"/>
  <c r="M21" i="1" l="1"/>
  <c r="O21" i="1" s="1"/>
  <c r="J25" i="1"/>
  <c r="L25" i="1"/>
  <c r="N25" i="1" s="1"/>
  <c r="J20" i="1"/>
  <c r="L20" i="1"/>
  <c r="M20" i="1" s="1"/>
  <c r="O27" i="1"/>
  <c r="O30" i="1" s="1"/>
  <c r="M25" i="1" l="1"/>
  <c r="O25" i="1" s="1"/>
  <c r="K25" i="1"/>
  <c r="N20" i="1"/>
  <c r="O20" i="1" s="1"/>
  <c r="K20" i="1"/>
  <c r="O33" i="1"/>
  <c r="O26" i="1"/>
  <c r="O34" i="1" l="1"/>
  <c r="O28" i="1" l="1"/>
  <c r="O31" i="1" l="1"/>
  <c r="O32" i="1" s="1"/>
  <c r="O29" i="1"/>
  <c r="O3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<sst xmlns="http://schemas.openxmlformats.org/spreadsheetml/2006/main" count="57" uniqueCount="51">
  <si>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</si>
  <si>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</si>
  <si>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</si>
  <si>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</si>
  <si>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</si>
  <si>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</si>
  <si>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</si>
  <si>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</si>
  <si>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</si>
  <si>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</si>
  <si>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</si>
  <si>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</si>
  <si>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</si>
  <si>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</si>
  <si>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</si>
  <si>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</si>
  <si>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</si>
  <si>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</si>
  <si>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</si>
  <si>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</si>
  <si>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</si>
  <si>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</si>
  <si>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</si>
  <si>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</si>
  <si>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</si>
  <si>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</si>
  <si>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</si>
  <si>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</si>
  <si>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</si>
  <si>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</si>
  <si>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</si>
  <si>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</si>
  <si>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</si>
  <si>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</si>
  <si>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</si>
  <si>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</si>
  <si>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</si>
  <si>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</si>
  <si>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</si>
  <si>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</si>
  <si>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</si>
  <si>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</si>
  <si>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</si>
  <si>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</si>
  <si>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Mantenimiento preventivo guadaña STIHL FS 450, consistente en: * Descarbonada * Empaques de motor * Empaques de carburador * Bujía * Filtro de combustible * Filtro de aire * Mangueras * Rodamientos de transmisión * Retenedor de transmisión * Costo mano de obra</t>
  </si>
  <si>
    <t>Mantenimiento preventivo motosierra STIHL MS 382, consistente en: * Descarbonada * Kit de empaques * Kit empaquetadura carburador * Bujía * Filtro de combustible  * Mangueras de combustible * Costo mano obra</t>
  </si>
  <si>
    <t>Mantenimiento preventivo motosierra STIHL MS 103, consistente en: * Descarbonada * Juego de empaques * Bujía * Empaquetadura carburador * Filtro de combustible * Mangueras * Costo mano obra</t>
  </si>
  <si>
    <t>Mantenimiento preventivo motosierra STIHL MS 170, consistente en: * Descarbonada * Empaque de motor * Empaquetadura de carburador * Bujía * Filtro de combustible * Mangueras de combustible * Empaquetadura de silenciador * Costo mano obra</t>
  </si>
  <si>
    <t>Mantenimiento preventivo corta setos STIHL HS 45, consistente en: * Descarbonada * Juego de empaques * Juego de empaquetadura y carburador * Bujía * Filtro de aire * Filtro de Combustible * Mangueras de combustible * Costo mano de obra</t>
  </si>
  <si>
    <t>Bolsa fija por valor de un millon de pesos M/cte $1.000.000  (Incluyendo IVA) para repuestos nuevos incluida su instalación para las herramientas de la Universidad de Cundinamarca Seccional Girardot, que se puedan requerir en caso de realizar mantenimientos correctivos previa autorización del supervisor del contrato, se verificara que los repuestos y piezas a adquirir esten dentro de los precios de mercado y se deberá dar garantia minima de un año sobre las piezas o elementos cambiados.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</si>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</sst>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vertical="top"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topLeftCell="A7"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39"/>
      <c r="B2" s="49" t="s">
        <v>0</v>
      </c>
      <c r="C2" s="49"/>
      <c r="D2" s="49"/>
      <c r="E2" s="49"/>
      <c r="F2" s="49"/>
      <c r="G2" s="49"/>
      <c r="H2" s="49"/>
      <c r="I2" s="49"/>
      <c r="J2" s="49"/>
      <c r="K2" s="49"/>
      <c r="L2" s="49"/>
      <c r="M2" s="49"/>
      <c r="N2" s="38" t="s">
        <v>1</v>
      </c>
      <c r="O2" s="38"/>
    </row>
    <row r="3" spans="1:15" ht="15.75" customHeight="1" x14ac:dyDescent="0.25">
      <c r="A3" s="39"/>
      <c r="B3" s="49" t="s">
        <v>2</v>
      </c>
      <c r="C3" s="49"/>
      <c r="D3" s="49"/>
      <c r="E3" s="49"/>
      <c r="F3" s="49"/>
      <c r="G3" s="49"/>
      <c r="H3" s="49"/>
      <c r="I3" s="49"/>
      <c r="J3" s="49"/>
      <c r="K3" s="49"/>
      <c r="L3" s="49"/>
      <c r="M3" s="49"/>
      <c r="N3" s="38" t="s">
        <v>3</v>
      </c>
      <c r="O3" s="38"/>
    </row>
    <row r="4" spans="1:15" ht="16.5" customHeight="1" x14ac:dyDescent="0.25">
      <c r="A4" s="39"/>
      <c r="B4" s="49" t="s">
        <v>4</v>
      </c>
      <c r="C4" s="49"/>
      <c r="D4" s="49"/>
      <c r="E4" s="49"/>
      <c r="F4" s="49"/>
      <c r="G4" s="49"/>
      <c r="H4" s="49"/>
      <c r="I4" s="49"/>
      <c r="J4" s="49"/>
      <c r="K4" s="49"/>
      <c r="L4" s="49"/>
      <c r="M4" s="49"/>
      <c r="N4" s="38" t="s">
        <v>5</v>
      </c>
      <c r="O4" s="38"/>
    </row>
    <row r="5" spans="1:15" ht="15" customHeight="1" x14ac:dyDescent="0.25">
      <c r="A5" s="39"/>
      <c r="B5" s="49"/>
      <c r="C5" s="49"/>
      <c r="D5" s="49"/>
      <c r="E5" s="49"/>
      <c r="F5" s="49"/>
      <c r="G5" s="49"/>
      <c r="H5" s="49"/>
      <c r="I5" s="49"/>
      <c r="J5" s="49"/>
      <c r="K5" s="49"/>
      <c r="L5" s="49"/>
      <c r="M5" s="49"/>
      <c r="N5" s="38" t="s">
        <v>6</v>
      </c>
      <c r="O5" s="38"/>
    </row>
    <row r="7" spans="1:15" x14ac:dyDescent="0.25">
      <c r="A7" s="11" t="s">
        <v>7</v>
      </c>
    </row>
    <row r="8" spans="1:15" x14ac:dyDescent="0.25">
      <c r="A8" s="11"/>
    </row>
    <row r="9" spans="1:15" x14ac:dyDescent="0.25">
      <c r="A9" s="12" t="s">
        <v>8</v>
      </c>
    </row>
    <row r="10" spans="1:15" ht="25.5" customHeight="1" x14ac:dyDescent="0.25">
      <c r="A10" s="56" t="s">
        <v>9</v>
      </c>
      <c r="B10" s="56"/>
      <c r="C10" s="13"/>
      <c r="E10" s="14" t="s">
        <v>10</v>
      </c>
      <c r="F10" s="58"/>
      <c r="G10" s="59"/>
      <c r="K10" s="15" t="s">
        <v>11</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3" t="s">
        <v>12</v>
      </c>
      <c r="B12" s="44"/>
      <c r="C12" s="19"/>
      <c r="D12" s="40" t="s">
        <v>13</v>
      </c>
      <c r="E12" s="41"/>
      <c r="F12" s="41"/>
      <c r="G12" s="42"/>
      <c r="H12" s="7"/>
      <c r="I12" s="26"/>
      <c r="J12" s="26"/>
      <c r="K12" s="17"/>
    </row>
    <row r="13" spans="1:15" ht="15.75" thickBot="1" x14ac:dyDescent="0.3">
      <c r="A13" s="45"/>
      <c r="B13" s="46"/>
      <c r="C13" s="19"/>
      <c r="D13" s="18"/>
      <c r="E13" s="16"/>
      <c r="F13" s="16"/>
      <c r="G13" s="16"/>
      <c r="K13" s="17"/>
    </row>
    <row r="14" spans="1:15" ht="30" customHeight="1" thickBot="1" x14ac:dyDescent="0.3">
      <c r="A14" s="45"/>
      <c r="B14" s="46"/>
      <c r="C14" s="19"/>
      <c r="D14" s="40" t="s">
        <v>14</v>
      </c>
      <c r="E14" s="41"/>
      <c r="F14" s="41"/>
      <c r="G14" s="42"/>
      <c r="H14" s="7"/>
      <c r="I14" s="26"/>
      <c r="J14" s="26"/>
      <c r="K14" s="17"/>
    </row>
    <row r="15" spans="1:15" ht="18.75" customHeight="1" thickBot="1" x14ac:dyDescent="0.3">
      <c r="A15" s="45"/>
      <c r="B15" s="46"/>
      <c r="C15" s="19"/>
      <c r="E15" s="16"/>
      <c r="F15" s="16"/>
      <c r="G15" s="16"/>
      <c r="K15" s="17"/>
    </row>
    <row r="16" spans="1:15" ht="24" customHeight="1" thickBot="1" x14ac:dyDescent="0.3">
      <c r="A16" s="47"/>
      <c r="B16" s="48"/>
      <c r="C16" s="19"/>
      <c r="D16" s="40" t="s">
        <v>15</v>
      </c>
      <c r="E16" s="41"/>
      <c r="F16" s="41"/>
      <c r="G16" s="42"/>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75" customHeight="1" x14ac:dyDescent="0.25">
      <c r="A20" s="28">
        <v>1</v>
      </c>
      <c r="B20" s="70" t="s">
        <v>44</v>
      </c>
      <c r="C20" s="29"/>
      <c r="D20" s="71">
        <v>1</v>
      </c>
      <c r="E20" s="71" t="s">
        <v>50</v>
      </c>
      <c r="F20" s="31"/>
      <c r="G20" s="25">
        <v>0</v>
      </c>
      <c r="H20" s="1">
        <f>+ROUND(F20*G20,0)</f>
        <v>0</v>
      </c>
      <c r="I20" s="25">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62.25" customHeight="1" x14ac:dyDescent="0.25">
      <c r="A21" s="28">
        <v>2</v>
      </c>
      <c r="B21" s="70" t="s">
        <v>45</v>
      </c>
      <c r="C21" s="29"/>
      <c r="D21" s="71">
        <v>1</v>
      </c>
      <c r="E21" s="71" t="s">
        <v>50</v>
      </c>
      <c r="F21" s="31"/>
      <c r="G21" s="25">
        <v>0</v>
      </c>
      <c r="H21" s="1">
        <f t="shared" ref="H21:H25" si="6">+ROUND(F21*G21,0)</f>
        <v>0</v>
      </c>
      <c r="I21" s="25">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63" customHeight="1" x14ac:dyDescent="0.25">
      <c r="A22" s="28">
        <v>3</v>
      </c>
      <c r="B22" s="70" t="s">
        <v>46</v>
      </c>
      <c r="C22" s="29"/>
      <c r="D22" s="71">
        <v>1</v>
      </c>
      <c r="E22" s="71" t="s">
        <v>50</v>
      </c>
      <c r="F22" s="31"/>
      <c r="G22" s="25">
        <v>0</v>
      </c>
      <c r="H22" s="1">
        <f t="shared" si="6"/>
        <v>0</v>
      </c>
      <c r="I22" s="25">
        <v>0</v>
      </c>
      <c r="J22" s="1">
        <f t="shared" ref="J22:J24" si="13">ROUND(F22*I22,0)</f>
        <v>0</v>
      </c>
      <c r="K22" s="1">
        <f t="shared" ref="K22:K24" si="14">ROUND(F22+H22+J22,0)</f>
        <v>0</v>
      </c>
      <c r="L22" s="1">
        <f t="shared" ref="L22:L24" si="15">ROUND(F22*D22,0)</f>
        <v>0</v>
      </c>
      <c r="M22" s="1">
        <f t="shared" ref="M22:M24" si="16">ROUND(L22*G22,0)</f>
        <v>0</v>
      </c>
      <c r="N22" s="1">
        <f t="shared" ref="N22:N24" si="17">ROUND(L22*I22,0)</f>
        <v>0</v>
      </c>
      <c r="O22" s="2">
        <f t="shared" ref="O22:O24" si="18">ROUND(L22+N22+M22,0)</f>
        <v>0</v>
      </c>
    </row>
    <row r="23" spans="1:15" s="22" customFormat="1" ht="75.75" customHeight="1" x14ac:dyDescent="0.25">
      <c r="A23" s="28">
        <v>4</v>
      </c>
      <c r="B23" s="70" t="s">
        <v>47</v>
      </c>
      <c r="C23" s="29"/>
      <c r="D23" s="71">
        <v>1</v>
      </c>
      <c r="E23" s="71" t="s">
        <v>50</v>
      </c>
      <c r="F23" s="31"/>
      <c r="G23" s="25">
        <v>0</v>
      </c>
      <c r="H23" s="1">
        <f t="shared" si="6"/>
        <v>0</v>
      </c>
      <c r="I23" s="25">
        <v>0</v>
      </c>
      <c r="J23" s="1">
        <f t="shared" si="13"/>
        <v>0</v>
      </c>
      <c r="K23" s="1">
        <f t="shared" si="14"/>
        <v>0</v>
      </c>
      <c r="L23" s="1">
        <f t="shared" si="15"/>
        <v>0</v>
      </c>
      <c r="M23" s="1">
        <f t="shared" si="16"/>
        <v>0</v>
      </c>
      <c r="N23" s="1">
        <f t="shared" si="17"/>
        <v>0</v>
      </c>
      <c r="O23" s="2">
        <f t="shared" si="18"/>
        <v>0</v>
      </c>
    </row>
    <row r="24" spans="1:15" s="22" customFormat="1" ht="70.5" customHeight="1" x14ac:dyDescent="0.25">
      <c r="A24" s="28">
        <v>5</v>
      </c>
      <c r="B24" s="70" t="s">
        <v>48</v>
      </c>
      <c r="C24" s="29"/>
      <c r="D24" s="71">
        <v>1</v>
      </c>
      <c r="E24" s="71" t="s">
        <v>50</v>
      </c>
      <c r="F24" s="31"/>
      <c r="G24" s="25">
        <v>0</v>
      </c>
      <c r="H24" s="1">
        <f t="shared" si="6"/>
        <v>0</v>
      </c>
      <c r="I24" s="25">
        <v>0</v>
      </c>
      <c r="J24" s="1">
        <f t="shared" si="13"/>
        <v>0</v>
      </c>
      <c r="K24" s="1">
        <f t="shared" si="14"/>
        <v>0</v>
      </c>
      <c r="L24" s="1">
        <f t="shared" si="15"/>
        <v>0</v>
      </c>
      <c r="M24" s="1">
        <f t="shared" si="16"/>
        <v>0</v>
      </c>
      <c r="N24" s="1">
        <f t="shared" si="17"/>
        <v>0</v>
      </c>
      <c r="O24" s="2">
        <f t="shared" si="18"/>
        <v>0</v>
      </c>
    </row>
    <row r="25" spans="1:15" s="22" customFormat="1" ht="126.75" customHeight="1" x14ac:dyDescent="0.25">
      <c r="A25" s="28">
        <v>6</v>
      </c>
      <c r="B25" s="70" t="s">
        <v>49</v>
      </c>
      <c r="C25" s="29"/>
      <c r="D25" s="71">
        <v>1</v>
      </c>
      <c r="E25" s="71" t="s">
        <v>50</v>
      </c>
      <c r="F25" s="31"/>
      <c r="G25" s="25">
        <v>0</v>
      </c>
      <c r="H25" s="1">
        <f t="shared" si="6"/>
        <v>0</v>
      </c>
      <c r="I25" s="25">
        <v>0</v>
      </c>
      <c r="J25" s="1">
        <f t="shared" ref="J25" si="19">ROUND(F25*I25,0)</f>
        <v>0</v>
      </c>
      <c r="K25" s="1">
        <f t="shared" ref="K25" si="20">ROUND(F25+H25+J25,0)</f>
        <v>0</v>
      </c>
      <c r="L25" s="1">
        <f t="shared" ref="L25" si="21">ROUND(F25*D25,0)</f>
        <v>0</v>
      </c>
      <c r="M25" s="1">
        <f t="shared" ref="M25" si="22">ROUND(L25*G25,0)</f>
        <v>0</v>
      </c>
      <c r="N25" s="1">
        <f t="shared" ref="N25" si="23">ROUND(L25*I25,0)</f>
        <v>0</v>
      </c>
      <c r="O25" s="2">
        <f t="shared" ref="O25" si="24">ROUND(L25+N25+M25,0)</f>
        <v>0</v>
      </c>
    </row>
    <row r="26" spans="1:15" s="22" customFormat="1" ht="42" customHeight="1" thickBot="1" x14ac:dyDescent="0.25">
      <c r="A26" s="19"/>
      <c r="B26" s="65"/>
      <c r="C26" s="65"/>
      <c r="D26" s="65"/>
      <c r="E26" s="65"/>
      <c r="F26" s="65"/>
      <c r="G26" s="65"/>
      <c r="H26" s="65"/>
      <c r="I26" s="65"/>
      <c r="J26" s="65"/>
      <c r="K26" s="65"/>
      <c r="L26" s="65"/>
      <c r="M26" s="66" t="s">
        <v>31</v>
      </c>
      <c r="N26" s="66"/>
      <c r="O26" s="27">
        <f>SUMIF(G:G,0%,L:L)</f>
        <v>0</v>
      </c>
    </row>
    <row r="27" spans="1:15" s="22" customFormat="1" ht="39" customHeight="1" thickBot="1" x14ac:dyDescent="0.25">
      <c r="A27" s="54" t="s">
        <v>32</v>
      </c>
      <c r="B27" s="55"/>
      <c r="C27" s="55"/>
      <c r="D27" s="55"/>
      <c r="E27" s="55"/>
      <c r="F27" s="55"/>
      <c r="G27" s="55"/>
      <c r="H27" s="55"/>
      <c r="I27" s="55"/>
      <c r="J27" s="55"/>
      <c r="K27" s="55"/>
      <c r="L27" s="55"/>
      <c r="M27" s="67" t="s">
        <v>33</v>
      </c>
      <c r="N27" s="67"/>
      <c r="O27" s="4">
        <f>SUMIF(G:G,5%,L:L)</f>
        <v>0</v>
      </c>
    </row>
    <row r="28" spans="1:15" s="22" customFormat="1" ht="30" customHeight="1" x14ac:dyDescent="0.2">
      <c r="A28" s="50" t="s">
        <v>34</v>
      </c>
      <c r="B28" s="51"/>
      <c r="C28" s="51"/>
      <c r="D28" s="51"/>
      <c r="E28" s="51"/>
      <c r="F28" s="51"/>
      <c r="G28" s="51"/>
      <c r="H28" s="51"/>
      <c r="I28" s="51"/>
      <c r="J28" s="51"/>
      <c r="K28" s="51"/>
      <c r="L28" s="52"/>
      <c r="M28" s="67" t="s">
        <v>35</v>
      </c>
      <c r="N28" s="67"/>
      <c r="O28" s="4">
        <f>SUMIF(G:G,19%,L:L)</f>
        <v>0</v>
      </c>
    </row>
    <row r="29" spans="1:15" s="22" customFormat="1" ht="30" customHeight="1" x14ac:dyDescent="0.2">
      <c r="A29" s="53"/>
      <c r="B29" s="53"/>
      <c r="C29" s="53"/>
      <c r="D29" s="53"/>
      <c r="E29" s="53"/>
      <c r="F29" s="53"/>
      <c r="G29" s="53"/>
      <c r="H29" s="53"/>
      <c r="I29" s="53"/>
      <c r="J29" s="53"/>
      <c r="K29" s="53"/>
      <c r="L29" s="53"/>
      <c r="M29" s="32" t="s">
        <v>27</v>
      </c>
      <c r="N29" s="33"/>
      <c r="O29" s="5">
        <f>SUM(O26:O28)</f>
        <v>0</v>
      </c>
    </row>
    <row r="30" spans="1:15" s="22" customFormat="1" ht="30" customHeight="1" x14ac:dyDescent="0.2">
      <c r="A30" s="53"/>
      <c r="B30" s="53"/>
      <c r="C30" s="53"/>
      <c r="D30" s="53"/>
      <c r="E30" s="53"/>
      <c r="F30" s="53"/>
      <c r="G30" s="53"/>
      <c r="H30" s="53"/>
      <c r="I30" s="53"/>
      <c r="J30" s="53"/>
      <c r="K30" s="53"/>
      <c r="L30" s="53"/>
      <c r="M30" s="68" t="s">
        <v>36</v>
      </c>
      <c r="N30" s="69"/>
      <c r="O30" s="6">
        <f>ROUND(O27*5%,0)</f>
        <v>0</v>
      </c>
    </row>
    <row r="31" spans="1:15" s="22" customFormat="1" ht="30" customHeight="1" x14ac:dyDescent="0.2">
      <c r="A31" s="53"/>
      <c r="B31" s="53"/>
      <c r="C31" s="53"/>
      <c r="D31" s="53"/>
      <c r="E31" s="53"/>
      <c r="F31" s="53"/>
      <c r="G31" s="53"/>
      <c r="H31" s="53"/>
      <c r="I31" s="53"/>
      <c r="J31" s="53"/>
      <c r="K31" s="53"/>
      <c r="L31" s="53"/>
      <c r="M31" s="68" t="s">
        <v>37</v>
      </c>
      <c r="N31" s="69"/>
      <c r="O31" s="4">
        <f>ROUND(O28*19%,0)</f>
        <v>0</v>
      </c>
    </row>
    <row r="32" spans="1:15" s="22" customFormat="1" ht="30" customHeight="1" x14ac:dyDescent="0.2">
      <c r="A32" s="53"/>
      <c r="B32" s="53"/>
      <c r="C32" s="53"/>
      <c r="D32" s="53"/>
      <c r="E32" s="53"/>
      <c r="F32" s="53"/>
      <c r="G32" s="53"/>
      <c r="H32" s="53"/>
      <c r="I32" s="53"/>
      <c r="J32" s="53"/>
      <c r="K32" s="53"/>
      <c r="L32" s="53"/>
      <c r="M32" s="32" t="s">
        <v>38</v>
      </c>
      <c r="N32" s="33"/>
      <c r="O32" s="5">
        <f>SUM(O30:O31)</f>
        <v>0</v>
      </c>
    </row>
    <row r="33" spans="1:15" s="22" customFormat="1" ht="30" customHeight="1" x14ac:dyDescent="0.2">
      <c r="A33" s="53"/>
      <c r="B33" s="53"/>
      <c r="C33" s="53"/>
      <c r="D33" s="53"/>
      <c r="E33" s="53"/>
      <c r="F33" s="53"/>
      <c r="G33" s="53"/>
      <c r="H33" s="53"/>
      <c r="I33" s="53"/>
      <c r="J33" s="53"/>
      <c r="K33" s="53"/>
      <c r="L33" s="53"/>
      <c r="M33" s="36" t="s">
        <v>39</v>
      </c>
      <c r="N33" s="37"/>
      <c r="O33" s="4">
        <f>SUMIF(I:I,8%,N:N)</f>
        <v>0</v>
      </c>
    </row>
    <row r="34" spans="1:15" s="22" customFormat="1" ht="37.5" customHeight="1" x14ac:dyDescent="0.2">
      <c r="A34" s="53"/>
      <c r="B34" s="53"/>
      <c r="C34" s="53"/>
      <c r="D34" s="53"/>
      <c r="E34" s="53"/>
      <c r="F34" s="53"/>
      <c r="G34" s="53"/>
      <c r="H34" s="53"/>
      <c r="I34" s="53"/>
      <c r="J34" s="53"/>
      <c r="K34" s="53"/>
      <c r="L34" s="53"/>
      <c r="M34" s="34" t="s">
        <v>40</v>
      </c>
      <c r="N34" s="35"/>
      <c r="O34" s="5">
        <f>SUM(O33)</f>
        <v>0</v>
      </c>
    </row>
    <row r="35" spans="1:15" s="22" customFormat="1" ht="44.25" customHeight="1" x14ac:dyDescent="0.2">
      <c r="A35" s="53"/>
      <c r="B35" s="53"/>
      <c r="C35" s="53"/>
      <c r="D35" s="53"/>
      <c r="E35" s="53"/>
      <c r="F35" s="53"/>
      <c r="G35" s="53"/>
      <c r="H35" s="53"/>
      <c r="I35" s="53"/>
      <c r="J35" s="53"/>
      <c r="K35" s="53"/>
      <c r="L35" s="53"/>
      <c r="M35" s="34" t="s">
        <v>41</v>
      </c>
      <c r="N35" s="35"/>
      <c r="O35" s="5">
        <f>+O29+O32+O34</f>
        <v>0</v>
      </c>
    </row>
    <row r="39" spans="1:15" x14ac:dyDescent="0.25">
      <c r="B39" s="63"/>
      <c r="C39" s="63"/>
    </row>
    <row r="40" spans="1:15" ht="15.75" thickBot="1" x14ac:dyDescent="0.3">
      <c r="B40" s="64"/>
      <c r="C40" s="64"/>
    </row>
    <row r="41" spans="1:15" x14ac:dyDescent="0.25">
      <c r="B41" s="57" t="s">
        <v>42</v>
      </c>
      <c r="C41" s="57"/>
    </row>
    <row r="43" spans="1:15" x14ac:dyDescent="0.25">
      <c r="A43" s="23" t="s">
        <v>43</v>
      </c>
    </row>
    <row r="44" spans="1:15" x14ac:dyDescent="0.25">
      <c r="I44" s="30"/>
    </row>
  </sheetData>
  <sheetProtection algorithmName="SHA-512" hashValue="lrMT1qty/0Ny03FZ2yiwPtSpitIKO0DTvSCftNxz2PjBy4DkZzi2wf+r6qYzvAJpf2SyZcNX3flRgGqEngvrSQ==" saltValue="uK9XCIb9abRcK7/zY0ct5A==" spinCount="100000" sheet="1" formatCells="0"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G20:G25</xm:sqref>
        </x14:dataValidation>
        <x14:dataValidation type="list" allowBlank="1" showInputMessage="1" showErrorMessage="1">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c2659b6a-c695-4580-a071-22d13ab4c1fb"/>
    <ds:schemaRef ds:uri="http://purl.org/dc/terms/"/>
    <ds:schemaRef ds:uri="http://www.w3.org/XML/1998/namespace"/>
    <ds:schemaRef ds:uri="fdc3a502-ad60-4b34-87fc-e95dc488c74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2023-08-09T20:31:14Z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