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BICICLETAS 2023\PUBLICAR\"/>
    </mc:Choice>
  </mc:AlternateContent>
  <bookViews>
    <workbookView xWindow="0" yWindow="0" windowWidth="21600" windowHeight="960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22" i="1" l="1"/>
  <c r="H20" i="1" l="1"/>
  <c r="J20" i="1"/>
  <c r="L20" i="1"/>
  <c r="O25" i="1"/>
  <c r="M20" i="1" l="1"/>
  <c r="N20" i="1"/>
  <c r="K20" i="1"/>
  <c r="O28" i="1"/>
  <c r="O21" i="1"/>
  <c r="O20" i="1" l="1"/>
  <c r="O29" i="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<sst xmlns="http://schemas.openxmlformats.org/spreadsheetml/2006/main" count="47" uniqueCount="46">
  <si>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</si>
  <si>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</si>
  <si>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</si>
  <si>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</si>
  <si>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</si>
  <si>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</si>
  <si>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</si>
  <si>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</si>
  <si>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</si>
  <si>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</si>
  <si>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</si>
  <si>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</si>
  <si>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</si>
  <si>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</si>
  <si>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</si>
  <si>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</si>
  <si>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</si>
  <si>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</si>
  <si>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</si>
  <si>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</si>
  <si>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</si>
  <si>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</si>
  <si>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</si>
  <si>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</si>
  <si>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</si>
  <si>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</si>
  <si>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</si>
  <si>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</si>
  <si>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</si>
  <si>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</si>
  <si>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</si>
  <si>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</si>
  <si>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</si>
  <si>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</si>
  <si>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</si>
  <si>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</si>
  <si>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</si>
  <si>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</si>
  <si>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</si>
  <si>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</si>
  <si>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</si>
  <si>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</si>
  <si>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</si>
  <si>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</si>
  <si>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</si>
  <si>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Mantenimiento preventivo y correctivo a todo costo de bicicletas todoterreno con marco en acero liviano, suspensión delantera, frenos de disco, rines 27.5, triplato, descarrilador, pacha 7 Velocidades, pedales en aluminio, sillín; el cual consiste en:
•Lavado a Profundidad de la transmisión.
•Lubricación de cadena.
•Revisión de presión de aire de las cámaras.
•Nivelar ruedas.
•Buscar objetos incrustados en cámaras.
•Revisar el ajuste de ruedas y asiento.
•Revisar que las ruedas no tengan fisuras.
•Revisar estado de la dirección.
•Revisar estado de los pedales.
•Revisar tornillo.
•Revisar frenos.
•Lubricar y/o engrasar la cadena.
•Revisar rodamiento
•Revisar pivote.
•Revisar cabecillas de los cables de freno.
•Revisar muelles de los pedales.
•Revisar el desgaste de los diversos componentes y reemplazarlos de ser necesario
•Cambio coraza.
•Cambio de pequeños repuestos que presenten degaste.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</si>
</sst>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1" fillId="2" borderId="5" xfId="0" applyFont="1" applyFill="1" applyBorder="1" applyAlignment="1" applyProtection="1">
      <alignment wrapText="1" shrinkToFit="1"/>
      <protection locked="0"/>
    </xf>
    <xf numFmtId="0" fontId="1" fillId="2" borderId="1" xfId="0" applyFont="1" applyFill="1" applyBorder="1" applyAlignment="1" applyProtection="1">
      <alignment vertical="top" wrapText="1" shrinkToFit="1"/>
      <protection locked="0"/>
    </xf>
    <xf numFmtId="0" fontId="1" fillId="2" borderId="28" xfId="0" applyFont="1" applyFill="1" applyBorder="1" applyAlignment="1" applyProtection="1">
      <alignment horizontal="center" vertical="center" wrapText="1" shrinkToFi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1" zoomScale="70" zoomScaleNormal="70" zoomScaleSheetLayoutView="70" zoomScalePageLayoutView="55" workbookViewId="0">
      <selection activeCell="B20" sqref="B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29"/>
      <c r="J12" s="29"/>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29"/>
      <c r="J14" s="29"/>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358.5" customHeight="1" x14ac:dyDescent="0.2">
      <c r="A20" s="32">
        <v>1</v>
      </c>
      <c r="B20" s="35" t="s">
        <v>45</v>
      </c>
      <c r="C20" s="34"/>
      <c r="D20" s="25">
        <v>25</v>
      </c>
      <c r="E20" s="36" t="s">
        <v>44</v>
      </c>
      <c r="F20" s="33"/>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ROUND(L20*I20,0)</f>
        <v>0</v>
      </c>
      <c r="O20" s="2">
        <f>ROUND(L20+N20+M20,0)</f>
        <v>0</v>
      </c>
    </row>
    <row r="21" spans="1:15" s="24" customFormat="1" ht="42" customHeight="1" thickBot="1" x14ac:dyDescent="0.25">
      <c r="A21" s="19"/>
      <c r="B21" s="70"/>
      <c r="C21" s="70"/>
      <c r="D21" s="70"/>
      <c r="E21" s="70"/>
      <c r="F21" s="70"/>
      <c r="G21" s="70"/>
      <c r="H21" s="70"/>
      <c r="I21" s="70"/>
      <c r="J21" s="70"/>
      <c r="K21" s="70"/>
      <c r="L21" s="70"/>
      <c r="M21" s="71" t="s">
        <v>35</v>
      </c>
      <c r="N21" s="71"/>
      <c r="O21" s="31">
        <f>SUMIF(G:G,0%,L:L)</f>
        <v>0</v>
      </c>
    </row>
    <row r="22" spans="1:15" s="24" customFormat="1" ht="39" customHeight="1" thickBot="1" x14ac:dyDescent="0.25">
      <c r="A22" s="59" t="s">
        <v>24</v>
      </c>
      <c r="B22" s="60"/>
      <c r="C22" s="60"/>
      <c r="D22" s="60"/>
      <c r="E22" s="60"/>
      <c r="F22" s="60"/>
      <c r="G22" s="60"/>
      <c r="H22" s="60"/>
      <c r="I22" s="60"/>
      <c r="J22" s="60"/>
      <c r="K22" s="60"/>
      <c r="L22" s="60"/>
      <c r="M22" s="72" t="s">
        <v>10</v>
      </c>
      <c r="N22" s="72"/>
      <c r="O22" s="4">
        <f>SUMIF(G:G,5%,L:L)</f>
        <v>0</v>
      </c>
    </row>
    <row r="23" spans="1:15" s="24" customFormat="1" ht="30" customHeight="1" x14ac:dyDescent="0.2">
      <c r="A23" s="55" t="s">
        <v>42</v>
      </c>
      <c r="B23" s="56"/>
      <c r="C23" s="56"/>
      <c r="D23" s="56"/>
      <c r="E23" s="56"/>
      <c r="F23" s="56"/>
      <c r="G23" s="56"/>
      <c r="H23" s="56"/>
      <c r="I23" s="56"/>
      <c r="J23" s="56"/>
      <c r="K23" s="56"/>
      <c r="L23" s="57"/>
      <c r="M23" s="72" t="s">
        <v>11</v>
      </c>
      <c r="N23" s="72"/>
      <c r="O23" s="4">
        <f>SUMIF(G:G,19%,L:L)</f>
        <v>0</v>
      </c>
    </row>
    <row r="24" spans="1:15" s="24" customFormat="1" ht="30" customHeight="1" x14ac:dyDescent="0.2">
      <c r="A24" s="58"/>
      <c r="B24" s="58"/>
      <c r="C24" s="58"/>
      <c r="D24" s="58"/>
      <c r="E24" s="58"/>
      <c r="F24" s="58"/>
      <c r="G24" s="58"/>
      <c r="H24" s="58"/>
      <c r="I24" s="58"/>
      <c r="J24" s="58"/>
      <c r="K24" s="58"/>
      <c r="L24" s="58"/>
      <c r="M24" s="37" t="s">
        <v>7</v>
      </c>
      <c r="N24" s="38"/>
      <c r="O24" s="5">
        <f>SUM(O21:O23)</f>
        <v>0</v>
      </c>
    </row>
    <row r="25" spans="1:15" s="24" customFormat="1" ht="30" customHeight="1" x14ac:dyDescent="0.2">
      <c r="A25" s="58"/>
      <c r="B25" s="58"/>
      <c r="C25" s="58"/>
      <c r="D25" s="58"/>
      <c r="E25" s="58"/>
      <c r="F25" s="58"/>
      <c r="G25" s="58"/>
      <c r="H25" s="58"/>
      <c r="I25" s="58"/>
      <c r="J25" s="58"/>
      <c r="K25" s="58"/>
      <c r="L25" s="58"/>
      <c r="M25" s="73" t="s">
        <v>12</v>
      </c>
      <c r="N25" s="74"/>
      <c r="O25" s="6">
        <f>ROUND(O22*5%,0)</f>
        <v>0</v>
      </c>
    </row>
    <row r="26" spans="1:15" s="24" customFormat="1" ht="30" customHeight="1" x14ac:dyDescent="0.2">
      <c r="A26" s="58"/>
      <c r="B26" s="58"/>
      <c r="C26" s="58"/>
      <c r="D26" s="58"/>
      <c r="E26" s="58"/>
      <c r="F26" s="58"/>
      <c r="G26" s="58"/>
      <c r="H26" s="58"/>
      <c r="I26" s="58"/>
      <c r="J26" s="58"/>
      <c r="K26" s="58"/>
      <c r="L26" s="58"/>
      <c r="M26" s="73" t="s">
        <v>13</v>
      </c>
      <c r="N26" s="74"/>
      <c r="O26" s="4">
        <f>ROUND(O23*19%,0)</f>
        <v>0</v>
      </c>
    </row>
    <row r="27" spans="1:15" s="24" customFormat="1" ht="30" customHeight="1" x14ac:dyDescent="0.2">
      <c r="A27" s="58"/>
      <c r="B27" s="58"/>
      <c r="C27" s="58"/>
      <c r="D27" s="58"/>
      <c r="E27" s="58"/>
      <c r="F27" s="58"/>
      <c r="G27" s="58"/>
      <c r="H27" s="58"/>
      <c r="I27" s="58"/>
      <c r="J27" s="58"/>
      <c r="K27" s="58"/>
      <c r="L27" s="58"/>
      <c r="M27" s="37" t="s">
        <v>14</v>
      </c>
      <c r="N27" s="38"/>
      <c r="O27" s="5">
        <f>SUM(O25:O26)</f>
        <v>0</v>
      </c>
    </row>
    <row r="28" spans="1:15" s="24" customFormat="1" ht="30" customHeight="1" x14ac:dyDescent="0.2">
      <c r="A28" s="58"/>
      <c r="B28" s="58"/>
      <c r="C28" s="58"/>
      <c r="D28" s="58"/>
      <c r="E28" s="58"/>
      <c r="F28" s="58"/>
      <c r="G28" s="58"/>
      <c r="H28" s="58"/>
      <c r="I28" s="58"/>
      <c r="J28" s="58"/>
      <c r="K28" s="58"/>
      <c r="L28" s="58"/>
      <c r="M28" s="41" t="s">
        <v>33</v>
      </c>
      <c r="N28" s="42"/>
      <c r="O28" s="4">
        <f>SUMIF(I:I,8%,N:N)</f>
        <v>0</v>
      </c>
    </row>
    <row r="29" spans="1:15" s="24" customFormat="1" ht="37.5" customHeight="1" x14ac:dyDescent="0.2">
      <c r="A29" s="58"/>
      <c r="B29" s="58"/>
      <c r="C29" s="58"/>
      <c r="D29" s="58"/>
      <c r="E29" s="58"/>
      <c r="F29" s="58"/>
      <c r="G29" s="58"/>
      <c r="H29" s="58"/>
      <c r="I29" s="58"/>
      <c r="J29" s="58"/>
      <c r="K29" s="58"/>
      <c r="L29" s="58"/>
      <c r="M29" s="39" t="s">
        <v>32</v>
      </c>
      <c r="N29" s="40"/>
      <c r="O29" s="5">
        <f>SUM(O28)</f>
        <v>0</v>
      </c>
    </row>
    <row r="30" spans="1:15" s="24" customFormat="1" ht="44.25" customHeight="1" x14ac:dyDescent="0.2">
      <c r="A30" s="58"/>
      <c r="B30" s="58"/>
      <c r="C30" s="58"/>
      <c r="D30" s="58"/>
      <c r="E30" s="58"/>
      <c r="F30" s="58"/>
      <c r="G30" s="58"/>
      <c r="H30" s="58"/>
      <c r="I30" s="58"/>
      <c r="J30" s="58"/>
      <c r="K30" s="58"/>
      <c r="L30" s="58"/>
      <c r="M30" s="39" t="s">
        <v>15</v>
      </c>
      <c r="N30" s="40"/>
      <c r="O30" s="5">
        <f>+O24+O27+O29</f>
        <v>0</v>
      </c>
    </row>
    <row r="33" spans="1:3" x14ac:dyDescent="0.25">
      <c r="B33" s="30"/>
      <c r="C33" s="30"/>
    </row>
    <row r="34" spans="1:3" x14ac:dyDescent="0.25">
      <c r="B34" s="68"/>
      <c r="C34" s="68"/>
    </row>
    <row r="35" spans="1:3" ht="15.75" thickBot="1" x14ac:dyDescent="0.3">
      <c r="B35" s="69"/>
      <c r="C35" s="69"/>
    </row>
    <row r="36" spans="1:3" x14ac:dyDescent="0.25">
      <c r="B36" s="62" t="s">
        <v>20</v>
      </c>
      <c r="C36" s="62"/>
    </row>
    <row r="38" spans="1:3" x14ac:dyDescent="0.25">
      <c r="A38" s="26" t="s">
        <v>43</v>
      </c>
    </row>
  </sheetData>
  <sheetProtection algorithmName="SHA-512" hashValue="VWPW9slm7lPcnsROloDr6Jggn+KG7eMGH+/8srICJAWmF2QfDM3yEioHz/fIefPekv3kdW67tQkViuAMK88D4w==" saltValue="kysXPAxxdZvoIGeXo24m3g==" spinCount="100000" sheet="1" formatCells="0" formatColumns="0"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http://purl.org/dc/elements/1.1/"/>
    <ds:schemaRef ds:uri="632c1e4e-69c6-4d1f-81a1-009441d464e5"/>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2023-07-04T14:24:48Z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