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REFRIGERIO BIENESTAR\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4" i="1" l="1"/>
  <c r="L21" i="1"/>
  <c r="N21" i="1" s="1"/>
  <c r="L22" i="1"/>
  <c r="M22" i="1" s="1"/>
  <c r="J21" i="1"/>
  <c r="J22" i="1"/>
  <c r="H21" i="1"/>
  <c r="H22" i="1"/>
  <c r="K22" i="1" s="1"/>
  <c r="K21" i="1" l="1"/>
  <c r="M21" i="1"/>
  <c r="O21" i="1" s="1"/>
  <c r="N22" i="1"/>
  <c r="O22" i="1" s="1"/>
  <c r="H20" i="1" l="1"/>
  <c r="J20" i="1"/>
  <c r="L20" i="1"/>
  <c r="O27" i="1"/>
  <c r="M20" i="1" l="1"/>
  <c r="N20" i="1"/>
  <c r="K20" i="1"/>
  <c r="O30" i="1"/>
  <c r="O23" i="1"/>
  <c r="O20" i="1" l="1"/>
  <c r="O31" i="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<sst xmlns="http://schemas.openxmlformats.org/spreadsheetml/2006/main" count="54" uniqueCount="49">
  <si>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</si>
  <si>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</si>
  <si>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</si>
  <si>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</si>
  <si>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</si>
  <si>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</si>
  <si>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</si>
  <si>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</si>
  <si>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</si>
  <si>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</si>
  <si>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</si>
  <si>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</si>
  <si>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</si>
  <si>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</si>
  <si>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</si>
  <si>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</si>
  <si>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</si>
  <si>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</si>
  <si>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</si>
  <si>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</si>
  <si>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</si>
  <si>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</si>
  <si>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</si>
  <si>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</si>
  <si>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</si>
  <si>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</si>
  <si>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</si>
  <si>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</si>
  <si>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</si>
  <si>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</si>
  <si>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</si>
  <si>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</si>
  <si>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</si>
  <si>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</si>
  <si>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</si>
  <si>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</si>
  <si>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</si>
  <si>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</si>
  <si>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</si>
  <si>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</si>
  <si>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</si>
  <si>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</si>
  <si>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 xml:space="preserve">Servicio de  refrigerio con bebida mínimo de 200 ml, opciones: Pastel Horneado Hawaiano ó pollo con champiñones, de 100gr , Sanduche de jamón y queso en pan Tajado Palito de Queso Horneado de 100gr. Los refrigerios se deben entregar con una opción de las siguientes bebidas: Jugo en Caja,  Avena en Caja, Tea en Caja, mínimo de 200ml o Gaseosa mínimo de 250 ml.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t>
  </si>
  <si>
    <t>Servicio de Almuerzo: Proteina de origen animal mínimo de 200 gr, cereal 100 gr, Energético 70gr, Ensalada 60 gr, Postre 25 gr, Jugo Natural de 250 ml.
Empacado o envasado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t>
  </si>
  <si>
    <t xml:space="preserve">Servicio de Refrigerio especial contenido mínimo de acompañante de 200 gr y bebida 200 ml. Sanduche de Pollo Apanado con Queso, lechuga, Tomate Pan Especial. Sanduche Cubano en Pan Especial, 3 Tipos de Jamones, Queso Lechuga y Tomate. Wraps de Pollo Apanado con Sour Cream, Lechuga, Tomate y Queso, Hamburguesa de Res de 100Gr Pan especial, Queso, Tomate y Lechuga salsas individuales. Parfait de Yogur Griego, Granola y dulce de mora ideal para Acompañar las Frutas. FRUTA: Fruta Especial (Que puede ser Manzana, Pera, Granadilla o Durazno). Los refrigerios se deben entregar con una opción de las siguientes bebidas: Jugo Tipo Néctar de 200ml o Gaseosa 250ml o Avena en Caja 200ml o Tea en Caja de 200ml.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
</t>
  </si>
  <si>
    <t>Unidad</t>
  </si>
  <si>
    <t>CUENTA</t>
  </si>
  <si>
    <t>ALOJAMIENTO,
SERVICIOS DE
SUMINISTROS
DE COMIDAS Y
BEBIDAS</t>
  </si>
  <si>
    <t>32.1.21.5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</si>
</sst>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vertical="top" wrapText="1" shrinkToFit="1"/>
      <protection locked="0"/>
    </xf>
    <xf numFmtId="0" fontId="1" fillId="2" borderId="28"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wrapText="1" shrinkToFit="1"/>
      <protection locked="0"/>
    </xf>
    <xf numFmtId="0" fontId="1" fillId="2" borderId="3" xfId="0" applyFont="1" applyFill="1" applyBorder="1" applyAlignment="1" applyProtection="1">
      <alignment vertical="top" wrapText="1" shrinkToFi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7" zoomScale="70" zoomScaleNormal="70"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36</v>
      </c>
      <c r="O2" s="44"/>
    </row>
    <row r="3" spans="1:15" ht="15.75" customHeight="1" x14ac:dyDescent="0.25">
      <c r="A3" s="45"/>
      <c r="B3" s="55" t="s">
        <v>1</v>
      </c>
      <c r="C3" s="55"/>
      <c r="D3" s="55"/>
      <c r="E3" s="55"/>
      <c r="F3" s="55"/>
      <c r="G3" s="55"/>
      <c r="H3" s="55"/>
      <c r="I3" s="55"/>
      <c r="J3" s="55"/>
      <c r="K3" s="55"/>
      <c r="L3" s="55"/>
      <c r="M3" s="55"/>
      <c r="N3" s="44" t="s">
        <v>39</v>
      </c>
      <c r="O3" s="44"/>
    </row>
    <row r="4" spans="1:15" ht="16.5" customHeight="1" x14ac:dyDescent="0.25">
      <c r="A4" s="45"/>
      <c r="B4" s="55" t="s">
        <v>35</v>
      </c>
      <c r="C4" s="55"/>
      <c r="D4" s="55"/>
      <c r="E4" s="55"/>
      <c r="F4" s="55"/>
      <c r="G4" s="55"/>
      <c r="H4" s="55"/>
      <c r="I4" s="55"/>
      <c r="J4" s="55"/>
      <c r="K4" s="55"/>
      <c r="L4" s="55"/>
      <c r="M4" s="55"/>
      <c r="N4" s="44" t="s">
        <v>40</v>
      </c>
      <c r="O4" s="44"/>
    </row>
    <row r="5" spans="1:15" ht="15" customHeight="1" x14ac:dyDescent="0.25">
      <c r="A5" s="45"/>
      <c r="B5" s="55"/>
      <c r="C5" s="55"/>
      <c r="D5" s="55"/>
      <c r="E5" s="55"/>
      <c r="F5" s="55"/>
      <c r="G5" s="55"/>
      <c r="H5" s="55"/>
      <c r="I5" s="55"/>
      <c r="J5" s="55"/>
      <c r="K5" s="55"/>
      <c r="L5" s="55"/>
      <c r="M5" s="55"/>
      <c r="N5" s="44" t="s">
        <v>37</v>
      </c>
      <c r="O5" s="44"/>
    </row>
    <row r="7" spans="1:15" x14ac:dyDescent="0.25">
      <c r="A7" s="11" t="s">
        <v>38</v>
      </c>
    </row>
    <row r="8" spans="1:15" x14ac:dyDescent="0.25">
      <c r="A8" s="11"/>
    </row>
    <row r="9" spans="1:15" x14ac:dyDescent="0.25">
      <c r="A9" s="12" t="s">
        <v>28</v>
      </c>
    </row>
    <row r="10" spans="1:15" ht="25.5" customHeight="1" x14ac:dyDescent="0.25">
      <c r="A10" s="62" t="s">
        <v>27</v>
      </c>
      <c r="B10" s="62"/>
      <c r="C10" s="13"/>
      <c r="E10" s="14" t="s">
        <v>20</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25</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21</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26</v>
      </c>
      <c r="B19" s="21" t="s">
        <v>2</v>
      </c>
      <c r="C19" s="21" t="s">
        <v>46</v>
      </c>
      <c r="D19" s="21" t="s">
        <v>3</v>
      </c>
      <c r="E19" s="21" t="s">
        <v>22</v>
      </c>
      <c r="F19" s="22" t="s">
        <v>4</v>
      </c>
      <c r="G19" s="23" t="s">
        <v>24</v>
      </c>
      <c r="H19" s="22" t="s">
        <v>5</v>
      </c>
      <c r="I19" s="22" t="s">
        <v>30</v>
      </c>
      <c r="J19" s="22" t="s">
        <v>33</v>
      </c>
      <c r="K19" s="22" t="s">
        <v>6</v>
      </c>
      <c r="L19" s="22" t="s">
        <v>7</v>
      </c>
      <c r="M19" s="22" t="s">
        <v>8</v>
      </c>
      <c r="N19" s="22" t="s">
        <v>29</v>
      </c>
      <c r="O19" s="22" t="s">
        <v>9</v>
      </c>
    </row>
    <row r="20" spans="1:15" s="24" customFormat="1" ht="200.25" customHeight="1" x14ac:dyDescent="0.25">
      <c r="A20" s="32">
        <v>1</v>
      </c>
      <c r="B20" s="37" t="s">
        <v>42</v>
      </c>
      <c r="C20" s="36" t="s">
        <v>47</v>
      </c>
      <c r="D20" s="25">
        <v>958</v>
      </c>
      <c r="E20" s="35" t="s">
        <v>45</v>
      </c>
      <c r="F20" s="33"/>
      <c r="G20" s="28">
        <v>0</v>
      </c>
      <c r="H20" s="1">
        <f t="shared" ref="H20:H22" si="0">+ROUND(F20*G20,0)</f>
        <v>0</v>
      </c>
      <c r="I20" s="28">
        <v>0</v>
      </c>
      <c r="J20" s="1">
        <f t="shared" ref="J20:J22" si="1">ROUND(F20*I20,0)</f>
        <v>0</v>
      </c>
      <c r="K20" s="1">
        <f t="shared" ref="K20:K22" si="2">ROUND(F20+H20+J20,0)</f>
        <v>0</v>
      </c>
      <c r="L20" s="1">
        <f t="shared" ref="L20:L22" si="3">ROUND(F20*D20,0)</f>
        <v>0</v>
      </c>
      <c r="M20" s="1">
        <f t="shared" ref="M20:M22" si="4">ROUND(L20*G20,0)</f>
        <v>0</v>
      </c>
      <c r="N20" s="1">
        <f>ROUND(L20*I20,0)</f>
        <v>0</v>
      </c>
      <c r="O20" s="2">
        <f>ROUND(L20+N20+M20,0)</f>
        <v>0</v>
      </c>
    </row>
    <row r="21" spans="1:15" s="24" customFormat="1" ht="148.5" customHeight="1" x14ac:dyDescent="0.25">
      <c r="A21" s="32">
        <v>2</v>
      </c>
      <c r="B21" s="34" t="s">
        <v>43</v>
      </c>
      <c r="C21" s="36" t="s">
        <v>47</v>
      </c>
      <c r="D21" s="25">
        <v>110</v>
      </c>
      <c r="E21" s="35" t="s">
        <v>45</v>
      </c>
      <c r="F21" s="33"/>
      <c r="G21" s="28">
        <v>0</v>
      </c>
      <c r="H21" s="1">
        <f t="shared" si="0"/>
        <v>0</v>
      </c>
      <c r="I21" s="28">
        <v>0</v>
      </c>
      <c r="J21" s="1">
        <f t="shared" si="1"/>
        <v>0</v>
      </c>
      <c r="K21" s="1">
        <f t="shared" si="2"/>
        <v>0</v>
      </c>
      <c r="L21" s="1">
        <f t="shared" si="3"/>
        <v>0</v>
      </c>
      <c r="M21" s="1">
        <f t="shared" si="4"/>
        <v>0</v>
      </c>
      <c r="N21" s="1">
        <f t="shared" ref="N21:N22" si="5">ROUND(L21*I21,0)</f>
        <v>0</v>
      </c>
      <c r="O21" s="2">
        <f t="shared" ref="O21:O22" si="6">ROUND(L21+N21+M21,0)</f>
        <v>0</v>
      </c>
    </row>
    <row r="22" spans="1:15" s="24" customFormat="1" ht="282.75" customHeight="1" x14ac:dyDescent="0.25">
      <c r="A22" s="32">
        <v>3</v>
      </c>
      <c r="B22" s="34" t="s">
        <v>44</v>
      </c>
      <c r="C22" s="36" t="s">
        <v>47</v>
      </c>
      <c r="D22" s="25">
        <v>440</v>
      </c>
      <c r="E22" s="35" t="s">
        <v>45</v>
      </c>
      <c r="F22" s="33"/>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42" customHeight="1" thickBot="1" x14ac:dyDescent="0.25">
      <c r="A23" s="19"/>
      <c r="B23" s="71"/>
      <c r="C23" s="71"/>
      <c r="D23" s="71"/>
      <c r="E23" s="71"/>
      <c r="F23" s="71"/>
      <c r="G23" s="71"/>
      <c r="H23" s="71"/>
      <c r="I23" s="71"/>
      <c r="J23" s="71"/>
      <c r="K23" s="71"/>
      <c r="L23" s="71"/>
      <c r="M23" s="72" t="s">
        <v>34</v>
      </c>
      <c r="N23" s="72"/>
      <c r="O23" s="31">
        <f>SUMIF(G:G,0%,L:L)</f>
        <v>0</v>
      </c>
    </row>
    <row r="24" spans="1:15" s="24" customFormat="1" ht="39" customHeight="1" thickBot="1" x14ac:dyDescent="0.25">
      <c r="A24" s="60" t="s">
        <v>23</v>
      </c>
      <c r="B24" s="61"/>
      <c r="C24" s="61"/>
      <c r="D24" s="61"/>
      <c r="E24" s="61"/>
      <c r="F24" s="61"/>
      <c r="G24" s="61"/>
      <c r="H24" s="61"/>
      <c r="I24" s="61"/>
      <c r="J24" s="61"/>
      <c r="K24" s="61"/>
      <c r="L24" s="61"/>
      <c r="M24" s="73" t="s">
        <v>10</v>
      </c>
      <c r="N24" s="73"/>
      <c r="O24" s="4">
        <f>SUMIF(G:G,5%,L:L)</f>
        <v>0</v>
      </c>
    </row>
    <row r="25" spans="1:15" s="24" customFormat="1" ht="30" customHeight="1" x14ac:dyDescent="0.2">
      <c r="A25" s="56" t="s">
        <v>41</v>
      </c>
      <c r="B25" s="57"/>
      <c r="C25" s="57"/>
      <c r="D25" s="57"/>
      <c r="E25" s="57"/>
      <c r="F25" s="57"/>
      <c r="G25" s="57"/>
      <c r="H25" s="57"/>
      <c r="I25" s="57"/>
      <c r="J25" s="57"/>
      <c r="K25" s="57"/>
      <c r="L25" s="58"/>
      <c r="M25" s="73" t="s">
        <v>11</v>
      </c>
      <c r="N25" s="73"/>
      <c r="O25" s="4">
        <f>SUMIF(G:G,19%,L:L)</f>
        <v>0</v>
      </c>
    </row>
    <row r="26" spans="1:15" s="24" customFormat="1" ht="30" customHeight="1" x14ac:dyDescent="0.2">
      <c r="A26" s="59"/>
      <c r="B26" s="59"/>
      <c r="C26" s="59"/>
      <c r="D26" s="59"/>
      <c r="E26" s="59"/>
      <c r="F26" s="59"/>
      <c r="G26" s="59"/>
      <c r="H26" s="59"/>
      <c r="I26" s="59"/>
      <c r="J26" s="59"/>
      <c r="K26" s="59"/>
      <c r="L26" s="59"/>
      <c r="M26" s="38" t="s">
        <v>7</v>
      </c>
      <c r="N26" s="39"/>
      <c r="O26" s="5">
        <f>SUM(O23:O25)</f>
        <v>0</v>
      </c>
    </row>
    <row r="27" spans="1:15" s="24" customFormat="1" ht="30" customHeight="1" x14ac:dyDescent="0.2">
      <c r="A27" s="59"/>
      <c r="B27" s="59"/>
      <c r="C27" s="59"/>
      <c r="D27" s="59"/>
      <c r="E27" s="59"/>
      <c r="F27" s="59"/>
      <c r="G27" s="59"/>
      <c r="H27" s="59"/>
      <c r="I27" s="59"/>
      <c r="J27" s="59"/>
      <c r="K27" s="59"/>
      <c r="L27" s="59"/>
      <c r="M27" s="74" t="s">
        <v>12</v>
      </c>
      <c r="N27" s="75"/>
      <c r="O27" s="6">
        <f>ROUND(O24*5%,0)</f>
        <v>0</v>
      </c>
    </row>
    <row r="28" spans="1:15" s="24" customFormat="1" ht="30" customHeight="1" x14ac:dyDescent="0.2">
      <c r="A28" s="59"/>
      <c r="B28" s="59"/>
      <c r="C28" s="59"/>
      <c r="D28" s="59"/>
      <c r="E28" s="59"/>
      <c r="F28" s="59"/>
      <c r="G28" s="59"/>
      <c r="H28" s="59"/>
      <c r="I28" s="59"/>
      <c r="J28" s="59"/>
      <c r="K28" s="59"/>
      <c r="L28" s="59"/>
      <c r="M28" s="74" t="s">
        <v>13</v>
      </c>
      <c r="N28" s="75"/>
      <c r="O28" s="4">
        <f>ROUND(O25*19%,0)</f>
        <v>0</v>
      </c>
    </row>
    <row r="29" spans="1:15" s="24" customFormat="1" ht="30" customHeight="1" x14ac:dyDescent="0.2">
      <c r="A29" s="59"/>
      <c r="B29" s="59"/>
      <c r="C29" s="59"/>
      <c r="D29" s="59"/>
      <c r="E29" s="59"/>
      <c r="F29" s="59"/>
      <c r="G29" s="59"/>
      <c r="H29" s="59"/>
      <c r="I29" s="59"/>
      <c r="J29" s="59"/>
      <c r="K29" s="59"/>
      <c r="L29" s="59"/>
      <c r="M29" s="38" t="s">
        <v>14</v>
      </c>
      <c r="N29" s="39"/>
      <c r="O29" s="5">
        <f>SUM(O27:O28)</f>
        <v>0</v>
      </c>
    </row>
    <row r="30" spans="1:15" s="24" customFormat="1" ht="30" customHeight="1" x14ac:dyDescent="0.2">
      <c r="A30" s="59"/>
      <c r="B30" s="59"/>
      <c r="C30" s="59"/>
      <c r="D30" s="59"/>
      <c r="E30" s="59"/>
      <c r="F30" s="59"/>
      <c r="G30" s="59"/>
      <c r="H30" s="59"/>
      <c r="I30" s="59"/>
      <c r="J30" s="59"/>
      <c r="K30" s="59"/>
      <c r="L30" s="59"/>
      <c r="M30" s="42" t="s">
        <v>32</v>
      </c>
      <c r="N30" s="43"/>
      <c r="O30" s="4">
        <f>SUMIF(I:I,8%,N:N)</f>
        <v>0</v>
      </c>
    </row>
    <row r="31" spans="1:15" s="24" customFormat="1" ht="37.5" customHeight="1" x14ac:dyDescent="0.2">
      <c r="A31" s="59"/>
      <c r="B31" s="59"/>
      <c r="C31" s="59"/>
      <c r="D31" s="59"/>
      <c r="E31" s="59"/>
      <c r="F31" s="59"/>
      <c r="G31" s="59"/>
      <c r="H31" s="59"/>
      <c r="I31" s="59"/>
      <c r="J31" s="59"/>
      <c r="K31" s="59"/>
      <c r="L31" s="59"/>
      <c r="M31" s="40" t="s">
        <v>31</v>
      </c>
      <c r="N31" s="41"/>
      <c r="O31" s="5">
        <f>SUM(O30)</f>
        <v>0</v>
      </c>
    </row>
    <row r="32" spans="1:15" s="24" customFormat="1" ht="44.25" customHeight="1" x14ac:dyDescent="0.2">
      <c r="A32" s="59"/>
      <c r="B32" s="59"/>
      <c r="C32" s="59"/>
      <c r="D32" s="59"/>
      <c r="E32" s="59"/>
      <c r="F32" s="59"/>
      <c r="G32" s="59"/>
      <c r="H32" s="59"/>
      <c r="I32" s="59"/>
      <c r="J32" s="59"/>
      <c r="K32" s="59"/>
      <c r="L32" s="59"/>
      <c r="M32" s="40" t="s">
        <v>15</v>
      </c>
      <c r="N32" s="41"/>
      <c r="O32" s="5">
        <f>+O26+O29+O31</f>
        <v>0</v>
      </c>
    </row>
    <row r="35" spans="1:3" x14ac:dyDescent="0.25">
      <c r="B35" s="30"/>
      <c r="C35" s="30"/>
    </row>
    <row r="36" spans="1:3" x14ac:dyDescent="0.25">
      <c r="B36" s="69"/>
      <c r="C36" s="69"/>
    </row>
    <row r="37" spans="1:3" ht="15.75" thickBot="1" x14ac:dyDescent="0.3">
      <c r="B37" s="70"/>
      <c r="C37" s="70"/>
    </row>
    <row r="38" spans="1:3" x14ac:dyDescent="0.25">
      <c r="B38" s="63" t="s">
        <v>19</v>
      </c>
      <c r="C38" s="63"/>
    </row>
    <row r="40" spans="1:3" x14ac:dyDescent="0.25">
      <c r="A40" s="26" t="s">
        <v>48</v>
      </c>
    </row>
  </sheetData>
  <sheetProtection algorithmName="SHA-512" hashValue="8ce6ex+y/OYIkvYJz44VwU2yQkgsex/owyfslahBGHq2VNk+7Wonz7a9NTB2dauixi7PRX4Xx4pWMtA7m4VyoA==" saltValue="1hnq7af/sM/JPKPnPmZtlA==" spinCount="100000" sheet="1" formatCells="0"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632c1e4e-69c6-4d1f-81a1-009441d464e5"/>
    <ds:schemaRef ds:uri="39f7a895-868e-4739-ab10-589c64175fbd"/>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2023-04-26T16:35:53Z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