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93 ELEMENTOS PROTECCION PERSONAL/"/>
    </mc:Choice>
  </mc:AlternateContent>
  <xr:revisionPtr revIDLastSave="194" documentId="11_33E0EF388BECC71BB376BF7925DCAEBCAD287FC2" xr6:coauthVersionLast="47" xr6:coauthVersionMax="47" xr10:uidLastSave="{1EBF792B-62CB-4880-8EB9-20083BF8C562}"/>
  <bookViews>
    <workbookView xWindow="-120" yWindow="-120" windowWidth="21840" windowHeight="13020" tabRatio="688" xr2:uid="{00000000-000D-0000-FFFF-FFFF00000000}"/>
  </bookViews>
  <sheets>
    <sheet name="Servicio4 (Bienestar U)" sheetId="5" r:id="rId1"/>
    <sheet name="Cálculos" sheetId="2" state="hidden" r:id="rId2"/>
  </sheets>
  <definedNames>
    <definedName name="_xlnm.Print_Area" localSheetId="0">'Servicio4 (Bienestar U)'!$A$1:$O$45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5" l="1"/>
  <c r="N22" i="5" s="1"/>
  <c r="L23" i="5"/>
  <c r="N23" i="5" s="1"/>
  <c r="K22" i="5"/>
  <c r="K23" i="5"/>
  <c r="J22" i="5"/>
  <c r="J23" i="5"/>
  <c r="H22" i="5"/>
  <c r="H23" i="5"/>
  <c r="L17" i="5"/>
  <c r="L18" i="5"/>
  <c r="J17" i="5"/>
  <c r="J18" i="5"/>
  <c r="H17" i="5"/>
  <c r="H18" i="5"/>
  <c r="O23" i="5" l="1"/>
  <c r="M23" i="5"/>
  <c r="M22" i="5"/>
  <c r="O22" i="5" s="1"/>
  <c r="K18" i="5"/>
  <c r="K17" i="5"/>
  <c r="M18" i="5"/>
  <c r="M17" i="5"/>
  <c r="N18" i="5"/>
  <c r="N17" i="5"/>
  <c r="O34" i="5"/>
  <c r="O35" i="5" s="1"/>
  <c r="O29" i="5"/>
  <c r="O32" i="5" s="1"/>
  <c r="O28" i="5"/>
  <c r="O31" i="5" s="1"/>
  <c r="L26" i="5"/>
  <c r="N26" i="5" s="1"/>
  <c r="J26" i="5"/>
  <c r="H26" i="5"/>
  <c r="L25" i="5"/>
  <c r="N25" i="5" s="1"/>
  <c r="J25" i="5"/>
  <c r="H25" i="5"/>
  <c r="L24" i="5"/>
  <c r="M24" i="5" s="1"/>
  <c r="J24" i="5"/>
  <c r="H24" i="5"/>
  <c r="L21" i="5"/>
  <c r="J21" i="5"/>
  <c r="H21" i="5"/>
  <c r="L20" i="5"/>
  <c r="N20" i="5" s="1"/>
  <c r="J20" i="5"/>
  <c r="H20" i="5"/>
  <c r="L19" i="5"/>
  <c r="M19" i="5" s="1"/>
  <c r="J19" i="5"/>
  <c r="H19" i="5"/>
  <c r="L16" i="5"/>
  <c r="N16" i="5" s="1"/>
  <c r="J16" i="5"/>
  <c r="H16" i="5"/>
  <c r="L15" i="5"/>
  <c r="N15" i="5" s="1"/>
  <c r="J15" i="5"/>
  <c r="H15" i="5"/>
  <c r="L14" i="5"/>
  <c r="J14" i="5"/>
  <c r="H14" i="5"/>
  <c r="O17" i="5" l="1"/>
  <c r="O18" i="5"/>
  <c r="K21" i="5"/>
  <c r="N14" i="5"/>
  <c r="O27" i="5"/>
  <c r="O30" i="5" s="1"/>
  <c r="K24" i="5"/>
  <c r="M25" i="5"/>
  <c r="O25" i="5" s="1"/>
  <c r="M20" i="5"/>
  <c r="O20" i="5" s="1"/>
  <c r="K16" i="5"/>
  <c r="K14" i="5"/>
  <c r="K19" i="5"/>
  <c r="M26" i="5"/>
  <c r="O26" i="5" s="1"/>
  <c r="K25" i="5"/>
  <c r="K26" i="5"/>
  <c r="O33" i="5"/>
  <c r="M14" i="5"/>
  <c r="K15" i="5"/>
  <c r="N19" i="5"/>
  <c r="O19" i="5" s="1"/>
  <c r="K20" i="5"/>
  <c r="M16" i="5"/>
  <c r="O16" i="5" s="1"/>
  <c r="N24" i="5"/>
  <c r="O24" i="5" s="1"/>
  <c r="M21" i="5"/>
  <c r="M15" i="5"/>
  <c r="O15" i="5" s="1"/>
  <c r="N21" i="5"/>
  <c r="O14" i="5" l="1"/>
  <c r="O36" i="5"/>
  <c r="O21" i="5"/>
</calcChain>
</file>

<file path=xl/sharedStrings.xml><?xml version="1.0" encoding="utf-8"?>
<sst xmlns="http://schemas.openxmlformats.org/spreadsheetml/2006/main" count="82" uniqueCount="70">
  <si>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</si>
  <si>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</si>
  <si>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</si>
  <si>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</si>
  <si>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</si>
  <si>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</si>
  <si>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</si>
  <si>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</si>
  <si>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</si>
  <si>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</si>
  <si>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</si>
  <si>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</si>
  <si>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</si>
  <si>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 xml:space="preserve">CANTIDAD </t>
  </si>
  <si>
    <t>UNIDAD DE MEDIDA</t>
  </si>
  <si>
    <t>VALOR UNITARIO</t>
  </si>
  <si>
    <t>PORCENTAJE DE IMPUESTO AL VALOR AGREGADO - IVA</t>
  </si>
  <si>
    <t xml:space="preserve">VALOR  IVA </t>
  </si>
  <si>
    <t>VALOR INC</t>
  </si>
  <si>
    <t xml:space="preserve">VALOR TOTAL UNITARIO </t>
  </si>
  <si>
    <t>SUBTOTAL</t>
  </si>
  <si>
    <t>IMPUESTO AL VALOR AGREGADO - IVA</t>
  </si>
  <si>
    <t>IMPUESTO NACIONAL AL CONSUMO – INC</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</si>
  <si>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</si>
  <si>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</si>
  <si>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</si>
  <si>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</si>
  <si>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</si>
  <si>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</si>
  <si>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</si>
  <si>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</si>
  <si>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</si>
  <si>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</si>
  <si>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</si>
  <si>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</si>
  <si>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</si>
  <si>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</si>
  <si>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</si>
  <si>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</si>
  <si>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 DE IMPUESTO NACIONAL AL CONSUMO – INC</t>
  </si>
  <si>
    <t>VALOR NO GRAVADO IVA 
(TARIFA 0%)</t>
  </si>
  <si>
    <t>Porcentajes IVA</t>
  </si>
  <si>
    <t>Porcentajes INC</t>
  </si>
  <si>
    <t>PERSONA NATURAL  NO RESPONSABLE DE IVA</t>
  </si>
  <si>
    <t>PERSONA NATURAL  RESPONSABLE DE IVA</t>
  </si>
  <si>
    <t>PERSONA JURÍDICA</t>
  </si>
  <si>
    <t>VIGENCIA: 2023-11-30</t>
  </si>
  <si>
    <t>PÁGINA 4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</si>
  <si>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Señor cotizante tenga en cuenta que es su obligación conocer y aplicar el tipo de tributo de acuerdo con el bien y/o servicio a ofertar.</t>
    </r>
    <r>
      <rPr>
        <b/>
        <sz val="12"/>
        <rFont val="Arial"/>
        <family val="2"/>
      </rPr>
      <t xml:space="preserve">
NOTA 3: </t>
    </r>
    <r>
      <rPr>
        <sz val="12"/>
        <rFont val="Arial"/>
        <family val="2"/>
      </rPr>
      <t>Señor cotizante recuerde que este formato se encuentra formulado y no admite valores con decimales en los precios unitarios.</t>
    </r>
    <r>
      <rPr>
        <b/>
        <sz val="12"/>
        <rFont val="Arial"/>
        <family val="2"/>
      </rPr>
      <t xml:space="preserve">
NOTA 4: </t>
    </r>
    <r>
      <rPr>
        <sz val="12"/>
        <rFont val="Arial"/>
        <family val="2"/>
      </rPr>
      <t>Tenga en cuenta el “Art. 477” del estatuto tributario, donde se presenta la aclaración de bienes exentos.</t>
    </r>
    <r>
      <rPr>
        <b/>
        <sz val="12"/>
        <rFont val="Arial"/>
        <family val="2"/>
      </rPr>
      <t xml:space="preserve"> 
NOTA 5: </t>
    </r>
    <r>
      <rPr>
        <sz val="12"/>
        <rFont val="Arial"/>
        <family val="2"/>
      </rPr>
      <t xml:space="preserve">Tenga en cuenta el “Art. 476” del estatuto tributario,  donde se presenta la aclaración de servicios excluidos. </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Verifique el término de ejecución establecido en los términos de la solicitud de cotización y/o sus anexos.</t>
    </r>
    <r>
      <rPr>
        <b/>
        <sz val="12"/>
        <rFont val="Arial"/>
        <family val="2"/>
      </rPr>
      <t xml:space="preserve">
NOTA 10: </t>
    </r>
    <r>
      <rPr>
        <sz val="12"/>
        <rFont val="Arial"/>
        <family val="2"/>
      </rPr>
      <t>Señor cotizante recuerde revisar la solicitud de cotización ABSr097 y/o términos de Invitación Pública y/o Privada y anexos en su totalidad y tener en cuenta todas las condiciones establecidas para la presentación de la oferta.</t>
    </r>
    <r>
      <rPr>
        <b/>
        <sz val="12"/>
        <rFont val="Arial"/>
        <family val="2"/>
      </rPr>
      <t xml:space="preserve">
NOTA 11: </t>
    </r>
    <r>
      <rPr>
        <sz val="12"/>
        <rFont val="Arial"/>
        <family val="2"/>
      </rPr>
      <t>En el caso consorcios y de las uniones temporales el formato ABSr125 deberá ser diligenciado por el Representante Legal del consorcio o unión temporal.</t>
    </r>
    <r>
      <rPr>
        <b/>
        <sz val="12"/>
        <rFont val="Arial"/>
        <family val="2"/>
      </rPr>
      <t xml:space="preserve">
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</si>
  <si>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Cofias, GORROS DESECHABLES TIPO ORUGA
Borde elástico que no ejerce presiónTELA NO TEJIDA.
100% desechable. Talla única
Colores: Blanco Bolsa x 100
unidades</t>
  </si>
  <si>
    <t>PAQUETE</t>
  </si>
  <si>
    <t>BOLSA</t>
  </si>
  <si>
    <t>MANGAS SOLDADOR, calidad seleccionada y diseñadas para la comodidad del usuario, durabilidad, protección y eficiencia, paquete x 2 unidades (par)</t>
  </si>
  <si>
    <t>Maleta fabricada con el interior en yumbolon metalizado de 4 bolsillos para botiquines: Debe contar con correas graduables con bolsillos externos, y organizador interno para insumos. Debe venir en color rojo y con señal de primeros auxilios. La lona tiene que ser de alta resistencia. Medidas aproximadamente
40x25x13.</t>
  </si>
  <si>
    <t>UNIDAD</t>
  </si>
  <si>
    <t>Bolsa por valor de $6.000.000 IVA incluido, para adquirir
insumos que hacen parte de la cuenta 2020201030634
(productos de caucho y plástico):</t>
  </si>
  <si>
    <t>Bolsa por valor de $15.000.000,00 IVA incluido, para adquirir
insumos que hacen parte de la cuenta 2020201020734 (artículos
textiles, excepto prendas de vestir).</t>
  </si>
  <si>
    <t>Guantes de nitrilo negro : Desechables ambidiestros fabricados en Nitrilo 100%. No estéril, con buena resistencia al rasgado. Libre de talco, para evitar la contaminación de los productos. Qué cumpla la
normativa en EN 455 O EN420.TALLA S: 2,TALLA M: 4 ,TALLA L:2 CAJAS X 100</t>
  </si>
  <si>
    <t>Guantes de soldadura completo crupón grado A. Comisuras protegidas.de 37-39 cm longitud.
Todo el guante cosido con hilo kevlar. Guante forrado total. Trabajos de soldar en MIG/MAG y electrodos, fundición, hornos y soldeo agresivo. Normativa 407
Paquete x 2 unidades (par)</t>
  </si>
  <si>
    <t>BATA DESECHABLE MANGA LARGA
TALLA UNICA TELA QUIRÚRGICA SMS PESO APROXIMADO 35 
GRAMOS COLOR AZUL PUÑO CON RESORTE
LARGO: 96 a 98 cm - LARGO BRAZO: 54 a 56 cm - ANCHO: 67 a 70 cm</t>
  </si>
  <si>
    <t>Guantes Multiplex: fabricados de un tejido de punto de nylon negro sin costuras, recubrimiento de poliuretano, que provee una capa con buena resistencia a la abrasión y rasgado. Certificado EN 420: 2003- Estándar Europeo EN 388:2003. paquete x 2 par diestro y zurdo.</t>
  </si>
  <si>
    <t>CAJA</t>
  </si>
  <si>
    <t>Impermeable en PVC de (2) dos piezas calibre 18 Chaqueta: Ergonomica, cierre en broches. Pantalon: Resortadocon refuerzo, electro sellado para evitar filtraciones, unisex, color amarillo. Tallas S-M-L-XL</t>
  </si>
  <si>
    <t>Impermeable amarillo elaborado en PVC a base de nylon-poliester, abrigo calibre 18</t>
  </si>
  <si>
    <t>Delantal amarillo en PVC calibre 18 medidas aproximadas de Ancho x Altura 82 cm x 115 cm, 100% impermeable</t>
  </si>
  <si>
    <t>CARETA PARA SOLDAR FOTOSENSIBLE OPTECH Fabricada en material termoplástico de alta resistencia y flexibilidad. • Área de visibilidad: aproximada de 98 x 43 mm o (3.86" x x1 .69"). •Visor automático con celdas fotosensibles. •Posee celdas solares, no requieren baterías. •Tiempo de oscurecimiento: 0.000033 seg. •Regulador graduado, sensibilidad ajustable control de nivel 9 hasta nivel 13 de oscuridad. •Protección UV/RI, hasta DIN 16 todo el tiempo. •Resistencia al impacto Aislamiento eléctrico. •Casquete regulable gravitacional. •Selección de función: soldadura o perforación. •Certificado EN 379:2009-07</t>
  </si>
  <si>
    <t>Bolsa por valor de $2.200.000 IVA incluido, para adquirir
insumos que hacen parte de la cuenta 2020201040334
(maquinaria para uso general):</t>
  </si>
  <si>
    <t>EXTINTORES PORTATILES PARA VEHICULOS TIPO BC ROJO DE 10 LIBRAS, APROXIMADAMENTE DE ALTO 45 CMANCHO APROXIMADAMENTE , 20 CM DE GROSOR LAMINA, CALIBRE 18</t>
  </si>
  <si>
    <t>Bolsa por valor de $992.752 IVA para, adquirir insumos que hacen parte de la cuenta 2020201040634-1 (maquinaria y
aparatos eléctricos):</t>
  </si>
  <si>
    <t>Lampara De Emergencia Led Lithonia Lighting ELM2 LED Tiempo de reserva de 90 minutos Potencia de
lampara 6 watts 110 / 220 volts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</si>
</sst>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yyyy\-mm\-dd;@"/>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protection hidden="1"/>
    </xf>
    <xf numFmtId="0" fontId="8" fillId="2" borderId="0" xfId="0" applyFont="1" applyFill="1" applyProtection="1">
      <protection hidden="1"/>
    </xf>
    <xf numFmtId="0" fontId="7" fillId="3" borderId="27" xfId="0" applyFont="1" applyFill="1" applyBorder="1" applyAlignment="1" applyProtection="1">
      <alignment horizontal="center" vertical="center" wrapText="1"/>
      <protection hidden="1"/>
    </xf>
    <xf numFmtId="0" fontId="7" fillId="3" borderId="28" xfId="0" applyFont="1" applyFill="1" applyBorder="1" applyAlignment="1" applyProtection="1">
      <alignment horizontal="center" vertical="center" wrapText="1"/>
      <protection hidden="1"/>
    </xf>
    <xf numFmtId="43" fontId="7" fillId="3" borderId="28" xfId="3"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3" fillId="0" borderId="33"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2" borderId="0" xfId="0" applyFont="1" applyFill="1" applyAlignment="1" applyProtection="1">
      <alignment vertical="center"/>
      <protection hidden="1"/>
    </xf>
    <xf numFmtId="43" fontId="3" fillId="0" borderId="32" xfId="4" applyFont="1" applyBorder="1" applyAlignment="1" applyProtection="1">
      <alignment vertical="center"/>
      <protection hidden="1"/>
    </xf>
    <xf numFmtId="43" fontId="3" fillId="0" borderId="33" xfId="4" applyFont="1" applyBorder="1" applyAlignment="1" applyProtection="1">
      <alignment vertical="center"/>
      <protection hidden="1"/>
    </xf>
    <xf numFmtId="43" fontId="6" fillId="0" borderId="33" xfId="4" applyFont="1" applyBorder="1" applyAlignment="1" applyProtection="1">
      <alignment vertical="center"/>
      <protection hidden="1"/>
    </xf>
    <xf numFmtId="43" fontId="3" fillId="0" borderId="33" xfId="4" applyFont="1" applyFill="1" applyBorder="1" applyAlignment="1" applyProtection="1">
      <alignment vertical="center"/>
      <protection hidden="1"/>
    </xf>
    <xf numFmtId="43" fontId="6" fillId="0" borderId="34" xfId="4" applyFont="1" applyBorder="1" applyAlignment="1" applyProtection="1">
      <alignment vertical="center"/>
      <protection hidden="1"/>
    </xf>
    <xf numFmtId="0" fontId="3" fillId="2" borderId="0" xfId="0" applyFont="1" applyFill="1" applyAlignment="1" applyProtection="1">
      <alignment wrapText="1"/>
      <protection hidden="1"/>
    </xf>
    <xf numFmtId="1" fontId="9" fillId="35" borderId="1" xfId="3" applyNumberFormat="1" applyFont="1" applyFill="1" applyBorder="1" applyAlignment="1" applyProtection="1">
      <alignment horizontal="center" vertical="center"/>
      <protection locked="0"/>
    </xf>
    <xf numFmtId="0" fontId="3" fillId="0" borderId="36" xfId="0"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28" fillId="2" borderId="19"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0" xfId="0" applyFont="1" applyFill="1" applyBorder="1" applyAlignment="1" applyProtection="1">
      <alignment horizontal="left" vertical="center" wrapText="1"/>
      <protection hidden="1"/>
    </xf>
    <xf numFmtId="0" fontId="28" fillId="2" borderId="21"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43" fontId="3" fillId="0" borderId="27" xfId="3" applyFont="1" applyBorder="1" applyAlignment="1" applyProtection="1">
      <alignment horizontal="center" vertical="center" wrapText="1"/>
      <protection hidden="1"/>
    </xf>
    <xf numFmtId="43" fontId="3" fillId="0" borderId="28" xfId="3" applyFont="1" applyBorder="1" applyAlignment="1" applyProtection="1">
      <alignment horizontal="center" vertical="center" wrapText="1"/>
      <protection hidden="1"/>
    </xf>
    <xf numFmtId="43" fontId="3" fillId="0" borderId="29"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29"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29"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29"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0" xfId="3" applyFont="1" applyBorder="1" applyAlignment="1" applyProtection="1">
      <alignment horizontal="center" vertical="center" wrapText="1"/>
      <protection hidden="1"/>
    </xf>
    <xf numFmtId="43" fontId="6" fillId="0" borderId="31" xfId="3" applyFont="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26" fillId="35" borderId="1"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164" fontId="27" fillId="35" borderId="3" xfId="0" applyNumberFormat="1" applyFont="1" applyFill="1" applyBorder="1" applyAlignment="1" applyProtection="1">
      <alignment horizontal="center" vertical="center" wrapText="1"/>
      <protection locked="0"/>
    </xf>
    <xf numFmtId="164" fontId="27" fillId="35" borderId="5" xfId="0" applyNumberFormat="1"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3" fillId="0" borderId="26"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locked="0"/>
    </xf>
    <xf numFmtId="0" fontId="3" fillId="0" borderId="25" xfId="0" applyFont="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5"/>
  <sheetViews>
    <sheetView tabSelected="1" zoomScale="74" zoomScaleNormal="74" zoomScaleSheetLayoutView="70" zoomScalePageLayoutView="55" workbookViewId="0">
      <selection activeCell="A9" sqref="A9:C11"/>
    </sheetView>
  </sheetViews>
  <sheetFormatPr baseColWidth="10" defaultColWidth="11.42578125" defaultRowHeight="15" x14ac:dyDescent="0.25"/>
  <cols>
    <col min="1" max="1" width="9.42578125" style="2" customWidth="1"/>
    <col min="2" max="2" width="24.85546875" style="2" customWidth="1"/>
    <col min="3" max="3" width="29.285156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75"/>
      <c r="B2" s="67" t="s">
        <v>0</v>
      </c>
      <c r="C2" s="67"/>
      <c r="D2" s="67"/>
      <c r="E2" s="67"/>
      <c r="F2" s="67"/>
      <c r="G2" s="67"/>
      <c r="H2" s="67"/>
      <c r="I2" s="67"/>
      <c r="J2" s="67"/>
      <c r="K2" s="67"/>
      <c r="L2" s="67"/>
      <c r="M2" s="67"/>
      <c r="N2" s="65" t="s">
        <v>1</v>
      </c>
      <c r="O2" s="66"/>
    </row>
    <row r="3" spans="1:15" ht="15.75" customHeight="1" x14ac:dyDescent="0.25">
      <c r="A3" s="75"/>
      <c r="B3" s="67" t="s">
        <v>2</v>
      </c>
      <c r="C3" s="67"/>
      <c r="D3" s="67"/>
      <c r="E3" s="67"/>
      <c r="F3" s="67"/>
      <c r="G3" s="67"/>
      <c r="H3" s="67"/>
      <c r="I3" s="67"/>
      <c r="J3" s="67"/>
      <c r="K3" s="67"/>
      <c r="L3" s="67"/>
      <c r="M3" s="67"/>
      <c r="N3" s="65" t="s">
        <v>3</v>
      </c>
      <c r="O3" s="66"/>
    </row>
    <row r="4" spans="1:15" ht="16.5" customHeight="1" x14ac:dyDescent="0.25">
      <c r="A4" s="75"/>
      <c r="B4" s="67" t="s">
        <v>4</v>
      </c>
      <c r="C4" s="67"/>
      <c r="D4" s="67"/>
      <c r="E4" s="67"/>
      <c r="F4" s="67"/>
      <c r="G4" s="67"/>
      <c r="H4" s="67"/>
      <c r="I4" s="67"/>
      <c r="J4" s="67"/>
      <c r="K4" s="67"/>
      <c r="L4" s="67"/>
      <c r="M4" s="67"/>
      <c r="N4" s="65" t="s">
        <v>46</v>
      </c>
      <c r="O4" s="66"/>
    </row>
    <row r="5" spans="1:15" ht="15" customHeight="1" x14ac:dyDescent="0.25">
      <c r="A5" s="75"/>
      <c r="B5" s="67"/>
      <c r="C5" s="67"/>
      <c r="D5" s="67"/>
      <c r="E5" s="67"/>
      <c r="F5" s="67"/>
      <c r="G5" s="67"/>
      <c r="H5" s="67"/>
      <c r="I5" s="67"/>
      <c r="J5" s="67"/>
      <c r="K5" s="67"/>
      <c r="L5" s="67"/>
      <c r="M5" s="67"/>
      <c r="N5" s="65" t="s">
        <v>47</v>
      </c>
      <c r="O5" s="66"/>
    </row>
    <row r="6" spans="1:15" x14ac:dyDescent="0.25">
      <c r="J6" s="4"/>
    </row>
    <row r="7" spans="1:15" x14ac:dyDescent="0.25">
      <c r="A7" s="5" t="s">
        <v>5</v>
      </c>
      <c r="J7" s="4"/>
    </row>
    <row r="8" spans="1:15" ht="9.9499999999999993" customHeight="1" x14ac:dyDescent="0.25">
      <c r="A8" s="6"/>
      <c r="J8" s="4"/>
    </row>
    <row r="9" spans="1:15" ht="30" customHeight="1" x14ac:dyDescent="0.25">
      <c r="A9" s="68" t="s">
        <v>6</v>
      </c>
      <c r="B9" s="68"/>
      <c r="C9" s="68"/>
      <c r="E9" s="63" t="s">
        <v>7</v>
      </c>
      <c r="F9" s="64"/>
      <c r="G9" s="69"/>
      <c r="H9" s="70"/>
      <c r="I9" s="70"/>
      <c r="J9" s="71"/>
      <c r="L9" s="63" t="s">
        <v>8</v>
      </c>
      <c r="M9" s="64"/>
      <c r="N9" s="76"/>
      <c r="O9" s="77"/>
    </row>
    <row r="10" spans="1:15" ht="8.25" customHeight="1" x14ac:dyDescent="0.25">
      <c r="A10" s="68"/>
      <c r="B10" s="68"/>
      <c r="C10" s="68"/>
      <c r="D10" s="7"/>
      <c r="E10" s="7"/>
      <c r="J10" s="4"/>
      <c r="L10" s="7"/>
      <c r="M10" s="2"/>
    </row>
    <row r="11" spans="1:15" ht="30" customHeight="1" x14ac:dyDescent="0.25">
      <c r="A11" s="68"/>
      <c r="B11" s="68"/>
      <c r="C11" s="68"/>
      <c r="E11" s="63" t="s">
        <v>9</v>
      </c>
      <c r="F11" s="64"/>
      <c r="G11" s="72"/>
      <c r="H11" s="73"/>
      <c r="I11" s="73"/>
      <c r="J11" s="74"/>
      <c r="L11" s="63" t="s">
        <v>10</v>
      </c>
      <c r="M11" s="64"/>
      <c r="N11" s="38"/>
      <c r="O11" s="39"/>
    </row>
    <row r="12" spans="1:15" ht="9.9499999999999993" customHeight="1" thickBot="1" x14ac:dyDescent="0.3"/>
    <row r="13" spans="1:15" s="8" customFormat="1" ht="111.75" customHeight="1" x14ac:dyDescent="0.25">
      <c r="A13" s="15" t="s">
        <v>11</v>
      </c>
      <c r="B13" s="16" t="s">
        <v>12</v>
      </c>
      <c r="C13" s="16" t="s">
        <v>12</v>
      </c>
      <c r="D13" s="16" t="s">
        <v>13</v>
      </c>
      <c r="E13" s="16" t="s">
        <v>14</v>
      </c>
      <c r="F13" s="17" t="s">
        <v>15</v>
      </c>
      <c r="G13" s="17" t="s">
        <v>16</v>
      </c>
      <c r="H13" s="17" t="s">
        <v>17</v>
      </c>
      <c r="I13" s="17" t="s">
        <v>39</v>
      </c>
      <c r="J13" s="17" t="s">
        <v>18</v>
      </c>
      <c r="K13" s="17" t="s">
        <v>19</v>
      </c>
      <c r="L13" s="17" t="s">
        <v>20</v>
      </c>
      <c r="M13" s="17" t="s">
        <v>21</v>
      </c>
      <c r="N13" s="17" t="s">
        <v>22</v>
      </c>
      <c r="O13" s="18" t="s">
        <v>23</v>
      </c>
    </row>
    <row r="14" spans="1:15" s="8" customFormat="1" ht="169.5" customHeight="1" x14ac:dyDescent="0.25">
      <c r="A14" s="35">
        <v>1</v>
      </c>
      <c r="B14" s="85" t="s">
        <v>56</v>
      </c>
      <c r="C14" s="9" t="s">
        <v>58</v>
      </c>
      <c r="D14" s="10">
        <v>1</v>
      </c>
      <c r="E14" s="13" t="s">
        <v>50</v>
      </c>
      <c r="F14" s="34"/>
      <c r="G14" s="12"/>
      <c r="H14" s="1">
        <f t="shared" ref="H14:H26" si="0">+ROUND(F14*G14,0)</f>
        <v>0</v>
      </c>
      <c r="I14" s="12"/>
      <c r="J14" s="1">
        <f t="shared" ref="J14:J26" si="1">ROUND(F14*I14,0)</f>
        <v>0</v>
      </c>
      <c r="K14" s="1">
        <f>ROUND(F14+H14+J14,0)</f>
        <v>0</v>
      </c>
      <c r="L14" s="1">
        <f t="shared" ref="L14:L26" si="2">ROUND(F14*D14,0)</f>
        <v>0</v>
      </c>
      <c r="M14" s="1">
        <f t="shared" ref="M14:M26" si="3">ROUND(L14*G14,0)</f>
        <v>0</v>
      </c>
      <c r="N14" s="1">
        <f t="shared" ref="N14:N26" si="4">ROUND(L14*I14,0)</f>
        <v>0</v>
      </c>
      <c r="O14" s="19">
        <f t="shared" ref="O14:O26" si="5">ROUND(L14+N14+M14,0)</f>
        <v>0</v>
      </c>
    </row>
    <row r="15" spans="1:15" s="8" customFormat="1" ht="97.5" customHeight="1" x14ac:dyDescent="0.25">
      <c r="A15" s="36">
        <v>2</v>
      </c>
      <c r="B15" s="81"/>
      <c r="C15" s="9" t="s">
        <v>49</v>
      </c>
      <c r="D15" s="10">
        <v>1</v>
      </c>
      <c r="E15" s="13" t="s">
        <v>51</v>
      </c>
      <c r="F15" s="34"/>
      <c r="G15" s="12"/>
      <c r="H15" s="1">
        <f t="shared" si="0"/>
        <v>0</v>
      </c>
      <c r="I15" s="12"/>
      <c r="J15" s="1">
        <f t="shared" si="1"/>
        <v>0</v>
      </c>
      <c r="K15" s="1">
        <f t="shared" ref="K15:K26" si="6">ROUND(F15+H15+J15,0)</f>
        <v>0</v>
      </c>
      <c r="L15" s="1">
        <f t="shared" si="2"/>
        <v>0</v>
      </c>
      <c r="M15" s="1">
        <f t="shared" si="3"/>
        <v>0</v>
      </c>
      <c r="N15" s="1">
        <f t="shared" si="4"/>
        <v>0</v>
      </c>
      <c r="O15" s="19">
        <f t="shared" si="5"/>
        <v>0</v>
      </c>
    </row>
    <row r="16" spans="1:15" s="8" customFormat="1" ht="135.75" customHeight="1" x14ac:dyDescent="0.25">
      <c r="A16" s="36">
        <v>3</v>
      </c>
      <c r="B16" s="81"/>
      <c r="C16" s="9" t="s">
        <v>59</v>
      </c>
      <c r="D16" s="10">
        <v>1</v>
      </c>
      <c r="E16" s="13" t="s">
        <v>50</v>
      </c>
      <c r="F16" s="34"/>
      <c r="G16" s="12"/>
      <c r="H16" s="1">
        <f t="shared" si="0"/>
        <v>0</v>
      </c>
      <c r="I16" s="12"/>
      <c r="J16" s="1">
        <f t="shared" si="1"/>
        <v>0</v>
      </c>
      <c r="K16" s="1">
        <f t="shared" si="6"/>
        <v>0</v>
      </c>
      <c r="L16" s="1">
        <f t="shared" si="2"/>
        <v>0</v>
      </c>
      <c r="M16" s="1">
        <f t="shared" si="3"/>
        <v>0</v>
      </c>
      <c r="N16" s="1">
        <f t="shared" si="4"/>
        <v>0</v>
      </c>
      <c r="O16" s="19">
        <f t="shared" si="5"/>
        <v>0</v>
      </c>
    </row>
    <row r="17" spans="1:15" s="8" customFormat="1" ht="90" customHeight="1" x14ac:dyDescent="0.25">
      <c r="A17" s="36">
        <v>4</v>
      </c>
      <c r="B17" s="81"/>
      <c r="C17" s="9" t="s">
        <v>52</v>
      </c>
      <c r="D17" s="10">
        <v>1</v>
      </c>
      <c r="E17" s="13" t="s">
        <v>50</v>
      </c>
      <c r="F17" s="34"/>
      <c r="G17" s="12"/>
      <c r="H17" s="1">
        <f t="shared" si="0"/>
        <v>0</v>
      </c>
      <c r="I17" s="12"/>
      <c r="J17" s="1">
        <f t="shared" si="1"/>
        <v>0</v>
      </c>
      <c r="K17" s="1">
        <f t="shared" si="6"/>
        <v>0</v>
      </c>
      <c r="L17" s="1">
        <f t="shared" si="2"/>
        <v>0</v>
      </c>
      <c r="M17" s="1">
        <f t="shared" si="3"/>
        <v>0</v>
      </c>
      <c r="N17" s="1">
        <f t="shared" si="4"/>
        <v>0</v>
      </c>
      <c r="O17" s="19">
        <f t="shared" si="5"/>
        <v>0</v>
      </c>
    </row>
    <row r="18" spans="1:15" s="8" customFormat="1" ht="171" customHeight="1" x14ac:dyDescent="0.25">
      <c r="A18" s="37">
        <v>5</v>
      </c>
      <c r="B18" s="82"/>
      <c r="C18" s="9" t="s">
        <v>53</v>
      </c>
      <c r="D18" s="10">
        <v>1</v>
      </c>
      <c r="E18" s="13" t="s">
        <v>54</v>
      </c>
      <c r="F18" s="34"/>
      <c r="G18" s="12"/>
      <c r="H18" s="1">
        <f t="shared" si="0"/>
        <v>0</v>
      </c>
      <c r="I18" s="12"/>
      <c r="J18" s="1">
        <f t="shared" si="1"/>
        <v>0</v>
      </c>
      <c r="K18" s="1">
        <f t="shared" si="6"/>
        <v>0</v>
      </c>
      <c r="L18" s="1">
        <f t="shared" si="2"/>
        <v>0</v>
      </c>
      <c r="M18" s="1">
        <f t="shared" si="3"/>
        <v>0</v>
      </c>
      <c r="N18" s="1">
        <f t="shared" si="4"/>
        <v>0</v>
      </c>
      <c r="O18" s="19">
        <f t="shared" si="5"/>
        <v>0</v>
      </c>
    </row>
    <row r="19" spans="1:15" s="8" customFormat="1" ht="143.25" customHeight="1" x14ac:dyDescent="0.25">
      <c r="A19" s="36">
        <v>6</v>
      </c>
      <c r="B19" s="85" t="s">
        <v>55</v>
      </c>
      <c r="C19" s="9" t="s">
        <v>60</v>
      </c>
      <c r="D19" s="10">
        <v>1</v>
      </c>
      <c r="E19" s="13" t="s">
        <v>50</v>
      </c>
      <c r="F19" s="34"/>
      <c r="G19" s="12"/>
      <c r="H19" s="1">
        <f t="shared" si="0"/>
        <v>0</v>
      </c>
      <c r="I19" s="12"/>
      <c r="J19" s="1">
        <f t="shared" si="1"/>
        <v>0</v>
      </c>
      <c r="K19" s="1">
        <f t="shared" si="6"/>
        <v>0</v>
      </c>
      <c r="L19" s="1">
        <f t="shared" si="2"/>
        <v>0</v>
      </c>
      <c r="M19" s="1">
        <f t="shared" si="3"/>
        <v>0</v>
      </c>
      <c r="N19" s="1">
        <f t="shared" si="4"/>
        <v>0</v>
      </c>
      <c r="O19" s="19">
        <f t="shared" si="5"/>
        <v>0</v>
      </c>
    </row>
    <row r="20" spans="1:15" s="8" customFormat="1" ht="143.25" customHeight="1" x14ac:dyDescent="0.25">
      <c r="A20" s="87">
        <v>7</v>
      </c>
      <c r="B20" s="86"/>
      <c r="C20" s="9" t="s">
        <v>57</v>
      </c>
      <c r="D20" s="10">
        <v>1</v>
      </c>
      <c r="E20" s="13" t="s">
        <v>61</v>
      </c>
      <c r="F20" s="34"/>
      <c r="G20" s="12"/>
      <c r="H20" s="1">
        <f t="shared" si="0"/>
        <v>0</v>
      </c>
      <c r="I20" s="12"/>
      <c r="J20" s="1">
        <f t="shared" si="1"/>
        <v>0</v>
      </c>
      <c r="K20" s="1">
        <f t="shared" si="6"/>
        <v>0</v>
      </c>
      <c r="L20" s="1">
        <f t="shared" si="2"/>
        <v>0</v>
      </c>
      <c r="M20" s="1">
        <f t="shared" si="3"/>
        <v>0</v>
      </c>
      <c r="N20" s="1">
        <f t="shared" si="4"/>
        <v>0</v>
      </c>
      <c r="O20" s="19">
        <f t="shared" si="5"/>
        <v>0</v>
      </c>
    </row>
    <row r="21" spans="1:15" s="8" customFormat="1" ht="98.25" customHeight="1" x14ac:dyDescent="0.25">
      <c r="A21" s="87">
        <v>8</v>
      </c>
      <c r="B21" s="86"/>
      <c r="C21" s="9" t="s">
        <v>62</v>
      </c>
      <c r="D21" s="10">
        <v>1</v>
      </c>
      <c r="E21" s="13" t="s">
        <v>54</v>
      </c>
      <c r="F21" s="34"/>
      <c r="G21" s="12"/>
      <c r="H21" s="1">
        <f t="shared" si="0"/>
        <v>0</v>
      </c>
      <c r="I21" s="12"/>
      <c r="J21" s="1">
        <f t="shared" si="1"/>
        <v>0</v>
      </c>
      <c r="K21" s="1">
        <f t="shared" si="6"/>
        <v>0</v>
      </c>
      <c r="L21" s="1">
        <f t="shared" si="2"/>
        <v>0</v>
      </c>
      <c r="M21" s="1">
        <f t="shared" si="3"/>
        <v>0</v>
      </c>
      <c r="N21" s="1">
        <f t="shared" si="4"/>
        <v>0</v>
      </c>
      <c r="O21" s="19">
        <f t="shared" si="5"/>
        <v>0</v>
      </c>
    </row>
    <row r="22" spans="1:15" s="8" customFormat="1" ht="55.5" customHeight="1" x14ac:dyDescent="0.25">
      <c r="A22" s="87">
        <v>9</v>
      </c>
      <c r="B22" s="86"/>
      <c r="C22" s="9" t="s">
        <v>63</v>
      </c>
      <c r="D22" s="10">
        <v>1</v>
      </c>
      <c r="E22" s="13" t="s">
        <v>54</v>
      </c>
      <c r="F22" s="34"/>
      <c r="G22" s="12"/>
      <c r="H22" s="1">
        <f t="shared" si="0"/>
        <v>0</v>
      </c>
      <c r="I22" s="12"/>
      <c r="J22" s="1">
        <f t="shared" si="1"/>
        <v>0</v>
      </c>
      <c r="K22" s="1">
        <f t="shared" si="6"/>
        <v>0</v>
      </c>
      <c r="L22" s="1">
        <f t="shared" si="2"/>
        <v>0</v>
      </c>
      <c r="M22" s="1">
        <f t="shared" si="3"/>
        <v>0</v>
      </c>
      <c r="N22" s="1">
        <f t="shared" si="4"/>
        <v>0</v>
      </c>
      <c r="O22" s="19">
        <f t="shared" si="5"/>
        <v>0</v>
      </c>
    </row>
    <row r="23" spans="1:15" s="8" customFormat="1" ht="69" customHeight="1" x14ac:dyDescent="0.25">
      <c r="A23" s="87">
        <v>10</v>
      </c>
      <c r="B23" s="86"/>
      <c r="C23" s="9" t="s">
        <v>64</v>
      </c>
      <c r="D23" s="10">
        <v>1</v>
      </c>
      <c r="E23" s="13" t="s">
        <v>54</v>
      </c>
      <c r="F23" s="34"/>
      <c r="G23" s="12"/>
      <c r="H23" s="1">
        <f t="shared" si="0"/>
        <v>0</v>
      </c>
      <c r="I23" s="12"/>
      <c r="J23" s="1">
        <f t="shared" si="1"/>
        <v>0</v>
      </c>
      <c r="K23" s="1">
        <f t="shared" si="6"/>
        <v>0</v>
      </c>
      <c r="L23" s="1">
        <f t="shared" si="2"/>
        <v>0</v>
      </c>
      <c r="M23" s="1">
        <f t="shared" si="3"/>
        <v>0</v>
      </c>
      <c r="N23" s="1">
        <f t="shared" si="4"/>
        <v>0</v>
      </c>
      <c r="O23" s="19">
        <f t="shared" si="5"/>
        <v>0</v>
      </c>
    </row>
    <row r="24" spans="1:15" s="8" customFormat="1" ht="336" customHeight="1" x14ac:dyDescent="0.25">
      <c r="A24" s="37">
        <v>11</v>
      </c>
      <c r="B24" s="82"/>
      <c r="C24" s="9" t="s">
        <v>65</v>
      </c>
      <c r="D24" s="10">
        <v>1</v>
      </c>
      <c r="E24" s="13" t="s">
        <v>54</v>
      </c>
      <c r="F24" s="34"/>
      <c r="G24" s="12"/>
      <c r="H24" s="1">
        <f t="shared" si="0"/>
        <v>0</v>
      </c>
      <c r="I24" s="12"/>
      <c r="J24" s="1">
        <f t="shared" si="1"/>
        <v>0</v>
      </c>
      <c r="K24" s="1">
        <f t="shared" si="6"/>
        <v>0</v>
      </c>
      <c r="L24" s="1">
        <f t="shared" si="2"/>
        <v>0</v>
      </c>
      <c r="M24" s="1">
        <f t="shared" si="3"/>
        <v>0</v>
      </c>
      <c r="N24" s="1">
        <f t="shared" si="4"/>
        <v>0</v>
      </c>
      <c r="O24" s="19">
        <f t="shared" si="5"/>
        <v>0</v>
      </c>
    </row>
    <row r="25" spans="1:15" s="8" customFormat="1" ht="110.25" customHeight="1" x14ac:dyDescent="0.25">
      <c r="A25" s="36">
        <v>12</v>
      </c>
      <c r="B25" s="88" t="s">
        <v>66</v>
      </c>
      <c r="C25" s="9" t="s">
        <v>67</v>
      </c>
      <c r="D25" s="10">
        <v>1</v>
      </c>
      <c r="E25" s="13" t="s">
        <v>54</v>
      </c>
      <c r="F25" s="34"/>
      <c r="G25" s="12"/>
      <c r="H25" s="1">
        <f t="shared" si="0"/>
        <v>0</v>
      </c>
      <c r="I25" s="12"/>
      <c r="J25" s="1">
        <f t="shared" si="1"/>
        <v>0</v>
      </c>
      <c r="K25" s="1">
        <f t="shared" si="6"/>
        <v>0</v>
      </c>
      <c r="L25" s="1">
        <f t="shared" si="2"/>
        <v>0</v>
      </c>
      <c r="M25" s="1">
        <f t="shared" si="3"/>
        <v>0</v>
      </c>
      <c r="N25" s="1">
        <f t="shared" si="4"/>
        <v>0</v>
      </c>
      <c r="O25" s="19">
        <f t="shared" si="5"/>
        <v>0</v>
      </c>
    </row>
    <row r="26" spans="1:15" s="8" customFormat="1" ht="104.25" customHeight="1" thickBot="1" x14ac:dyDescent="0.3">
      <c r="A26" s="37">
        <v>13</v>
      </c>
      <c r="B26" s="88" t="s">
        <v>68</v>
      </c>
      <c r="C26" s="9" t="s">
        <v>69</v>
      </c>
      <c r="D26" s="10">
        <v>1</v>
      </c>
      <c r="E26" s="13" t="s">
        <v>54</v>
      </c>
      <c r="F26" s="34"/>
      <c r="G26" s="12"/>
      <c r="H26" s="1">
        <f t="shared" si="0"/>
        <v>0</v>
      </c>
      <c r="I26" s="12"/>
      <c r="J26" s="1">
        <f t="shared" si="1"/>
        <v>0</v>
      </c>
      <c r="K26" s="1">
        <f t="shared" si="6"/>
        <v>0</v>
      </c>
      <c r="L26" s="1">
        <f t="shared" si="2"/>
        <v>0</v>
      </c>
      <c r="M26" s="1">
        <f t="shared" si="3"/>
        <v>0</v>
      </c>
      <c r="N26" s="1">
        <f t="shared" si="4"/>
        <v>0</v>
      </c>
      <c r="O26" s="19">
        <f t="shared" si="5"/>
        <v>0</v>
      </c>
    </row>
    <row r="27" spans="1:15" s="8" customFormat="1" ht="42" customHeight="1" thickBot="1" x14ac:dyDescent="0.3">
      <c r="A27" s="49" t="s">
        <v>24</v>
      </c>
      <c r="B27" s="50"/>
      <c r="C27" s="50"/>
      <c r="D27" s="50"/>
      <c r="E27" s="50"/>
      <c r="F27" s="50"/>
      <c r="G27" s="50"/>
      <c r="H27" s="50"/>
      <c r="I27" s="50"/>
      <c r="J27" s="50"/>
      <c r="K27" s="50"/>
      <c r="L27" s="51" t="s">
        <v>40</v>
      </c>
      <c r="M27" s="52"/>
      <c r="N27" s="52"/>
      <c r="O27" s="28">
        <f>SUMIF(G:G,0%,L:L)+SUMIF(G:G,"",L:L)</f>
        <v>0</v>
      </c>
    </row>
    <row r="28" spans="1:15" s="8" customFormat="1" ht="39" customHeight="1" x14ac:dyDescent="0.25">
      <c r="A28" s="40" t="s">
        <v>48</v>
      </c>
      <c r="B28" s="41"/>
      <c r="C28" s="41"/>
      <c r="D28" s="41"/>
      <c r="E28" s="41"/>
      <c r="F28" s="41"/>
      <c r="G28" s="41"/>
      <c r="H28" s="41"/>
      <c r="I28" s="41"/>
      <c r="J28" s="41"/>
      <c r="K28" s="42"/>
      <c r="L28" s="53" t="s">
        <v>25</v>
      </c>
      <c r="M28" s="54"/>
      <c r="N28" s="54"/>
      <c r="O28" s="29">
        <f>SUMIF(G:G,5%,L:L)</f>
        <v>0</v>
      </c>
    </row>
    <row r="29" spans="1:15" s="8" customFormat="1" ht="30" customHeight="1" x14ac:dyDescent="0.25">
      <c r="A29" s="43"/>
      <c r="B29" s="44"/>
      <c r="C29" s="44"/>
      <c r="D29" s="44"/>
      <c r="E29" s="44"/>
      <c r="F29" s="44"/>
      <c r="G29" s="44"/>
      <c r="H29" s="44"/>
      <c r="I29" s="44"/>
      <c r="J29" s="44"/>
      <c r="K29" s="45"/>
      <c r="L29" s="53" t="s">
        <v>26</v>
      </c>
      <c r="M29" s="54"/>
      <c r="N29" s="54"/>
      <c r="O29" s="29">
        <f>SUMIF(G:G,19%,L:L)</f>
        <v>0</v>
      </c>
    </row>
    <row r="30" spans="1:15" s="8" customFormat="1" ht="30" customHeight="1" x14ac:dyDescent="0.25">
      <c r="A30" s="43"/>
      <c r="B30" s="44"/>
      <c r="C30" s="44"/>
      <c r="D30" s="44"/>
      <c r="E30" s="44"/>
      <c r="F30" s="44"/>
      <c r="G30" s="44"/>
      <c r="H30" s="44"/>
      <c r="I30" s="44"/>
      <c r="J30" s="44"/>
      <c r="K30" s="45"/>
      <c r="L30" s="55" t="s">
        <v>20</v>
      </c>
      <c r="M30" s="56"/>
      <c r="N30" s="56"/>
      <c r="O30" s="30">
        <f>SUM(O27:O29)</f>
        <v>0</v>
      </c>
    </row>
    <row r="31" spans="1:15" s="8" customFormat="1" ht="30" customHeight="1" x14ac:dyDescent="0.25">
      <c r="A31" s="43"/>
      <c r="B31" s="44"/>
      <c r="C31" s="44"/>
      <c r="D31" s="44"/>
      <c r="E31" s="44"/>
      <c r="F31" s="44"/>
      <c r="G31" s="44"/>
      <c r="H31" s="44"/>
      <c r="I31" s="44"/>
      <c r="J31" s="44"/>
      <c r="K31" s="45"/>
      <c r="L31" s="57" t="s">
        <v>27</v>
      </c>
      <c r="M31" s="58"/>
      <c r="N31" s="58"/>
      <c r="O31" s="31">
        <f>ROUND(O28*5%,0)</f>
        <v>0</v>
      </c>
    </row>
    <row r="32" spans="1:15" s="8" customFormat="1" ht="30" customHeight="1" x14ac:dyDescent="0.25">
      <c r="A32" s="43"/>
      <c r="B32" s="44"/>
      <c r="C32" s="44"/>
      <c r="D32" s="44"/>
      <c r="E32" s="44"/>
      <c r="F32" s="44"/>
      <c r="G32" s="44"/>
      <c r="H32" s="44"/>
      <c r="I32" s="44"/>
      <c r="J32" s="44"/>
      <c r="K32" s="45"/>
      <c r="L32" s="57" t="s">
        <v>28</v>
      </c>
      <c r="M32" s="58"/>
      <c r="N32" s="58"/>
      <c r="O32" s="29">
        <f>ROUND(O29*19%,0)</f>
        <v>0</v>
      </c>
    </row>
    <row r="33" spans="1:16" s="8" customFormat="1" ht="30" customHeight="1" x14ac:dyDescent="0.25">
      <c r="A33" s="43"/>
      <c r="B33" s="44"/>
      <c r="C33" s="44"/>
      <c r="D33" s="44"/>
      <c r="E33" s="44"/>
      <c r="F33" s="44"/>
      <c r="G33" s="44"/>
      <c r="H33" s="44"/>
      <c r="I33" s="44"/>
      <c r="J33" s="44"/>
      <c r="K33" s="45"/>
      <c r="L33" s="55" t="s">
        <v>29</v>
      </c>
      <c r="M33" s="56"/>
      <c r="N33" s="56"/>
      <c r="O33" s="30">
        <f>SUM(O31:O32)</f>
        <v>0</v>
      </c>
    </row>
    <row r="34" spans="1:16" s="8" customFormat="1" ht="30" customHeight="1" x14ac:dyDescent="0.25">
      <c r="A34" s="43"/>
      <c r="B34" s="44"/>
      <c r="C34" s="44"/>
      <c r="D34" s="44"/>
      <c r="E34" s="44"/>
      <c r="F34" s="44"/>
      <c r="G34" s="44"/>
      <c r="H34" s="44"/>
      <c r="I34" s="44"/>
      <c r="J34" s="44"/>
      <c r="K34" s="45"/>
      <c r="L34" s="53" t="s">
        <v>30</v>
      </c>
      <c r="M34" s="54"/>
      <c r="N34" s="54"/>
      <c r="O34" s="29">
        <f>SUMIF(I:I,8%,N:N)</f>
        <v>0</v>
      </c>
    </row>
    <row r="35" spans="1:16" s="8" customFormat="1" ht="37.5" customHeight="1" x14ac:dyDescent="0.25">
      <c r="A35" s="43"/>
      <c r="B35" s="44"/>
      <c r="C35" s="44"/>
      <c r="D35" s="44"/>
      <c r="E35" s="44"/>
      <c r="F35" s="44"/>
      <c r="G35" s="44"/>
      <c r="H35" s="44"/>
      <c r="I35" s="44"/>
      <c r="J35" s="44"/>
      <c r="K35" s="45"/>
      <c r="L35" s="59" t="s">
        <v>31</v>
      </c>
      <c r="M35" s="60"/>
      <c r="N35" s="60"/>
      <c r="O35" s="30">
        <f>SUM(O34)</f>
        <v>0</v>
      </c>
    </row>
    <row r="36" spans="1:16" s="8" customFormat="1" ht="44.25" customHeight="1" thickBot="1" x14ac:dyDescent="0.3">
      <c r="A36" s="46"/>
      <c r="B36" s="47"/>
      <c r="C36" s="47"/>
      <c r="D36" s="47"/>
      <c r="E36" s="47"/>
      <c r="F36" s="47"/>
      <c r="G36" s="47"/>
      <c r="H36" s="47"/>
      <c r="I36" s="47"/>
      <c r="J36" s="47"/>
      <c r="K36" s="48"/>
      <c r="L36" s="61" t="s">
        <v>32</v>
      </c>
      <c r="M36" s="62"/>
      <c r="N36" s="62"/>
      <c r="O36" s="32">
        <f>+O30+O33+O35</f>
        <v>0</v>
      </c>
    </row>
    <row r="38" spans="1:16" ht="50.1" customHeight="1" x14ac:dyDescent="0.25">
      <c r="B38" s="84"/>
      <c r="C38" s="84"/>
      <c r="D38" s="84"/>
    </row>
    <row r="39" spans="1:16" x14ac:dyDescent="0.25">
      <c r="B39" s="83" t="s">
        <v>33</v>
      </c>
      <c r="C39" s="83"/>
      <c r="D39" s="83"/>
    </row>
    <row r="41" spans="1:16" x14ac:dyDescent="0.25">
      <c r="A41" s="27" t="s">
        <v>34</v>
      </c>
      <c r="B41" s="11"/>
    </row>
    <row r="42" spans="1:16" x14ac:dyDescent="0.25">
      <c r="A42" s="80" t="s">
        <v>35</v>
      </c>
      <c r="B42" s="80"/>
      <c r="C42" s="80"/>
      <c r="D42" s="80"/>
      <c r="E42" s="80"/>
      <c r="F42" s="80"/>
      <c r="G42" s="80"/>
      <c r="H42" s="80"/>
      <c r="I42" s="80"/>
      <c r="J42" s="80"/>
      <c r="K42" s="80"/>
      <c r="L42" s="80"/>
      <c r="M42" s="80"/>
      <c r="N42" s="80"/>
      <c r="O42" s="80"/>
      <c r="P42" s="2"/>
    </row>
    <row r="43" spans="1:16" ht="15" customHeight="1" x14ac:dyDescent="0.25">
      <c r="A43" s="79" t="s">
        <v>36</v>
      </c>
      <c r="B43" s="79"/>
      <c r="C43" s="79"/>
      <c r="D43" s="79"/>
      <c r="E43" s="79"/>
      <c r="F43" s="79"/>
      <c r="G43" s="79"/>
      <c r="H43" s="79"/>
      <c r="I43" s="79"/>
      <c r="J43" s="79"/>
      <c r="K43" s="79"/>
      <c r="L43" s="79"/>
      <c r="M43" s="79"/>
      <c r="N43" s="79"/>
      <c r="O43" s="79"/>
      <c r="P43" s="33"/>
    </row>
    <row r="44" spans="1:16" x14ac:dyDescent="0.25">
      <c r="A44" s="78" t="s">
        <v>37</v>
      </c>
      <c r="B44" s="78"/>
      <c r="C44" s="78"/>
      <c r="D44" s="78"/>
      <c r="E44" s="78"/>
      <c r="F44" s="78"/>
      <c r="G44" s="78"/>
      <c r="H44" s="78"/>
      <c r="I44" s="78"/>
      <c r="J44" s="78"/>
      <c r="K44" s="78"/>
      <c r="L44" s="78"/>
      <c r="M44" s="78"/>
      <c r="N44" s="78"/>
      <c r="O44" s="78"/>
      <c r="P44" s="5"/>
    </row>
    <row r="45" spans="1:16" x14ac:dyDescent="0.25">
      <c r="A45" s="78" t="s">
        <v>38</v>
      </c>
      <c r="B45" s="78"/>
      <c r="C45" s="78"/>
      <c r="D45" s="78"/>
      <c r="E45" s="78"/>
      <c r="F45" s="78"/>
      <c r="G45" s="78"/>
      <c r="H45" s="78"/>
      <c r="I45" s="78"/>
      <c r="J45" s="78"/>
      <c r="K45" s="78"/>
      <c r="L45" s="78"/>
      <c r="M45" s="78"/>
      <c r="N45" s="78"/>
      <c r="O45" s="78"/>
      <c r="P45" s="5"/>
    </row>
  </sheetData>
  <sheetProtection algorithmName="SHA-512" hashValue="dn/iP5WUsvstXdnKH8CZAFyOgPj+W6Wxf+un9kJ1PCQK1DY4M4FyY5iSErNo87jVr+k8pb2EtAHviat+4Gwpuw==" saltValue="WZxINPK8U/reVw4vtInYzQ==" spinCount="100000" sheet="1" selectLockedCells="1"/>
  <mergeCells count="37">
    <mergeCell ref="A45:O45"/>
    <mergeCell ref="A44:O44"/>
    <mergeCell ref="A43:O43"/>
    <mergeCell ref="A42:O42"/>
    <mergeCell ref="B14:B18"/>
    <mergeCell ref="B19:B24"/>
    <mergeCell ref="B39:D39"/>
    <mergeCell ref="B38:D38"/>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N11:O11"/>
    <mergeCell ref="A28:K36"/>
    <mergeCell ref="A27:K27"/>
    <mergeCell ref="L27:N27"/>
    <mergeCell ref="L28:N28"/>
    <mergeCell ref="L29:N29"/>
    <mergeCell ref="L30:N30"/>
    <mergeCell ref="L31:N31"/>
    <mergeCell ref="L32:N32"/>
    <mergeCell ref="L33:N33"/>
    <mergeCell ref="L34:N34"/>
    <mergeCell ref="L35:N35"/>
    <mergeCell ref="L36:N36"/>
  </mergeCells>
  <dataValidations count="4">
    <dataValidation allowBlank="1" showInputMessage="1" showErrorMessage="1" promptTitle="Señor Cotizante" prompt="Por favor digite su número de identificación (NIT para PERSONA JURÍDICA o CC PERSONA NATURAL) según sea el caso." sqref="N11" xr:uid="{00000000-0002-0000-0300-000001000000}"/>
    <dataValidation allowBlank="1" showInputMessage="1" showErrorMessage="1" prompt="NOMBRE/RAZÓN SOCIAL" sqref="G9:J9" xr:uid="{00000000-0002-0000-0300-000002000000}"/>
    <dataValidation allowBlank="1" showInputMessage="1" showErrorMessage="1" promptTitle="Señor Cotizante" prompt="Por favor adjunte el logo de su empresa, en caso de no contar con el logo escriba nuevamente su nombre, razón social o dejar en blanco." sqref="A9:C11" xr:uid="{00000000-0002-0000-0300-000003000000}"/>
    <dataValidation type="whole" allowBlank="1" showInputMessage="1" showErrorMessage="1" sqref="F14:F26" xr:uid="{00000000-0002-0000-0300-000000000000}">
      <formula1>0</formula1>
      <formula2>100000000</formula2>
    </dataValidation>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300-000004000000}">
          <x14:formula1>
            <xm:f>Cálculos!$B$7:$B$9</xm:f>
          </x14:formula1>
          <xm:sqref>G11</xm:sqref>
        </x14:dataValidation>
        <x14:dataValidation type="list" showInputMessage="1" showErrorMessage="1" xr:uid="{00000000-0002-0000-0300-000005000000}">
          <x14:formula1>
            <xm:f>Cálculos!$D$7:$D$9</xm:f>
          </x14:formula1>
          <xm:sqref>G14:G26</xm:sqref>
        </x14:dataValidation>
        <x14:dataValidation type="list" showInputMessage="1" showErrorMessage="1" xr:uid="{00000000-0002-0000-0300-000006000000}">
          <x14:formula1>
            <xm:f>Cálculos!$F$7:$F$8</xm:f>
          </x14:formula1>
          <xm:sqref>I14:I26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2" bestFit="1" customWidth="1"/>
    <col min="6" max="6" width="15" style="26" bestFit="1" customWidth="1"/>
  </cols>
  <sheetData>
    <row r="6" spans="2:6" x14ac:dyDescent="0.25">
      <c r="B6" s="14" t="s">
        <v>9</v>
      </c>
      <c r="D6" s="20" t="s">
        <v>41</v>
      </c>
      <c r="F6" s="23" t="s">
        <v>42</v>
      </c>
    </row>
    <row r="7" spans="2:6" x14ac:dyDescent="0.25">
      <c r="B7" s="2" t="s">
        <v>43</v>
      </c>
      <c r="D7" s="21">
        <v>0</v>
      </c>
      <c r="F7" s="24">
        <v>0.08</v>
      </c>
    </row>
    <row r="8" spans="2:6" x14ac:dyDescent="0.25">
      <c r="B8" s="2" t="s">
        <v>44</v>
      </c>
      <c r="D8" s="21">
        <v>0.05</v>
      </c>
      <c r="F8" s="25">
        <v>0</v>
      </c>
    </row>
    <row r="9" spans="2:6" x14ac:dyDescent="0.25">
      <c r="B9" s="2" t="s">
        <v>45</v>
      </c>
      <c r="D9" s="21">
        <v>0.19</v>
      </c>
    </row>
    <row r="10" spans="2:6" x14ac:dyDescent="0.25">
      <c r="D10"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Servicio4 (Bienestar U)</vt:lpstr>
      <vt:lpstr>Cálculos</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Lina Marcela Escobar Mart�nez</cp:lastModifiedBy>
  <cp:revision/>
  <dcterms:created xsi:type="dcterms:W3CDTF">2017-04-28T13:22:52Z</dcterms:created>
  <dcterms:modified xsi:type="dcterms:W3CDTF">2023-12-14T23:32:00Z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