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83 DE 2023/PUBLICACION/"/>
    </mc:Choice>
  </mc:AlternateContent>
  <xr:revisionPtr revIDLastSave="53" documentId="11_2ED191920FEDE3C3EFBF3550550F0CEE71E250AF" xr6:coauthVersionLast="47" xr6:coauthVersionMax="47" xr10:uidLastSave="{C33FA059-4392-4695-8CFB-26D04BB00008}"/>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22" i="1"/>
  <c r="A23" i="1" s="1"/>
  <c r="A24" i="1" s="1"/>
  <c r="A25" i="1" s="1"/>
  <c r="A26" i="1" s="1"/>
  <c r="A27" i="1" s="1"/>
  <c r="O21" i="1"/>
  <c r="O22" i="1"/>
  <c r="O23" i="1"/>
  <c r="O24" i="1"/>
  <c r="O25" i="1"/>
  <c r="O26" i="1"/>
  <c r="O27" i="1"/>
  <c r="N21" i="1"/>
  <c r="N22" i="1"/>
  <c r="N23" i="1"/>
  <c r="N24" i="1"/>
  <c r="N25" i="1"/>
  <c r="N26" i="1"/>
  <c r="N27" i="1"/>
  <c r="M21" i="1"/>
  <c r="M22" i="1"/>
  <c r="M23" i="1"/>
  <c r="M24" i="1"/>
  <c r="M25" i="1"/>
  <c r="M26" i="1"/>
  <c r="M27" i="1"/>
  <c r="L21" i="1"/>
  <c r="L22" i="1"/>
  <c r="L23" i="1"/>
  <c r="L24" i="1"/>
  <c r="L25" i="1"/>
  <c r="L26" i="1"/>
  <c r="L27" i="1"/>
  <c r="K21" i="1"/>
  <c r="K22" i="1"/>
  <c r="K23" i="1"/>
  <c r="K24" i="1"/>
  <c r="K25" i="1"/>
  <c r="K26" i="1"/>
  <c r="K27" i="1"/>
  <c r="J21" i="1"/>
  <c r="J22" i="1"/>
  <c r="J23" i="1"/>
  <c r="J24" i="1"/>
  <c r="J25" i="1"/>
  <c r="J26" i="1"/>
  <c r="J27" i="1"/>
  <c r="H21" i="1"/>
  <c r="H22" i="1"/>
  <c r="H23" i="1"/>
  <c r="H24" i="1"/>
  <c r="H25" i="1"/>
  <c r="H26" i="1"/>
  <c r="H27" i="1"/>
  <c r="L20" i="1"/>
  <c r="N20" i="1" s="1"/>
  <c r="J20" i="1"/>
  <c r="H20" i="1"/>
  <c r="K20" i="1" l="1"/>
  <c r="M20" i="1"/>
  <c r="O20" i="1" s="1"/>
  <c r="O29" i="1"/>
  <c r="O32" i="1" s="1"/>
  <c r="O35" i="1" l="1"/>
  <c r="O28" i="1"/>
  <c r="O36" i="1" l="1"/>
  <c r="O30" i="1" l="1"/>
  <c r="O33" i="1" l="1"/>
  <c r="O34" i="1" s="1"/>
  <c r="O31" i="1"/>
  <c r="O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<sst xmlns="http://schemas.openxmlformats.org/spreadsheetml/2006/main" count="61" uniqueCount="53">
  <si>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</si>
  <si>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</si>
  <si>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</si>
  <si>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</si>
  <si>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</si>
  <si>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</si>
  <si>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</si>
  <si>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</si>
  <si>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</si>
  <si>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</si>
  <si>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</si>
  <si>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</si>
  <si>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</si>
  <si>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</si>
  <si>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</si>
  <si>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</si>
  <si>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</si>
  <si>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</si>
  <si>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</si>
  <si>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</si>
  <si>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</si>
  <si>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</si>
  <si>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</si>
  <si>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</si>
  <si>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</si>
  <si>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</si>
  <si>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</si>
  <si>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</si>
  <si>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</si>
  <si>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</si>
  <si>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</si>
  <si>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</si>
  <si>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</si>
  <si>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</si>
  <si>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</si>
  <si>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</si>
  <si>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</si>
  <si>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</si>
  <si>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</si>
  <si>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</si>
  <si>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</si>
  <si>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</si>
  <si>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</si>
  <si>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</si>
  <si>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</si>
  <si>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apoyo logístico para la hidratación de los deportistas en los eventos realizados por el Centro Académico Deportivo CAD, Botella de agua, unidad de 300 ml.</t>
  </si>
  <si>
    <t>Servicio de alquiler de carpa tipo kiosko desarmable de 4 mts x 4 mts, base recta en tubería pesada. Con cortinas y ventanas, totalmente desarmable con sistema de
ensamble mecánico.</t>
  </si>
  <si>
    <t>Servicio de alquiler de arco inflable publicitario de alta calidad para eventos, tamaño de 4 metros x 6 metros. Hecho en lona morral nacional marca reconocida, motor de alto rendimiento 1hp, 3/4 hp, 1/2hp de acuerdo con el tamaño, 110 voltios, amarres de viento, anclajes de plástico, kit de reparación y tula de
transporte, cremallera de 1.20 de largo.</t>
  </si>
  <si>
    <t>Servicio de juzgamiento por jornada de 4 horas para los deportistas participantes: 1 juez nacional encargado de la coordinación del juzgamiento en la modalidad deportiva de natación perteneciente a la liga, federación o asociación de natación.</t>
  </si>
  <si>
    <t>Servicio de sistema de juzgamiento en la modalidad deportiva de natación por jornada de 4 horas para 300 deportistas, encargado de la publicación de resultados en tiempo real, publicando la convocatoria del evento y activando el sistema para que los clubes invitados realicen sus inscripciones en su web propia, contando
con un operador de sistema.</t>
  </si>
  <si>
    <t>Servicio de Alquiler de Cronometraje Semiautomático (Sin Placas), cronometraje electrónico semiautomático que permite dar salidas electrónicas y publicar inmediatamente los tiempos de los
deportistas en una pantalla con gran visibilidad. El cronometraje semiautomático consta de: Consola de tiempos, dispositivo de salida, dispositivos por juez para toma de tiempos, línea especializada para mostrar tiempos por Evento - Serie, contando con operador por jornada de 4
horas.</t>
  </si>
  <si>
    <t>Servicio de apoyo logístico para números de competencia personalizados, en material anti-desgarros, medidas 17 cm * 14 cm, datos del evento, resistente al agua
y al sol incluye ganchos de sujeción.</t>
  </si>
  <si>
    <t>Servicio de apoyo logístico para camiseta en tela deportiva 100% poliéster, tecnología sport sec-respirable, cuello redondo, diseño manga corta y recta. estampado en frente de 8 cm * 8 cm y
espalda 15 cm * 8 cm full 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</si>
</sst>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3" customHeight="1" x14ac:dyDescent="0.25">
      <c r="A20" s="30">
        <v>1</v>
      </c>
      <c r="B20" s="37" t="s">
        <v>45</v>
      </c>
      <c r="C20" s="31"/>
      <c r="D20" s="36">
        <v>1</v>
      </c>
      <c r="E20" s="36" t="s">
        <v>44</v>
      </c>
      <c r="F20" s="32"/>
      <c r="G20" s="26">
        <v>0</v>
      </c>
      <c r="H20" s="1">
        <f t="shared" ref="H20:H27" si="0">+ROUND(F20*G20,0)</f>
        <v>0</v>
      </c>
      <c r="I20" s="26">
        <v>0</v>
      </c>
      <c r="J20" s="1">
        <f t="shared" ref="J20:J27" si="1">ROUND(F20*I20,0)</f>
        <v>0</v>
      </c>
      <c r="K20" s="1">
        <f t="shared" ref="K20:K27" si="2">ROUND(F20+H20+J20,0)</f>
        <v>0</v>
      </c>
      <c r="L20" s="1">
        <f t="shared" ref="L20:L27" si="3">ROUND(F20*D20,0)</f>
        <v>0</v>
      </c>
      <c r="M20" s="1">
        <f t="shared" ref="M20:M27" si="4">ROUND(L20*G20,0)</f>
        <v>0</v>
      </c>
      <c r="N20" s="1">
        <f t="shared" ref="N20:N27" si="5">ROUND(L20*I20,0)</f>
        <v>0</v>
      </c>
      <c r="O20" s="2">
        <f t="shared" ref="O20:O27" si="6">ROUND(L20+N20+M20,0)</f>
        <v>0</v>
      </c>
    </row>
    <row r="21" spans="1:15" s="23" customFormat="1" ht="93" customHeight="1" x14ac:dyDescent="0.25">
      <c r="A21" s="30">
        <f>1+A20</f>
        <v>2</v>
      </c>
      <c r="B21" s="37" t="s">
        <v>46</v>
      </c>
      <c r="C21" s="31"/>
      <c r="D21" s="36">
        <v>1</v>
      </c>
      <c r="E21" s="36"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93" customHeight="1" x14ac:dyDescent="0.25">
      <c r="A22" s="30">
        <f t="shared" ref="A22:A27" si="7">1+A21</f>
        <v>3</v>
      </c>
      <c r="B22" s="37" t="s">
        <v>47</v>
      </c>
      <c r="C22" s="31"/>
      <c r="D22" s="36">
        <v>1</v>
      </c>
      <c r="E22" s="36" t="s">
        <v>44</v>
      </c>
      <c r="F22" s="32"/>
      <c r="G22" s="26">
        <v>0</v>
      </c>
      <c r="H22" s="1">
        <f t="shared" si="0"/>
        <v>0</v>
      </c>
      <c r="I22" s="26">
        <v>0</v>
      </c>
      <c r="J22" s="1">
        <f t="shared" si="1"/>
        <v>0</v>
      </c>
      <c r="K22" s="1">
        <f t="shared" si="2"/>
        <v>0</v>
      </c>
      <c r="L22" s="1">
        <f t="shared" si="3"/>
        <v>0</v>
      </c>
      <c r="M22" s="1">
        <f t="shared" si="4"/>
        <v>0</v>
      </c>
      <c r="N22" s="1">
        <f t="shared" si="5"/>
        <v>0</v>
      </c>
      <c r="O22" s="2">
        <f t="shared" si="6"/>
        <v>0</v>
      </c>
    </row>
    <row r="23" spans="1:15" s="23" customFormat="1" ht="93" customHeight="1" x14ac:dyDescent="0.25">
      <c r="A23" s="30">
        <f t="shared" si="7"/>
        <v>4</v>
      </c>
      <c r="B23" s="37" t="s">
        <v>48</v>
      </c>
      <c r="C23" s="31"/>
      <c r="D23" s="36">
        <v>1</v>
      </c>
      <c r="E23" s="36" t="s">
        <v>44</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93" customHeight="1" x14ac:dyDescent="0.25">
      <c r="A24" s="30">
        <f t="shared" si="7"/>
        <v>5</v>
      </c>
      <c r="B24" s="37" t="s">
        <v>49</v>
      </c>
      <c r="C24" s="31"/>
      <c r="D24" s="36">
        <v>1</v>
      </c>
      <c r="E24" s="36" t="s">
        <v>44</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ht="152.25" customHeight="1" x14ac:dyDescent="0.25">
      <c r="A25" s="30">
        <f t="shared" si="7"/>
        <v>6</v>
      </c>
      <c r="B25" s="37" t="s">
        <v>50</v>
      </c>
      <c r="C25" s="31"/>
      <c r="D25" s="36">
        <v>1</v>
      </c>
      <c r="E25" s="36" t="s">
        <v>44</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ht="93" customHeight="1" x14ac:dyDescent="0.25">
      <c r="A26" s="30">
        <f t="shared" si="7"/>
        <v>7</v>
      </c>
      <c r="B26" s="37" t="s">
        <v>51</v>
      </c>
      <c r="C26" s="31"/>
      <c r="D26" s="36">
        <v>1</v>
      </c>
      <c r="E26" s="36" t="s">
        <v>44</v>
      </c>
      <c r="F26" s="32"/>
      <c r="G26" s="26">
        <v>0</v>
      </c>
      <c r="H26" s="1">
        <f t="shared" si="0"/>
        <v>0</v>
      </c>
      <c r="I26" s="26">
        <v>0</v>
      </c>
      <c r="J26" s="1">
        <f t="shared" si="1"/>
        <v>0</v>
      </c>
      <c r="K26" s="1">
        <f t="shared" si="2"/>
        <v>0</v>
      </c>
      <c r="L26" s="1">
        <f t="shared" si="3"/>
        <v>0</v>
      </c>
      <c r="M26" s="1">
        <f t="shared" si="4"/>
        <v>0</v>
      </c>
      <c r="N26" s="1">
        <f t="shared" si="5"/>
        <v>0</v>
      </c>
      <c r="O26" s="2">
        <f t="shared" si="6"/>
        <v>0</v>
      </c>
    </row>
    <row r="27" spans="1:15" s="23" customFormat="1" ht="105.75" customHeight="1" x14ac:dyDescent="0.25">
      <c r="A27" s="30">
        <f t="shared" si="7"/>
        <v>8</v>
      </c>
      <c r="B27" s="37" t="s">
        <v>52</v>
      </c>
      <c r="C27" s="31"/>
      <c r="D27" s="36">
        <v>1</v>
      </c>
      <c r="E27" s="36" t="s">
        <v>44</v>
      </c>
      <c r="F27" s="32"/>
      <c r="G27" s="26">
        <v>0</v>
      </c>
      <c r="H27" s="1">
        <f t="shared" si="0"/>
        <v>0</v>
      </c>
      <c r="I27" s="26">
        <v>0</v>
      </c>
      <c r="J27" s="1">
        <f t="shared" si="1"/>
        <v>0</v>
      </c>
      <c r="K27" s="1">
        <f t="shared" si="2"/>
        <v>0</v>
      </c>
      <c r="L27" s="1">
        <f t="shared" si="3"/>
        <v>0</v>
      </c>
      <c r="M27" s="1">
        <f t="shared" si="4"/>
        <v>0</v>
      </c>
      <c r="N27" s="1">
        <f t="shared" si="5"/>
        <v>0</v>
      </c>
      <c r="O27" s="2">
        <f t="shared" si="6"/>
        <v>0</v>
      </c>
    </row>
    <row r="28" spans="1:15" s="23" customFormat="1" ht="42" customHeight="1" thickBot="1" x14ac:dyDescent="0.25">
      <c r="A28" s="19"/>
      <c r="B28" s="56"/>
      <c r="C28" s="56"/>
      <c r="D28" s="56"/>
      <c r="E28" s="56"/>
      <c r="F28" s="56"/>
      <c r="G28" s="56"/>
      <c r="H28" s="56"/>
      <c r="I28" s="56"/>
      <c r="J28" s="56"/>
      <c r="K28" s="56"/>
      <c r="L28" s="56"/>
      <c r="M28" s="57" t="s">
        <v>35</v>
      </c>
      <c r="N28" s="57"/>
      <c r="O28" s="29">
        <f>SUMIF(G:G,0%,L:L)</f>
        <v>0</v>
      </c>
    </row>
    <row r="29" spans="1:15" s="23" customFormat="1" ht="39" customHeight="1" thickBot="1" x14ac:dyDescent="0.25">
      <c r="A29" s="42" t="s">
        <v>24</v>
      </c>
      <c r="B29" s="43"/>
      <c r="C29" s="43"/>
      <c r="D29" s="43"/>
      <c r="E29" s="43"/>
      <c r="F29" s="43"/>
      <c r="G29" s="43"/>
      <c r="H29" s="43"/>
      <c r="I29" s="43"/>
      <c r="J29" s="43"/>
      <c r="K29" s="43"/>
      <c r="L29" s="43"/>
      <c r="M29" s="58" t="s">
        <v>10</v>
      </c>
      <c r="N29" s="58"/>
      <c r="O29" s="4">
        <f>SUMIF(G:G,5%,L:L)</f>
        <v>0</v>
      </c>
    </row>
    <row r="30" spans="1:15" s="23" customFormat="1" ht="30" customHeight="1" x14ac:dyDescent="0.2">
      <c r="A30" s="38" t="s">
        <v>42</v>
      </c>
      <c r="B30" s="39"/>
      <c r="C30" s="39"/>
      <c r="D30" s="39"/>
      <c r="E30" s="39"/>
      <c r="F30" s="39"/>
      <c r="G30" s="39"/>
      <c r="H30" s="39"/>
      <c r="I30" s="39"/>
      <c r="J30" s="39"/>
      <c r="K30" s="39"/>
      <c r="L30" s="40"/>
      <c r="M30" s="58" t="s">
        <v>11</v>
      </c>
      <c r="N30" s="58"/>
      <c r="O30" s="4">
        <f>SUMIF(G:G,19%,L:L)</f>
        <v>0</v>
      </c>
    </row>
    <row r="31" spans="1:15" s="23" customFormat="1" ht="30" customHeight="1" x14ac:dyDescent="0.2">
      <c r="A31" s="41"/>
      <c r="B31" s="41"/>
      <c r="C31" s="41"/>
      <c r="D31" s="41"/>
      <c r="E31" s="41"/>
      <c r="F31" s="41"/>
      <c r="G31" s="41"/>
      <c r="H31" s="41"/>
      <c r="I31" s="41"/>
      <c r="J31" s="41"/>
      <c r="K31" s="41"/>
      <c r="L31" s="41"/>
      <c r="M31" s="59" t="s">
        <v>7</v>
      </c>
      <c r="N31" s="60"/>
      <c r="O31" s="5">
        <f>SUM(O28:O30)</f>
        <v>0</v>
      </c>
    </row>
    <row r="32" spans="1:15" s="23" customFormat="1" ht="30" customHeight="1" x14ac:dyDescent="0.2">
      <c r="A32" s="41"/>
      <c r="B32" s="41"/>
      <c r="C32" s="41"/>
      <c r="D32" s="41"/>
      <c r="E32" s="41"/>
      <c r="F32" s="41"/>
      <c r="G32" s="41"/>
      <c r="H32" s="41"/>
      <c r="I32" s="41"/>
      <c r="J32" s="41"/>
      <c r="K32" s="41"/>
      <c r="L32" s="41"/>
      <c r="M32" s="61" t="s">
        <v>12</v>
      </c>
      <c r="N32" s="62"/>
      <c r="O32" s="6">
        <f>ROUND(O29*5%,0)</f>
        <v>0</v>
      </c>
    </row>
    <row r="33" spans="1:15" s="23" customFormat="1" ht="30" customHeight="1" x14ac:dyDescent="0.2">
      <c r="A33" s="41"/>
      <c r="B33" s="41"/>
      <c r="C33" s="41"/>
      <c r="D33" s="41"/>
      <c r="E33" s="41"/>
      <c r="F33" s="41"/>
      <c r="G33" s="41"/>
      <c r="H33" s="41"/>
      <c r="I33" s="41"/>
      <c r="J33" s="41"/>
      <c r="K33" s="41"/>
      <c r="L33" s="41"/>
      <c r="M33" s="61" t="s">
        <v>13</v>
      </c>
      <c r="N33" s="62"/>
      <c r="O33" s="4">
        <f>ROUND(O30*19%,0)</f>
        <v>0</v>
      </c>
    </row>
    <row r="34" spans="1:15" s="23" customFormat="1" ht="30" customHeight="1" x14ac:dyDescent="0.2">
      <c r="A34" s="41"/>
      <c r="B34" s="41"/>
      <c r="C34" s="41"/>
      <c r="D34" s="41"/>
      <c r="E34" s="41"/>
      <c r="F34" s="41"/>
      <c r="G34" s="41"/>
      <c r="H34" s="41"/>
      <c r="I34" s="41"/>
      <c r="J34" s="41"/>
      <c r="K34" s="41"/>
      <c r="L34" s="41"/>
      <c r="M34" s="59" t="s">
        <v>14</v>
      </c>
      <c r="N34" s="60"/>
      <c r="O34" s="5">
        <f>SUM(O32:O33)</f>
        <v>0</v>
      </c>
    </row>
    <row r="35" spans="1:15" s="23" customFormat="1" ht="30" customHeight="1" x14ac:dyDescent="0.2">
      <c r="A35" s="41"/>
      <c r="B35" s="41"/>
      <c r="C35" s="41"/>
      <c r="D35" s="41"/>
      <c r="E35" s="41"/>
      <c r="F35" s="41"/>
      <c r="G35" s="41"/>
      <c r="H35" s="41"/>
      <c r="I35" s="41"/>
      <c r="J35" s="41"/>
      <c r="K35" s="41"/>
      <c r="L35" s="41"/>
      <c r="M35" s="73" t="s">
        <v>33</v>
      </c>
      <c r="N35" s="74"/>
      <c r="O35" s="4">
        <f>SUMIF(I:I,8%,N:N)</f>
        <v>0</v>
      </c>
    </row>
    <row r="36" spans="1:15" s="23" customFormat="1" ht="37.5" customHeight="1" x14ac:dyDescent="0.2">
      <c r="A36" s="41"/>
      <c r="B36" s="41"/>
      <c r="C36" s="41"/>
      <c r="D36" s="41"/>
      <c r="E36" s="41"/>
      <c r="F36" s="41"/>
      <c r="G36" s="41"/>
      <c r="H36" s="41"/>
      <c r="I36" s="41"/>
      <c r="J36" s="41"/>
      <c r="K36" s="41"/>
      <c r="L36" s="41"/>
      <c r="M36" s="71" t="s">
        <v>32</v>
      </c>
      <c r="N36" s="72"/>
      <c r="O36" s="5">
        <f>SUM(O35)</f>
        <v>0</v>
      </c>
    </row>
    <row r="37" spans="1:15" s="23" customFormat="1" ht="44.25" customHeight="1" x14ac:dyDescent="0.2">
      <c r="A37" s="41"/>
      <c r="B37" s="41"/>
      <c r="C37" s="41"/>
      <c r="D37" s="41"/>
      <c r="E37" s="41"/>
      <c r="F37" s="41"/>
      <c r="G37" s="41"/>
      <c r="H37" s="41"/>
      <c r="I37" s="41"/>
      <c r="J37" s="41"/>
      <c r="K37" s="41"/>
      <c r="L37" s="41"/>
      <c r="M37" s="71" t="s">
        <v>15</v>
      </c>
      <c r="N37" s="72"/>
      <c r="O37" s="5">
        <f>+O31+O34+O36</f>
        <v>0</v>
      </c>
    </row>
    <row r="40" spans="1:15" x14ac:dyDescent="0.25">
      <c r="B40" s="35"/>
      <c r="C40" s="28"/>
    </row>
    <row r="41" spans="1:15" x14ac:dyDescent="0.25">
      <c r="B41" s="54"/>
      <c r="C41" s="54"/>
    </row>
    <row r="42" spans="1:15" ht="15.75" thickBot="1" x14ac:dyDescent="0.3">
      <c r="B42" s="55"/>
      <c r="C42" s="55"/>
    </row>
    <row r="43" spans="1:15" x14ac:dyDescent="0.25">
      <c r="B43" s="45" t="s">
        <v>20</v>
      </c>
      <c r="C43" s="45"/>
    </row>
    <row r="45" spans="1:15" x14ac:dyDescent="0.25">
      <c r="A45" s="24" t="s">
        <v>43</v>
      </c>
    </row>
  </sheetData>
  <sheetProtection algorithmName="SHA-512" hashValue="ixcWtnegwG3hTp8x48VNce95Jrct1F52w2/4eau5Z3ANDveMgxKnrRgiCT+mEMTX4P99R4Tp/XOA5oQaYgKxdg==" saltValue="5Bww+BeR+wpBvOedG0RUzA==" spinCount="100000" sheet="1" selectLockedCells="1"/>
  <mergeCells count="30">
    <mergeCell ref="M34:N34"/>
    <mergeCell ref="M37:N37"/>
    <mergeCell ref="M35:N35"/>
    <mergeCell ref="M36:N36"/>
    <mergeCell ref="N2:O2"/>
    <mergeCell ref="N3:O3"/>
    <mergeCell ref="N4:O4"/>
    <mergeCell ref="N5:O5"/>
    <mergeCell ref="A2:A5"/>
    <mergeCell ref="D12:G12"/>
    <mergeCell ref="A12:B16"/>
    <mergeCell ref="B2:M2"/>
    <mergeCell ref="B3:M3"/>
    <mergeCell ref="B4:M5"/>
    <mergeCell ref="A30:L37"/>
    <mergeCell ref="A29:L29"/>
    <mergeCell ref="A10:B10"/>
    <mergeCell ref="B43:C43"/>
    <mergeCell ref="D14:G14"/>
    <mergeCell ref="D16:G16"/>
    <mergeCell ref="F10:G10"/>
    <mergeCell ref="L10:N10"/>
    <mergeCell ref="B41:C42"/>
    <mergeCell ref="B28:L28"/>
    <mergeCell ref="M28:N28"/>
    <mergeCell ref="M29:N29"/>
    <mergeCell ref="M30:N30"/>
    <mergeCell ref="M31:N31"/>
    <mergeCell ref="M32:N32"/>
    <mergeCell ref="M33:N33"/>
  </mergeCells>
  <dataValidations count="1">
    <dataValidation type="whole" allowBlank="1" showInputMessage="1" showErrorMessage="1" sqref="F20:F27"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G20:G27</xm:sqref>
        </x14:dataValidation>
        <x14:dataValidation type="list" allowBlank="1" showInputMessage="1" showErrorMessage="1" xr:uid="{00000000-0002-0000-0000-000002000000}">
          <x14:formula1>
            <xm:f>Hoja2!$F$7:$F$8</xm:f>
          </x14:formula1>
          <xm:sqref>I20:I27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632c1e4e-69c6-4d1f-81a1-009441d464e5"/>
    <ds:schemaRef ds:uri="39f7a895-868e-4739-ab10-589c64175fbd"/>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2023-11-28T21:09:53Z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