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41 DE 2023/PUBLICACION/"/>
    </mc:Choice>
  </mc:AlternateContent>
  <xr:revisionPtr revIDLastSave="135" documentId="14_{1D1F77AB-F43E-457A-AC1A-96DEDB95A0FB}" xr6:coauthVersionLast="47" xr6:coauthVersionMax="47" xr10:uidLastSave="{FEAFD657-B24D-45E1-858E-52F9DB794BC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H27" i="1"/>
  <c r="K27" i="1" s="1"/>
  <c r="L27" i="1"/>
  <c r="A27" i="1"/>
  <c r="A28" i="1" s="1"/>
  <c r="A29" i="1" s="1"/>
  <c r="O32" i="1"/>
  <c r="L21" i="1"/>
  <c r="L22" i="1"/>
  <c r="L23" i="1"/>
  <c r="L24" i="1"/>
  <c r="L25" i="1"/>
  <c r="N25" i="1" s="1"/>
  <c r="L26" i="1"/>
  <c r="N26" i="1" s="1"/>
  <c r="L28" i="1"/>
  <c r="N28" i="1" s="1"/>
  <c r="L29" i="1"/>
  <c r="N29" i="1" s="1"/>
  <c r="J21" i="1"/>
  <c r="J22" i="1"/>
  <c r="J23" i="1"/>
  <c r="J24" i="1"/>
  <c r="J25" i="1"/>
  <c r="J26" i="1"/>
  <c r="J28" i="1"/>
  <c r="J29" i="1"/>
  <c r="H21" i="1"/>
  <c r="H22" i="1"/>
  <c r="H23" i="1"/>
  <c r="H24" i="1"/>
  <c r="H25" i="1"/>
  <c r="H26" i="1"/>
  <c r="H28" i="1"/>
  <c r="H29" i="1"/>
  <c r="A22" i="1"/>
  <c r="A23" i="1" s="1"/>
  <c r="A24" i="1" s="1"/>
  <c r="A25" i="1" s="1"/>
  <c r="A26" i="1" s="1"/>
  <c r="A21" i="1"/>
  <c r="H20" i="1"/>
  <c r="J20" i="1"/>
  <c r="L20" i="1"/>
  <c r="M20" i="1" s="1"/>
  <c r="M27" i="1" l="1"/>
  <c r="N27" i="1"/>
  <c r="K26" i="1"/>
  <c r="K25" i="1"/>
  <c r="K29" i="1"/>
  <c r="K24" i="1"/>
  <c r="K23" i="1"/>
  <c r="K22" i="1"/>
  <c r="K21" i="1"/>
  <c r="K28" i="1"/>
  <c r="N24" i="1"/>
  <c r="N23" i="1"/>
  <c r="M26" i="1"/>
  <c r="O26" i="1" s="1"/>
  <c r="N22" i="1"/>
  <c r="M29" i="1"/>
  <c r="O29" i="1" s="1"/>
  <c r="M28" i="1"/>
  <c r="O28" i="1" s="1"/>
  <c r="M25" i="1"/>
  <c r="O25" i="1" s="1"/>
  <c r="N21" i="1"/>
  <c r="M24" i="1"/>
  <c r="M23" i="1"/>
  <c r="M22" i="1"/>
  <c r="M21" i="1"/>
  <c r="K20" i="1"/>
  <c r="N20" i="1"/>
  <c r="O20" i="1" s="1"/>
  <c r="O31" i="1"/>
  <c r="O34" i="1" s="1"/>
  <c r="O27" i="1" l="1"/>
  <c r="O22" i="1"/>
  <c r="O23" i="1"/>
  <c r="O24" i="1"/>
  <c r="O21" i="1"/>
  <c r="O37" i="1"/>
  <c r="O30" i="1"/>
  <c r="O38" i="1" l="1"/>
  <c r="O35" i="1" l="1"/>
  <c r="O36" i="1" s="1"/>
  <c r="O33" i="1"/>
  <c r="O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<sst xmlns="http://schemas.openxmlformats.org/spreadsheetml/2006/main" count="65" uniqueCount="55">
  <si>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</si>
  <si>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</si>
  <si>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</si>
  <si>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</si>
  <si>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</si>
  <si>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</si>
  <si>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</si>
  <si>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</si>
  <si>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</si>
  <si>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</si>
  <si>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</si>
  <si>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</si>
  <si>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</si>
  <si>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</si>
  <si>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</si>
  <si>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</si>
  <si>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</si>
  <si>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</si>
  <si>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</si>
  <si>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</si>
  <si>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</si>
  <si>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</si>
  <si>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</si>
  <si>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</si>
  <si>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</si>
  <si>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</si>
  <si>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</si>
  <si>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</si>
  <si>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</si>
  <si>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</si>
  <si>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</si>
  <si>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</si>
  <si>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</si>
  <si>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</si>
  <si>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</si>
  <si>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</si>
  <si>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</si>
  <si>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</si>
  <si>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</si>
  <si>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</si>
  <si>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</si>
  <si>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</si>
  <si>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</si>
  <si>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</si>
  <si>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</si>
  <si>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de impresión de imagen insititucional sobre Mug ecológico en fibra de trigo de 12 Onz, con tapa. (Incluye mug). Nota: Debe incluir los logos de los Sistemas Integrados de Gestión de la UCundinamarca de acuerdo con el documento ANEXO TÉCNICO.</t>
  </si>
  <si>
    <t>Servicio de elaboración e impresion de Pendones en tela de 2m ancho x 1m de largo con araña sistema de ensamblado con información de los objetivos ambientales y los programas ambientales del Sistema de Gestión Ambiental de la Universidad de Cundinamarca.  Nota: Debe incluir los logos de los Sistemas Integrados de Gestión de la  UCundinamarca de acuerdo con el documento ANEXO TÉCNICO. </t>
  </si>
  <si>
    <t>Servicio de impresión de imagen insititucional en tula ecológica de tres colores con doble cordón para ajustar que sirven como cargaderas. (Incluye tula). Nota: Debe incluir los logos de los Sistemas Integrados de Gestión de la  UCundinamarca de acuerdo con el documento ANEXO TÉCNICO.</t>
  </si>
  <si>
    <t>Servicio de impresión de imagen insititucional en Taza en fibra de trigo de 12 Onz, con tapa. (Incluye taza). Nota: Debe incluir los logos de los Sistemas Integrados de Gestión de la  UCundinamarca de acuerdo con el documento ANEXO TÉCNICO.</t>
  </si>
  <si>
    <t>Servicio de impresión de imagen insititucional en Bolígrafo ecológico con sistema retráctil en fibra de trigo. (Incluye boligrafo). Nota: Debe incluir los logos de los Sistemas Integrados de Gestión de la  UCundinamarca de acuerdo con el documento ANEXO TÉCNICO.</t>
  </si>
  <si>
    <t>Servicio de impresión de imagen insititucional en Agenda tipo cuaderno de 17 x 25 cms con taco de 100 hojas en Earth pact de 70 grs impreso a 1 x 1 tintas + 6 insertos en earth pact de 200 grs impresos a 4 x 4 tintas, Caratula impresa en arth pact sin Plastificar, con cartón prensado de 15mm, guardas impresas en eart pact de 200 gras con bolsillo, argollado doble. (Incluye agenda). Nota: Debe incluir los logos de los Sistemas Integrados de Gestión de la  UCundinamarca de acuerdo con el documento ANEXO TÉCNICO.</t>
  </si>
  <si>
    <t>Servicio de elaboración e impresión de imagen insititucional sobre Paraguas estilo golf con doble estructura metálica color negro, apertura y cierre manual, elaborada en poliéster con filtro UV, mango recto, Medidas: 27 pulgadas x 8 cascos, Dimensiones 68 × 5 × 5 cm. (Incluye paraguas).  Nota: Debe incluir los logos de los Sistemas Integrados de Gestión de la  UCundinamarca de acuerdo con el documento ANEXO TÉCNICO.</t>
  </si>
  <si>
    <t>Servicio de impresión de imagen insititucional  en Botilito de ecovidrio con recubrimiento en plástico Biodegradable a base de trigo, capacidad 10oz. (Incluye botilito). Alto 20 cm Diámetro 6,5 cm Capacidad 10 Oz (295 ml) Material Trigo, Vidrio y Plástico Biodegradable Nota: Debe incluir los logos de los Sistemas Integrados de Gestión de la  UCundinamarca de acuerdo con el documento ANEXO TÉCNICO.</t>
  </si>
  <si>
    <t>Servicio de impresión de reconomiciemientos institucionales (galardones) para el VII Encuentro de Gestión en material de metal y acrílico (base redonda en metal color negro "Diámetro de 8 cm x 8 cm de alto", diseño en acrílico color dorado "30 cm de alto"). Nota: Ver diseño de grabado en el documento ANEXO TÉCNICO.</t>
  </si>
  <si>
    <t>Servicio de elaboración e impresión de imagen institucional en Memoria USB con capacidad de 16 GB de almacenamiento de datos, en material BAMBU (Ecológico), en forma ovalada: Medidas: 6 cm x 3 cm x 1 cm. Marcada por ambas caras en técnica de impresión: tampografía. Empacada en bolsa transparente individual. (Incluye memoria).
Nota: Debe incluir los logos de los Sistemas Integrados de Gestión de la UCundinamarca de acuerdo con el documento ANEXO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</si>
</sst>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3" fillId="35" borderId="2" xfId="0" applyFont="1" applyFill="1" applyBorder="1" applyAlignment="1" applyProtection="1">
      <alignment horizontal="left" vertical="center" wrapText="1"/>
      <protection locked="0"/>
    </xf>
    <xf numFmtId="1" fontId="12" fillId="35" borderId="2" xfId="3" applyNumberFormat="1" applyFont="1" applyFill="1" applyBorder="1" applyAlignment="1" applyProtection="1">
      <alignment horizontal="center" vertical="center"/>
      <protection locked="0"/>
    </xf>
    <xf numFmtId="0" fontId="0" fillId="2" borderId="1" xfId="0" applyFill="1" applyBorder="1" applyAlignment="1" applyProtection="1">
      <alignment vertical="center"/>
      <protection hidden="1"/>
    </xf>
    <xf numFmtId="0" fontId="3" fillId="0" borderId="31" xfId="0" applyFont="1" applyBorder="1" applyAlignment="1" applyProtection="1">
      <alignment horizontal="center" vertical="center"/>
      <protection hidden="1"/>
    </xf>
    <xf numFmtId="0" fontId="1" fillId="0" borderId="28" xfId="0" applyFont="1" applyBorder="1" applyAlignment="1">
      <alignmen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H47"/>
  <sheetViews>
    <sheetView tabSelected="1" topLeftCell="A25" zoomScale="70" zoomScaleNormal="70" zoomScaleSheetLayoutView="70" zoomScalePageLayoutView="55" workbookViewId="0">
      <selection activeCell="C28" sqref="C28"/>
    </sheetView>
  </sheetViews>
  <sheetFormatPr baseColWidth="10" defaultColWidth="11.42578125" defaultRowHeight="15" x14ac:dyDescent="0.25"/>
  <cols>
    <col min="1" max="1" width="13.28515625" style="8" customWidth="1"/>
    <col min="2" max="2" width="64.140625" style="31"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71"/>
      <c r="B2" s="78" t="s">
        <v>0</v>
      </c>
      <c r="C2" s="78"/>
      <c r="D2" s="78"/>
      <c r="E2" s="78"/>
      <c r="F2" s="78"/>
      <c r="G2" s="78"/>
      <c r="H2" s="78"/>
      <c r="I2" s="78"/>
      <c r="J2" s="78"/>
      <c r="K2" s="78"/>
      <c r="L2" s="78"/>
      <c r="M2" s="78"/>
      <c r="N2" s="83" t="s">
        <v>37</v>
      </c>
      <c r="O2" s="83"/>
    </row>
    <row r="3" spans="1:15" ht="15.75" customHeight="1" x14ac:dyDescent="0.25">
      <c r="A3" s="71"/>
      <c r="B3" s="78" t="s">
        <v>1</v>
      </c>
      <c r="C3" s="78"/>
      <c r="D3" s="78"/>
      <c r="E3" s="78"/>
      <c r="F3" s="78"/>
      <c r="G3" s="78"/>
      <c r="H3" s="78"/>
      <c r="I3" s="78"/>
      <c r="J3" s="78"/>
      <c r="K3" s="78"/>
      <c r="L3" s="78"/>
      <c r="M3" s="78"/>
      <c r="N3" s="83" t="s">
        <v>40</v>
      </c>
      <c r="O3" s="83"/>
    </row>
    <row r="4" spans="1:15" ht="16.5" customHeight="1" x14ac:dyDescent="0.25">
      <c r="A4" s="71"/>
      <c r="B4" s="78" t="s">
        <v>36</v>
      </c>
      <c r="C4" s="78"/>
      <c r="D4" s="78"/>
      <c r="E4" s="78"/>
      <c r="F4" s="78"/>
      <c r="G4" s="78"/>
      <c r="H4" s="78"/>
      <c r="I4" s="78"/>
      <c r="J4" s="78"/>
      <c r="K4" s="78"/>
      <c r="L4" s="78"/>
      <c r="M4" s="78"/>
      <c r="N4" s="83" t="s">
        <v>41</v>
      </c>
      <c r="O4" s="83"/>
    </row>
    <row r="5" spans="1:15" ht="15" customHeight="1" x14ac:dyDescent="0.25">
      <c r="A5" s="71"/>
      <c r="B5" s="78"/>
      <c r="C5" s="78"/>
      <c r="D5" s="78"/>
      <c r="E5" s="78"/>
      <c r="F5" s="78"/>
      <c r="G5" s="78"/>
      <c r="H5" s="78"/>
      <c r="I5" s="78"/>
      <c r="J5" s="78"/>
      <c r="K5" s="78"/>
      <c r="L5" s="78"/>
      <c r="M5" s="78"/>
      <c r="N5" s="83" t="s">
        <v>38</v>
      </c>
      <c r="O5" s="83"/>
    </row>
    <row r="7" spans="1:15" x14ac:dyDescent="0.25">
      <c r="A7" s="11" t="s">
        <v>39</v>
      </c>
    </row>
    <row r="8" spans="1:15" x14ac:dyDescent="0.25">
      <c r="A8" s="11"/>
    </row>
    <row r="9" spans="1:15" x14ac:dyDescent="0.25">
      <c r="A9" s="12" t="s">
        <v>29</v>
      </c>
    </row>
    <row r="10" spans="1:15" ht="25.5" customHeight="1" x14ac:dyDescent="0.25">
      <c r="A10" s="52" t="s">
        <v>28</v>
      </c>
      <c r="B10" s="52"/>
      <c r="C10" s="13"/>
      <c r="E10" s="14" t="s">
        <v>21</v>
      </c>
      <c r="F10" s="57"/>
      <c r="G10" s="58"/>
      <c r="K10" s="15" t="s">
        <v>16</v>
      </c>
      <c r="L10" s="59"/>
      <c r="M10" s="60"/>
      <c r="N10" s="61"/>
    </row>
    <row r="11" spans="1:15" ht="15.75" thickBot="1" x14ac:dyDescent="0.3">
      <c r="A11" s="13"/>
      <c r="B11" s="32"/>
      <c r="C11" s="13"/>
      <c r="E11" s="16"/>
      <c r="F11" s="16"/>
      <c r="G11" s="16"/>
      <c r="K11" s="17"/>
      <c r="L11" s="18"/>
      <c r="M11" s="18"/>
      <c r="N11" s="18"/>
    </row>
    <row r="12" spans="1:15" ht="30.75" customHeight="1" thickBot="1" x14ac:dyDescent="0.3">
      <c r="A12" s="72" t="s">
        <v>26</v>
      </c>
      <c r="B12" s="73"/>
      <c r="C12" s="19"/>
      <c r="D12" s="54" t="s">
        <v>17</v>
      </c>
      <c r="E12" s="55"/>
      <c r="F12" s="55"/>
      <c r="G12" s="56"/>
      <c r="H12" s="7"/>
      <c r="I12" s="26"/>
      <c r="J12" s="26"/>
      <c r="K12" s="17"/>
    </row>
    <row r="13" spans="1:15" ht="15.75" thickBot="1" x14ac:dyDescent="0.3">
      <c r="A13" s="74"/>
      <c r="B13" s="75"/>
      <c r="C13" s="19"/>
      <c r="D13" s="18"/>
      <c r="E13" s="16"/>
      <c r="F13" s="16"/>
      <c r="G13" s="16"/>
      <c r="K13" s="17"/>
    </row>
    <row r="14" spans="1:15" ht="30" customHeight="1" thickBot="1" x14ac:dyDescent="0.3">
      <c r="A14" s="74"/>
      <c r="B14" s="75"/>
      <c r="C14" s="19"/>
      <c r="D14" s="54" t="s">
        <v>18</v>
      </c>
      <c r="E14" s="55"/>
      <c r="F14" s="55"/>
      <c r="G14" s="56"/>
      <c r="H14" s="7"/>
      <c r="I14" s="26"/>
      <c r="J14" s="26"/>
      <c r="K14" s="17"/>
    </row>
    <row r="15" spans="1:15" ht="18.75" customHeight="1" thickBot="1" x14ac:dyDescent="0.3">
      <c r="A15" s="74"/>
      <c r="B15" s="75"/>
      <c r="C15" s="19"/>
      <c r="E15" s="16"/>
      <c r="F15" s="16"/>
      <c r="G15" s="16"/>
      <c r="K15" s="17"/>
    </row>
    <row r="16" spans="1:15" ht="24" customHeight="1" thickBot="1" x14ac:dyDescent="0.3">
      <c r="A16" s="76"/>
      <c r="B16" s="77"/>
      <c r="C16" s="19"/>
      <c r="D16" s="54" t="s">
        <v>22</v>
      </c>
      <c r="E16" s="55"/>
      <c r="F16" s="55"/>
      <c r="G16" s="56"/>
      <c r="H16" s="7"/>
      <c r="I16" s="26"/>
      <c r="J16" s="26"/>
      <c r="K16" s="17"/>
      <c r="L16" s="18"/>
      <c r="M16" s="18"/>
      <c r="N16" s="18"/>
    </row>
    <row r="17" spans="1:138" x14ac:dyDescent="0.25">
      <c r="A17" s="13"/>
      <c r="B17" s="32"/>
      <c r="C17" s="13"/>
      <c r="E17" s="16"/>
      <c r="F17" s="16"/>
      <c r="G17" s="16"/>
      <c r="K17" s="17"/>
      <c r="L17" s="18"/>
      <c r="M17" s="18"/>
      <c r="N17" s="18"/>
    </row>
    <row r="19" spans="1:138"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38" s="22" customFormat="1" ht="111.75" customHeight="1" x14ac:dyDescent="0.25">
      <c r="A20" s="35">
        <v>1</v>
      </c>
      <c r="B20" s="45" t="s">
        <v>45</v>
      </c>
      <c r="C20" s="36"/>
      <c r="D20" s="34">
        <v>320</v>
      </c>
      <c r="E20" s="37" t="s">
        <v>44</v>
      </c>
      <c r="F20" s="38"/>
      <c r="G20" s="39">
        <v>0</v>
      </c>
      <c r="H20" s="1">
        <f t="shared" ref="H20:H29" si="0">+ROUND(F20*G20,0)</f>
        <v>0</v>
      </c>
      <c r="I20" s="25">
        <v>0</v>
      </c>
      <c r="J20" s="1">
        <f t="shared" ref="J20:J29" si="1">ROUND(F20*I20,0)</f>
        <v>0</v>
      </c>
      <c r="K20" s="1">
        <f t="shared" ref="K20:K29" si="2">ROUND(F20+H20+J20,0)</f>
        <v>0</v>
      </c>
      <c r="L20" s="1">
        <f>ROUND(F20*D20,0)</f>
        <v>0</v>
      </c>
      <c r="M20" s="1">
        <f>ROUND(L20*G20,0)</f>
        <v>0</v>
      </c>
      <c r="N20" s="1">
        <f t="shared" ref="N20:N29" si="3">ROUND(L20*I20,0)</f>
        <v>0</v>
      </c>
      <c r="O20" s="2">
        <f t="shared" ref="O20:O29" si="4">ROUND(L20+N20+M20,0)</f>
        <v>0</v>
      </c>
    </row>
    <row r="21" spans="1:138" s="22" customFormat="1" ht="127.5" customHeight="1" x14ac:dyDescent="0.25">
      <c r="A21" s="35">
        <f>1+A20</f>
        <v>2</v>
      </c>
      <c r="B21" s="45" t="s">
        <v>46</v>
      </c>
      <c r="C21" s="36"/>
      <c r="D21" s="34">
        <v>12</v>
      </c>
      <c r="E21" s="37" t="s">
        <v>44</v>
      </c>
      <c r="F21" s="38"/>
      <c r="G21" s="39">
        <v>0</v>
      </c>
      <c r="H21" s="1">
        <f t="shared" si="0"/>
        <v>0</v>
      </c>
      <c r="I21" s="25">
        <v>0</v>
      </c>
      <c r="J21" s="1">
        <f t="shared" si="1"/>
        <v>0</v>
      </c>
      <c r="K21" s="1">
        <f t="shared" si="2"/>
        <v>0</v>
      </c>
      <c r="L21" s="1">
        <f t="shared" ref="L21:L29" si="5">ROUND(F21*D21,0)</f>
        <v>0</v>
      </c>
      <c r="M21" s="1">
        <f t="shared" ref="M21:M29" si="6">ROUND(L21*G21,0)</f>
        <v>0</v>
      </c>
      <c r="N21" s="1">
        <f t="shared" si="3"/>
        <v>0</v>
      </c>
      <c r="O21" s="2">
        <f t="shared" si="4"/>
        <v>0</v>
      </c>
    </row>
    <row r="22" spans="1:138" s="22" customFormat="1" ht="111.75" customHeight="1" x14ac:dyDescent="0.25">
      <c r="A22" s="35">
        <f t="shared" ref="A22:A29" si="7">1+A21</f>
        <v>3</v>
      </c>
      <c r="B22" s="45" t="s">
        <v>47</v>
      </c>
      <c r="C22" s="36"/>
      <c r="D22" s="34">
        <v>650</v>
      </c>
      <c r="E22" s="37" t="s">
        <v>44</v>
      </c>
      <c r="F22" s="38"/>
      <c r="G22" s="39">
        <v>0</v>
      </c>
      <c r="H22" s="1">
        <f t="shared" si="0"/>
        <v>0</v>
      </c>
      <c r="I22" s="25">
        <v>0</v>
      </c>
      <c r="J22" s="1">
        <f t="shared" si="1"/>
        <v>0</v>
      </c>
      <c r="K22" s="1">
        <f t="shared" si="2"/>
        <v>0</v>
      </c>
      <c r="L22" s="1">
        <f t="shared" si="5"/>
        <v>0</v>
      </c>
      <c r="M22" s="1">
        <f t="shared" si="6"/>
        <v>0</v>
      </c>
      <c r="N22" s="1">
        <f t="shared" si="3"/>
        <v>0</v>
      </c>
      <c r="O22" s="2">
        <f t="shared" si="4"/>
        <v>0</v>
      </c>
    </row>
    <row r="23" spans="1:138" s="22" customFormat="1" ht="111.75" customHeight="1" x14ac:dyDescent="0.25">
      <c r="A23" s="35">
        <f t="shared" si="7"/>
        <v>4</v>
      </c>
      <c r="B23" s="45" t="s">
        <v>48</v>
      </c>
      <c r="C23" s="36"/>
      <c r="D23" s="34">
        <v>350</v>
      </c>
      <c r="E23" s="37" t="s">
        <v>44</v>
      </c>
      <c r="F23" s="38"/>
      <c r="G23" s="39">
        <v>0</v>
      </c>
      <c r="H23" s="1">
        <f t="shared" si="0"/>
        <v>0</v>
      </c>
      <c r="I23" s="25">
        <v>0</v>
      </c>
      <c r="J23" s="1">
        <f t="shared" si="1"/>
        <v>0</v>
      </c>
      <c r="K23" s="1">
        <f t="shared" si="2"/>
        <v>0</v>
      </c>
      <c r="L23" s="1">
        <f t="shared" si="5"/>
        <v>0</v>
      </c>
      <c r="M23" s="1">
        <f t="shared" si="6"/>
        <v>0</v>
      </c>
      <c r="N23" s="1">
        <f t="shared" si="3"/>
        <v>0</v>
      </c>
      <c r="O23" s="2">
        <f t="shared" si="4"/>
        <v>0</v>
      </c>
    </row>
    <row r="24" spans="1:138" s="22" customFormat="1" ht="144.75" customHeight="1" x14ac:dyDescent="0.25">
      <c r="A24" s="35">
        <f t="shared" si="7"/>
        <v>5</v>
      </c>
      <c r="B24" s="45" t="s">
        <v>49</v>
      </c>
      <c r="C24" s="36"/>
      <c r="D24" s="34">
        <v>1000</v>
      </c>
      <c r="E24" s="37" t="s">
        <v>44</v>
      </c>
      <c r="F24" s="38"/>
      <c r="G24" s="39">
        <v>0</v>
      </c>
      <c r="H24" s="1">
        <f t="shared" si="0"/>
        <v>0</v>
      </c>
      <c r="I24" s="25">
        <v>0</v>
      </c>
      <c r="J24" s="1">
        <f t="shared" si="1"/>
        <v>0</v>
      </c>
      <c r="K24" s="1">
        <f t="shared" si="2"/>
        <v>0</v>
      </c>
      <c r="L24" s="1">
        <f t="shared" si="5"/>
        <v>0</v>
      </c>
      <c r="M24" s="1">
        <f t="shared" si="6"/>
        <v>0</v>
      </c>
      <c r="N24" s="1">
        <f t="shared" si="3"/>
        <v>0</v>
      </c>
      <c r="O24" s="2">
        <f t="shared" si="4"/>
        <v>0</v>
      </c>
    </row>
    <row r="25" spans="1:138" s="22" customFormat="1" ht="144" customHeight="1" x14ac:dyDescent="0.25">
      <c r="A25" s="35">
        <f t="shared" si="7"/>
        <v>6</v>
      </c>
      <c r="B25" s="45" t="s">
        <v>50</v>
      </c>
      <c r="C25" s="36"/>
      <c r="D25" s="34">
        <v>800</v>
      </c>
      <c r="E25" s="37" t="s">
        <v>44</v>
      </c>
      <c r="F25" s="38"/>
      <c r="G25" s="39">
        <v>0</v>
      </c>
      <c r="H25" s="1">
        <f t="shared" si="0"/>
        <v>0</v>
      </c>
      <c r="I25" s="25">
        <v>0</v>
      </c>
      <c r="J25" s="1">
        <f t="shared" si="1"/>
        <v>0</v>
      </c>
      <c r="K25" s="1">
        <f t="shared" si="2"/>
        <v>0</v>
      </c>
      <c r="L25" s="1">
        <f t="shared" si="5"/>
        <v>0</v>
      </c>
      <c r="M25" s="1">
        <f t="shared" si="6"/>
        <v>0</v>
      </c>
      <c r="N25" s="1">
        <f t="shared" si="3"/>
        <v>0</v>
      </c>
      <c r="O25" s="2">
        <f t="shared" si="4"/>
        <v>0</v>
      </c>
    </row>
    <row r="26" spans="1:138" s="22" customFormat="1" ht="123.75" customHeight="1" x14ac:dyDescent="0.25">
      <c r="A26" s="35">
        <f t="shared" si="7"/>
        <v>7</v>
      </c>
      <c r="B26" s="45" t="s">
        <v>51</v>
      </c>
      <c r="C26" s="36"/>
      <c r="D26" s="34">
        <v>140</v>
      </c>
      <c r="E26" s="37" t="s">
        <v>44</v>
      </c>
      <c r="F26" s="38"/>
      <c r="G26" s="39">
        <v>0</v>
      </c>
      <c r="H26" s="1">
        <f t="shared" si="0"/>
        <v>0</v>
      </c>
      <c r="I26" s="25">
        <v>0</v>
      </c>
      <c r="J26" s="1">
        <f t="shared" si="1"/>
        <v>0</v>
      </c>
      <c r="K26" s="1">
        <f t="shared" si="2"/>
        <v>0</v>
      </c>
      <c r="L26" s="1">
        <f t="shared" si="5"/>
        <v>0</v>
      </c>
      <c r="M26" s="1">
        <f t="shared" si="6"/>
        <v>0</v>
      </c>
      <c r="N26" s="1">
        <f t="shared" si="3"/>
        <v>0</v>
      </c>
      <c r="O26" s="2">
        <f t="shared" si="4"/>
        <v>0</v>
      </c>
    </row>
    <row r="27" spans="1:138" s="22" customFormat="1" ht="129" customHeight="1" x14ac:dyDescent="0.25">
      <c r="A27" s="35">
        <f t="shared" si="7"/>
        <v>8</v>
      </c>
      <c r="B27" s="45" t="s">
        <v>52</v>
      </c>
      <c r="C27" s="36"/>
      <c r="D27" s="34">
        <v>300</v>
      </c>
      <c r="E27" s="37" t="s">
        <v>44</v>
      </c>
      <c r="F27" s="38"/>
      <c r="G27" s="39">
        <v>0</v>
      </c>
      <c r="H27" s="1">
        <f t="shared" si="0"/>
        <v>0</v>
      </c>
      <c r="I27" s="25">
        <v>0</v>
      </c>
      <c r="J27" s="1">
        <f t="shared" si="1"/>
        <v>0</v>
      </c>
      <c r="K27" s="1">
        <f t="shared" si="2"/>
        <v>0</v>
      </c>
      <c r="L27" s="1">
        <f t="shared" si="5"/>
        <v>0</v>
      </c>
      <c r="M27" s="1">
        <f t="shared" si="6"/>
        <v>0</v>
      </c>
      <c r="N27" s="1">
        <f t="shared" si="3"/>
        <v>0</v>
      </c>
      <c r="O27" s="2">
        <f t="shared" si="4"/>
        <v>0</v>
      </c>
    </row>
    <row r="28" spans="1:138" s="43" customFormat="1" ht="139.5" customHeight="1" x14ac:dyDescent="0.25">
      <c r="A28" s="35">
        <f t="shared" si="7"/>
        <v>9</v>
      </c>
      <c r="B28" s="45" t="s">
        <v>54</v>
      </c>
      <c r="C28" s="29"/>
      <c r="D28" s="34">
        <v>270</v>
      </c>
      <c r="E28" s="37" t="s">
        <v>44</v>
      </c>
      <c r="F28" s="30"/>
      <c r="G28" s="39">
        <v>0</v>
      </c>
      <c r="H28" s="1">
        <f t="shared" si="0"/>
        <v>0</v>
      </c>
      <c r="I28" s="25">
        <v>0</v>
      </c>
      <c r="J28" s="1">
        <f t="shared" si="1"/>
        <v>0</v>
      </c>
      <c r="K28" s="1">
        <f t="shared" si="2"/>
        <v>0</v>
      </c>
      <c r="L28" s="1">
        <f t="shared" si="5"/>
        <v>0</v>
      </c>
      <c r="M28" s="1">
        <f t="shared" si="6"/>
        <v>0</v>
      </c>
      <c r="N28" s="1">
        <f t="shared" si="3"/>
        <v>0</v>
      </c>
      <c r="O28" s="2">
        <f t="shared" si="4"/>
        <v>0</v>
      </c>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row>
    <row r="29" spans="1:138" s="22" customFormat="1" ht="111.75" customHeight="1" x14ac:dyDescent="0.25">
      <c r="A29" s="44">
        <f t="shared" si="7"/>
        <v>10</v>
      </c>
      <c r="B29" s="45" t="s">
        <v>53</v>
      </c>
      <c r="C29" s="41"/>
      <c r="D29" s="34">
        <v>60</v>
      </c>
      <c r="E29" s="40" t="s">
        <v>44</v>
      </c>
      <c r="F29" s="42"/>
      <c r="G29" s="39">
        <v>0</v>
      </c>
      <c r="H29" s="1">
        <f t="shared" si="0"/>
        <v>0</v>
      </c>
      <c r="I29" s="25">
        <v>0</v>
      </c>
      <c r="J29" s="1">
        <f t="shared" si="1"/>
        <v>0</v>
      </c>
      <c r="K29" s="1">
        <f t="shared" si="2"/>
        <v>0</v>
      </c>
      <c r="L29" s="1">
        <f t="shared" si="5"/>
        <v>0</v>
      </c>
      <c r="M29" s="1">
        <f t="shared" si="6"/>
        <v>0</v>
      </c>
      <c r="N29" s="1">
        <f t="shared" si="3"/>
        <v>0</v>
      </c>
      <c r="O29" s="2">
        <f t="shared" si="4"/>
        <v>0</v>
      </c>
    </row>
    <row r="30" spans="1:138" s="22" customFormat="1" ht="42" customHeight="1" thickBot="1" x14ac:dyDescent="0.25">
      <c r="A30" s="19"/>
      <c r="B30" s="64"/>
      <c r="C30" s="64"/>
      <c r="D30" s="64"/>
      <c r="E30" s="64"/>
      <c r="F30" s="64"/>
      <c r="G30" s="64"/>
      <c r="H30" s="64"/>
      <c r="I30" s="64"/>
      <c r="J30" s="64"/>
      <c r="K30" s="64"/>
      <c r="L30" s="64"/>
      <c r="M30" s="65" t="s">
        <v>35</v>
      </c>
      <c r="N30" s="65"/>
      <c r="O30" s="28">
        <f>SUMIF(G:G,0%,L:L)</f>
        <v>0</v>
      </c>
    </row>
    <row r="31" spans="1:138" s="22" customFormat="1" ht="39" customHeight="1" thickBot="1" x14ac:dyDescent="0.25">
      <c r="A31" s="50" t="s">
        <v>24</v>
      </c>
      <c r="B31" s="51"/>
      <c r="C31" s="51"/>
      <c r="D31" s="51"/>
      <c r="E31" s="51"/>
      <c r="F31" s="51"/>
      <c r="G31" s="51"/>
      <c r="H31" s="51"/>
      <c r="I31" s="51"/>
      <c r="J31" s="51"/>
      <c r="K31" s="51"/>
      <c r="L31" s="51"/>
      <c r="M31" s="66" t="s">
        <v>10</v>
      </c>
      <c r="N31" s="66"/>
      <c r="O31" s="4">
        <f>SUMIF(G:G,5%,L:L)</f>
        <v>0</v>
      </c>
    </row>
    <row r="32" spans="1:138" s="22" customFormat="1" ht="30" customHeight="1" x14ac:dyDescent="0.2">
      <c r="A32" s="46" t="s">
        <v>42</v>
      </c>
      <c r="B32" s="47"/>
      <c r="C32" s="47"/>
      <c r="D32" s="47"/>
      <c r="E32" s="47"/>
      <c r="F32" s="47"/>
      <c r="G32" s="47"/>
      <c r="H32" s="47"/>
      <c r="I32" s="47"/>
      <c r="J32" s="47"/>
      <c r="K32" s="47"/>
      <c r="L32" s="48"/>
      <c r="M32" s="66" t="s">
        <v>11</v>
      </c>
      <c r="N32" s="66"/>
      <c r="O32" s="4">
        <f>SUMIF(G:G,19%,L:L)</f>
        <v>0</v>
      </c>
    </row>
    <row r="33" spans="1:15" s="22" customFormat="1" ht="30" customHeight="1" x14ac:dyDescent="0.2">
      <c r="A33" s="49"/>
      <c r="B33" s="49"/>
      <c r="C33" s="49"/>
      <c r="D33" s="49"/>
      <c r="E33" s="49"/>
      <c r="F33" s="49"/>
      <c r="G33" s="49"/>
      <c r="H33" s="49"/>
      <c r="I33" s="49"/>
      <c r="J33" s="49"/>
      <c r="K33" s="49"/>
      <c r="L33" s="49"/>
      <c r="M33" s="67" t="s">
        <v>7</v>
      </c>
      <c r="N33" s="68"/>
      <c r="O33" s="5">
        <f>SUM(O30:O32)</f>
        <v>0</v>
      </c>
    </row>
    <row r="34" spans="1:15" s="22" customFormat="1" ht="30" customHeight="1" x14ac:dyDescent="0.2">
      <c r="A34" s="49"/>
      <c r="B34" s="49"/>
      <c r="C34" s="49"/>
      <c r="D34" s="49"/>
      <c r="E34" s="49"/>
      <c r="F34" s="49"/>
      <c r="G34" s="49"/>
      <c r="H34" s="49"/>
      <c r="I34" s="49"/>
      <c r="J34" s="49"/>
      <c r="K34" s="49"/>
      <c r="L34" s="49"/>
      <c r="M34" s="69" t="s">
        <v>12</v>
      </c>
      <c r="N34" s="70"/>
      <c r="O34" s="6">
        <f>ROUND(O31*5%,0)</f>
        <v>0</v>
      </c>
    </row>
    <row r="35" spans="1:15" s="22" customFormat="1" ht="30" customHeight="1" x14ac:dyDescent="0.2">
      <c r="A35" s="49"/>
      <c r="B35" s="49"/>
      <c r="C35" s="49"/>
      <c r="D35" s="49"/>
      <c r="E35" s="49"/>
      <c r="F35" s="49"/>
      <c r="G35" s="49"/>
      <c r="H35" s="49"/>
      <c r="I35" s="49"/>
      <c r="J35" s="49"/>
      <c r="K35" s="49"/>
      <c r="L35" s="49"/>
      <c r="M35" s="69" t="s">
        <v>13</v>
      </c>
      <c r="N35" s="70"/>
      <c r="O35" s="4">
        <f>ROUND(O32*19%,0)</f>
        <v>0</v>
      </c>
    </row>
    <row r="36" spans="1:15" s="22" customFormat="1" ht="30" customHeight="1" x14ac:dyDescent="0.2">
      <c r="A36" s="49"/>
      <c r="B36" s="49"/>
      <c r="C36" s="49"/>
      <c r="D36" s="49"/>
      <c r="E36" s="49"/>
      <c r="F36" s="49"/>
      <c r="G36" s="49"/>
      <c r="H36" s="49"/>
      <c r="I36" s="49"/>
      <c r="J36" s="49"/>
      <c r="K36" s="49"/>
      <c r="L36" s="49"/>
      <c r="M36" s="67" t="s">
        <v>14</v>
      </c>
      <c r="N36" s="68"/>
      <c r="O36" s="5">
        <f>SUM(O34:O35)</f>
        <v>0</v>
      </c>
    </row>
    <row r="37" spans="1:15" s="22" customFormat="1" ht="30" customHeight="1" x14ac:dyDescent="0.2">
      <c r="A37" s="49"/>
      <c r="B37" s="49"/>
      <c r="C37" s="49"/>
      <c r="D37" s="49"/>
      <c r="E37" s="49"/>
      <c r="F37" s="49"/>
      <c r="G37" s="49"/>
      <c r="H37" s="49"/>
      <c r="I37" s="49"/>
      <c r="J37" s="49"/>
      <c r="K37" s="49"/>
      <c r="L37" s="49"/>
      <c r="M37" s="81" t="s">
        <v>33</v>
      </c>
      <c r="N37" s="82"/>
      <c r="O37" s="4">
        <f>SUMIF(I:I,8%,N:N)</f>
        <v>0</v>
      </c>
    </row>
    <row r="38" spans="1:15" s="22" customFormat="1" ht="37.5" customHeight="1" x14ac:dyDescent="0.2">
      <c r="A38" s="49"/>
      <c r="B38" s="49"/>
      <c r="C38" s="49"/>
      <c r="D38" s="49"/>
      <c r="E38" s="49"/>
      <c r="F38" s="49"/>
      <c r="G38" s="49"/>
      <c r="H38" s="49"/>
      <c r="I38" s="49"/>
      <c r="J38" s="49"/>
      <c r="K38" s="49"/>
      <c r="L38" s="49"/>
      <c r="M38" s="79" t="s">
        <v>32</v>
      </c>
      <c r="N38" s="80"/>
      <c r="O38" s="5">
        <f>SUM(O37)</f>
        <v>0</v>
      </c>
    </row>
    <row r="39" spans="1:15" s="22" customFormat="1" ht="44.25" customHeight="1" x14ac:dyDescent="0.2">
      <c r="A39" s="49"/>
      <c r="B39" s="49"/>
      <c r="C39" s="49"/>
      <c r="D39" s="49"/>
      <c r="E39" s="49"/>
      <c r="F39" s="49"/>
      <c r="G39" s="49"/>
      <c r="H39" s="49"/>
      <c r="I39" s="49"/>
      <c r="J39" s="49"/>
      <c r="K39" s="49"/>
      <c r="L39" s="49"/>
      <c r="M39" s="79" t="s">
        <v>15</v>
      </c>
      <c r="N39" s="80"/>
      <c r="O39" s="5">
        <f>+O33+O36+O38</f>
        <v>0</v>
      </c>
    </row>
    <row r="42" spans="1:15" x14ac:dyDescent="0.25">
      <c r="B42" s="33"/>
      <c r="C42" s="27"/>
    </row>
    <row r="43" spans="1:15" x14ac:dyDescent="0.25">
      <c r="B43" s="62"/>
      <c r="C43" s="62"/>
    </row>
    <row r="44" spans="1:15" ht="15.75" thickBot="1" x14ac:dyDescent="0.3">
      <c r="B44" s="63"/>
      <c r="C44" s="63"/>
    </row>
    <row r="45" spans="1:15" x14ac:dyDescent="0.25">
      <c r="B45" s="53" t="s">
        <v>20</v>
      </c>
      <c r="C45" s="53"/>
    </row>
    <row r="47" spans="1:15" x14ac:dyDescent="0.25">
      <c r="A47" s="23" t="s">
        <v>43</v>
      </c>
    </row>
  </sheetData>
  <sheetProtection algorithmName="SHA-512" hashValue="EuktKpuwOKN82YD2KOiQrDkzm5eGvI5vIV7IPweBoAAPDTAHR6B4b6F5b3kDVgQ9wRmvCacjI6bpS6SNc5vOcA==" saltValue="neQJ0U3ZaOp5q92kfmJm/g==" spinCount="100000" sheet="1" selectLockedCells="1"/>
  <mergeCells count="30">
    <mergeCell ref="M36:N36"/>
    <mergeCell ref="M39:N39"/>
    <mergeCell ref="M37:N37"/>
    <mergeCell ref="M38:N38"/>
    <mergeCell ref="N2:O2"/>
    <mergeCell ref="N3:O3"/>
    <mergeCell ref="N4:O4"/>
    <mergeCell ref="N5:O5"/>
    <mergeCell ref="A2:A5"/>
    <mergeCell ref="D12:G12"/>
    <mergeCell ref="A12:B16"/>
    <mergeCell ref="B2:M2"/>
    <mergeCell ref="B3:M3"/>
    <mergeCell ref="B4:M5"/>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s>
  <dataValidations count="1">
    <dataValidation type="whole" allowBlank="1" showInputMessage="1" showErrorMessage="1" sqref="F20:F29" xr:uid="{16B0889E-D5EC-4DDC-990C-FC160BABB2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3F35D9-03A4-4224-B281-26720CF56618}">
          <x14:formula1>
            <xm:f>Hoja2!$D$7:$D$9</xm:f>
          </x14:formula1>
          <xm:sqref>G20:G29</xm:sqref>
        </x14:dataValidation>
        <x14:dataValidation type="list" allowBlank="1" showInputMessage="1" showErrorMessage="1" xr:uid="{F74C0D9E-9A65-4B0B-A554-3D5A67133230}">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2023-10-13T23:49:11Z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