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318 PROTOTIPO ELECTRONICO/3. DOCUMENTOS A PUBLICAR/"/>
    </mc:Choice>
  </mc:AlternateContent>
  <xr:revisionPtr revIDLastSave="178" documentId="11_95CD60181F5249130A134673D0A05E6B8F0A4D6A" xr6:coauthVersionLast="47" xr6:coauthVersionMax="47" xr10:uidLastSave="{ADFB5210-20CE-4A12-9B98-F275EB8AAF0B}"/>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1" i="1" l="1"/>
  <c r="O22" i="1"/>
  <c r="O23" i="1"/>
  <c r="O24" i="1"/>
  <c r="O25" i="1"/>
  <c r="O26" i="1"/>
  <c r="O27" i="1"/>
  <c r="O28" i="1"/>
  <c r="O29" i="1"/>
  <c r="O30" i="1"/>
  <c r="O31" i="1"/>
  <c r="O32" i="1"/>
  <c r="O33" i="1"/>
  <c r="O34" i="1"/>
  <c r="O35" i="1"/>
  <c r="O36" i="1"/>
  <c r="O37" i="1"/>
  <c r="O38" i="1"/>
  <c r="O39" i="1"/>
  <c r="O40" i="1"/>
  <c r="O41" i="1"/>
  <c r="O42" i="1"/>
  <c r="O43" i="1"/>
  <c r="O44" i="1"/>
  <c r="O45" i="1"/>
  <c r="N21" i="1"/>
  <c r="N22" i="1"/>
  <c r="N23" i="1"/>
  <c r="N24" i="1"/>
  <c r="N25" i="1"/>
  <c r="N26" i="1"/>
  <c r="N27" i="1"/>
  <c r="N28" i="1"/>
  <c r="N29" i="1"/>
  <c r="N30" i="1"/>
  <c r="N31" i="1"/>
  <c r="N32" i="1"/>
  <c r="N33" i="1"/>
  <c r="N34" i="1"/>
  <c r="N35" i="1"/>
  <c r="N36" i="1"/>
  <c r="N37" i="1"/>
  <c r="N38" i="1"/>
  <c r="N39" i="1"/>
  <c r="N40" i="1"/>
  <c r="N41" i="1"/>
  <c r="N42" i="1"/>
  <c r="N43" i="1"/>
  <c r="N44" i="1"/>
  <c r="N45" i="1"/>
  <c r="M21" i="1"/>
  <c r="M22" i="1"/>
  <c r="M23" i="1"/>
  <c r="M24" i="1"/>
  <c r="M25" i="1"/>
  <c r="M26" i="1"/>
  <c r="M27" i="1"/>
  <c r="M28" i="1"/>
  <c r="M29" i="1"/>
  <c r="M30" i="1"/>
  <c r="M31" i="1"/>
  <c r="M32" i="1"/>
  <c r="M33" i="1"/>
  <c r="M34" i="1"/>
  <c r="M35" i="1"/>
  <c r="M36" i="1"/>
  <c r="M37" i="1"/>
  <c r="M38" i="1"/>
  <c r="M39" i="1"/>
  <c r="M40" i="1"/>
  <c r="M41" i="1"/>
  <c r="M42" i="1"/>
  <c r="M43" i="1"/>
  <c r="M44" i="1"/>
  <c r="M45" i="1"/>
  <c r="L21" i="1"/>
  <c r="L22" i="1"/>
  <c r="L23" i="1"/>
  <c r="L24" i="1"/>
  <c r="L25" i="1"/>
  <c r="L26" i="1"/>
  <c r="L27" i="1"/>
  <c r="L28" i="1"/>
  <c r="L29" i="1"/>
  <c r="L30" i="1"/>
  <c r="L31" i="1"/>
  <c r="L32" i="1"/>
  <c r="L33" i="1"/>
  <c r="L34" i="1"/>
  <c r="L35" i="1"/>
  <c r="L36" i="1"/>
  <c r="L37" i="1"/>
  <c r="L38" i="1"/>
  <c r="L39" i="1"/>
  <c r="L40" i="1"/>
  <c r="L41" i="1"/>
  <c r="L42" i="1"/>
  <c r="L43" i="1"/>
  <c r="L44" i="1"/>
  <c r="L45" i="1"/>
  <c r="K21" i="1"/>
  <c r="K22" i="1"/>
  <c r="K23" i="1"/>
  <c r="K24" i="1"/>
  <c r="K25" i="1"/>
  <c r="K26" i="1"/>
  <c r="K27" i="1"/>
  <c r="K28" i="1"/>
  <c r="K29" i="1"/>
  <c r="K30" i="1"/>
  <c r="K31" i="1"/>
  <c r="K32" i="1"/>
  <c r="K33" i="1"/>
  <c r="K34" i="1"/>
  <c r="K35" i="1"/>
  <c r="K36" i="1"/>
  <c r="K37" i="1"/>
  <c r="K38" i="1"/>
  <c r="K39" i="1"/>
  <c r="K40" i="1"/>
  <c r="K41" i="1"/>
  <c r="K42" i="1"/>
  <c r="K43" i="1"/>
  <c r="K44" i="1"/>
  <c r="K45" i="1"/>
  <c r="J21" i="1"/>
  <c r="J22" i="1"/>
  <c r="J23" i="1"/>
  <c r="J24" i="1"/>
  <c r="J25" i="1"/>
  <c r="J26" i="1"/>
  <c r="J27" i="1"/>
  <c r="J28" i="1"/>
  <c r="J29" i="1"/>
  <c r="J30" i="1"/>
  <c r="J31" i="1"/>
  <c r="J32" i="1"/>
  <c r="J33" i="1"/>
  <c r="J34" i="1"/>
  <c r="J35" i="1"/>
  <c r="J36" i="1"/>
  <c r="J37" i="1"/>
  <c r="J38" i="1"/>
  <c r="J39" i="1"/>
  <c r="J40" i="1"/>
  <c r="J41" i="1"/>
  <c r="J42" i="1"/>
  <c r="J43" i="1"/>
  <c r="J44" i="1"/>
  <c r="J45" i="1"/>
  <c r="H21" i="1"/>
  <c r="H22" i="1"/>
  <c r="H23" i="1"/>
  <c r="H24" i="1"/>
  <c r="H25" i="1"/>
  <c r="H26" i="1"/>
  <c r="H27" i="1"/>
  <c r="H28" i="1"/>
  <c r="H29" i="1"/>
  <c r="H30" i="1"/>
  <c r="H31" i="1"/>
  <c r="H32" i="1"/>
  <c r="H33" i="1"/>
  <c r="H34" i="1"/>
  <c r="H35" i="1"/>
  <c r="H36" i="1"/>
  <c r="H37" i="1"/>
  <c r="H38" i="1"/>
  <c r="H39" i="1"/>
  <c r="H40" i="1"/>
  <c r="H41" i="1"/>
  <c r="H42" i="1"/>
  <c r="H43" i="1"/>
  <c r="H44" i="1"/>
  <c r="H45" i="1"/>
  <c r="L20" i="1"/>
  <c r="M20" i="1" l="1"/>
  <c r="N20" i="1"/>
  <c r="H20" i="1"/>
  <c r="J20" i="1"/>
  <c r="O20" i="1" l="1"/>
  <c r="K20" i="1"/>
  <c r="O46" i="1" l="1"/>
  <c r="O47" i="1"/>
  <c r="O50" i="1" s="1"/>
  <c r="O53" i="1" l="1"/>
  <c r="O54" i="1" l="1"/>
  <c r="O48" i="1" l="1"/>
  <c r="O51" i="1" l="1"/>
  <c r="O52" i="1" s="1"/>
  <c r="O49" i="1"/>
  <c r="O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<sst xmlns="http://schemas.openxmlformats.org/spreadsheetml/2006/main" count="97" uniqueCount="71">
  <si>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</si>
  <si>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</si>
  <si>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</si>
  <si>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</si>
  <si>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</si>
  <si>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</si>
  <si>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</si>
  <si>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</si>
  <si>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</si>
  <si>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</si>
  <si>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</si>
  <si>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</si>
  <si>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</si>
  <si>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</si>
  <si>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</si>
  <si>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</si>
  <si>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</si>
  <si>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</si>
  <si>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</si>
  <si>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</si>
  <si>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</si>
  <si>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</si>
  <si>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</si>
  <si>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</si>
  <si>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</si>
  <si>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</si>
  <si>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</si>
  <si>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</si>
  <si>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</si>
  <si>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</si>
  <si>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</si>
  <si>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</si>
  <si>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</si>
  <si>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</si>
  <si>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</si>
  <si>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</si>
  <si>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</si>
  <si>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</si>
  <si>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</si>
  <si>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</si>
  <si>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</si>
  <si>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</si>
  <si>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</si>
  <si>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</si>
  <si>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</si>
  <si>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Sensores TGS2611 de gas Metano Gases Detectados Metano Dimensiones 9.2 (Dia.) x 7.8mm Peso 1.2g  </t>
  </si>
  <si>
    <t>Módulo Sensor De Gas De Sulfuro De Hidrógeno Mq136 Detección Tamaño: 32mm X 22mm X 24mm L * W * H Chip principal: LM393, sonda con sensor de gas MQ-136 Voltaje de funcionamiento: 5 V CC  </t>
  </si>
  <si>
    <t>Sensores de Humedad y Temperatura AM 2315C Dirección I2C 0x38 Alimentación y lógica: 2.5V a 5.5V, Longitud del cable: 508 mm 4 cables, 50 mm Resistencias de pull-up  4.7k I2C incorporadas. Humedad de uso: 0 ... 100Rh Temperatura de uso: -40C a 80C Tamaño del cuerpo 98 mm x 16 mm de diámetro Precisión típica de 2 de humedad relativa, y 0.3 C a 20-80 HR y 20-60 C Precisión general de 3 de humedad relativa, y 0.5 C  </t>
  </si>
  <si>
    <t>Modulo Sensor Detector De Gas De Combustible Mq-9 Caractetisticas  Voltaje de entrada 5 V Resistencia de carga: regulable Concentración de Oxigeno: 21% Dispositivo base sensor MQ9 Pines de salida: 1 salida 2-GND 3-VCC Temperatura de operación: -10°c hasta 50°c Tipo de interfaz: Analógica Definición de pines: 1-Output 2-GND 3-VCC 20-1000 ppm de Monóxido de carbono 100-10000 ppm gas combustible Excelente para detectar concentraciones de Monóxido de carbono y gas combustible Tamaño: 40 x 20mm  </t>
  </si>
  <si>
    <t>Raspberry Pi 4 B 2G Ram, dimensiones: 88x58x19.5mm, no requiere compatibilidad </t>
  </si>
  <si>
    <t>Pantalla táctil con touch de 3.5 pulgadas serial para raspberry compatible para driver ILI 9486  </t>
  </si>
  <si>
    <t>Pantalla Lcd 3.5'' 3,5 PuLG Arduino Uno Tft Ili9486 480x320  </t>
  </si>
  <si>
    <t>Display Pantalla Lcd Oled I2c 0.96 128*64 Azul Para Arduino  </t>
  </si>
  <si>
    <t>Transceptor Uart Lora 433mhz E32-433t30d Sx1278 8km. Número de modelo: E32-433T30D Tipo: MÓDULO LORA Tamaño: 24 * 43 milímetro</t>
  </si>
  <si>
    <t>Módulo Reloj De Tiempo Real Rtc I2c Ds1307 Y Eeprom At24c32. Voltaje de alimentación: 3.3V - 5V DC, Dimensiones: 2827 mm, Chips principales: DS1307 y AT24C32</t>
  </si>
  <si>
    <t>Modulo Lectura Escritura Micro Sd CARACTERÍSTICAS: Modelo TF SPI/SDIO Voltaje de operación 3.3V/5V  </t>
  </si>
  <si>
    <t>Pantalla Nextion Intelligent Nx8048p070-011c Área Visual: 154.08 mm L×85.92 mm W Dimensiones: 181 mm L × 108 mm W× 9.3 mm H Tipo: Capacitivo Back light : led Tiempo de uso del Backlight Promedio: &gt; 30,000 Horas Peso Neto: 310g Fuente de voltaje recomendada: 5V, 1A Certificados: CE / EMC, R o H S  </t>
  </si>
  <si>
    <t>Kit de Resistencias 1/4W SMD que incluya. 20 Resistencias de 1K, 10 Resistencias de 2.2K, 20 Resistencias de 2.7K, 20 Resistencias de 470 Ohm, 20 Resistencias de 10K, 10 Resistencias de 5.1K, 20 Resistencias de 4.7K</t>
  </si>
  <si>
    <t>Cable de puente DuPont Line, Cable de Conexión macho a macho + hembra a hembra y macho a hembra para Arduino, KIT de bricolaje, 40 piezas   </t>
  </si>
  <si>
    <t>Kit surtido de condensadores electrolíticos de aluminio SMD, 130 piezas, 13 valores, 10V, 16V, 25V, 35V, 50V, 1uF-100uF, 2,2 uF, 4,7 uF, 220uF, 10uF, 22uF, 47uF, uF  </t>
  </si>
  <si>
    <t>Módulo Shield Gsm/gprs/dtmf/sd Dual Sim Con M95 Especificaciones: - Antena integrada - Doble SIM - Blindaje GSM - Compatible con Arduino, Teensy, BeagleBone y Raspberry - Bandá cuadruple GSM/ GPRS / DTMF / - MHz (Cobertura Mundial) - Conector Dual SIM - USB (Compatible con WIN / LINUX / MAC / RPI / BBB) - Debían (USB tipo B) - UART - Ranura micro SD - 2 Jacks estéreo estándar de 3.5mm  </t>
  </si>
  <si>
    <t>Módulo Regulador De Voltaje Lm2596 Conversor Dc-dc Ajustable. - Referencia: LM2596S DC-DC - Voltaje de entrada: 3.2V - 40V - Voltaje de salida: 1.25V - 35V - Corriente de salida: 3A (máximo) - Eficiencia: ~92% - Rizado de salida: &lt;30mV - Frecuencia de conmutación: 65KHz - Temperatura de operación: -45°C ~ 85°C - Dimensiones: 4.3 x 2.1 x 1.4 cm  </t>
  </si>
  <si>
    <t>Módulo Esp32 Devkit Wroom Wifi Bluetooth Mejor Que Nodemcu, Referencia de producto: ESP32 O ESP- 32S WIFI, rango de ADC firmware, en 0-1V, 0-1.4V, 0-2V o 0-4V  </t>
  </si>
  <si>
    <t>Cargador de bateria Li-ion 6000 mah  </t>
  </si>
  <si>
    <t>Batería litio polímero 6000mAh 7.4V  </t>
  </si>
  <si>
    <t>Arduino Due Con Cable + 10 Jumpers Macho Macho Voltaje de operación: 3.3V. Voltaje recomendado de entrada (pin Vin): 7-12V. Pines de entrada y salida digitales: 54 pines I/O, de los cuales 12 proveen salida PWM. Pines de entrada análogos: 12. Pines de salida análogos: 2. Corriente de salida total en los pines I/O: 130mA. Corriente DC máxima en el pin de 3.3V: 800mA. Corriente DC máxima en el pin de 5V: 800mA. Memoria Flash: 512 KB   </t>
  </si>
  <si>
    <t>Antena 433mhz Lora 3dbi Sma En Angulo Características, Frequency: 400mhz-490mhz Polarización: Polarización vertical, Impedancia estándar: 50 ohms, Longitud: 11cm, Conector: SMA rosca.  </t>
  </si>
  <si>
    <t>Antena Mini GSM GPRS conector SMA en L, Potencia máxima: 50 W, Rango de frecuencia: 824-960 / 1710-1990</t>
  </si>
  <si>
    <t>Maleta Protector. Material: Polietileno. caracteristicas Espuma protectora precortada de 2 niveles con espuma de tapa corrugada Núcleo interior de célula abierta y paneles exteriores rígidos: resistente y ligera Cierres de doble recorrido Pernos y candados con refuerzos de acero  </t>
  </si>
  <si>
    <t>Rollo De Estaño 0.5mm Soldadura 100gr 63/37 Con Flux Estaño 0.5mm 100g Sn63Pb37 Alambre de soldadura con núcleo de colofonia de plomo • Soldadura con núcleo de colofonia Sn63Pb37 • Fundente 2% • Diámetro del cable: 0,5 mm • Punto de fusión: 183 °C/361 °F • Buena soldabilidad. resistencia de aislamiento. Sin salpicaduras y no corrosivo. • Ampliamente utilizado en electricidad y electrónica. piezas de soldadura como placa de circuito. dispositivos electrónicos y otros. • Peso neto: 100 g/3,5 oz.  </t>
  </si>
  <si>
    <t>Caja De Proyecto De Aluminio Mate  Diy Material: perfil de aleación de aluminio extruido industrial 6063-T5 Tamaño: Aprox. 68 x 145 x 150 mm/2,7 x 5,7 x 5,9 pulgadas Espesor de la caja de aluminio: 1,25-1,5 mm Estructura del producto: Tipo dividido.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</si>
</sst>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0" applyNumberFormat="0" applyAlignment="0" applyProtection="0"/>
    <xf numFmtId="0" fontId="20" fillId="8" borderId="21" applyNumberFormat="0" applyAlignment="0" applyProtection="0"/>
    <xf numFmtId="0" fontId="21" fillId="8" borderId="20" applyNumberFormat="0" applyAlignment="0" applyProtection="0"/>
    <xf numFmtId="0" fontId="22" fillId="0" borderId="22" applyNumberFormat="0" applyFill="0" applyAlignment="0" applyProtection="0"/>
    <xf numFmtId="0" fontId="23" fillId="9" borderId="23" applyNumberFormat="0" applyAlignment="0" applyProtection="0"/>
    <xf numFmtId="0" fontId="24" fillId="0" borderId="0" applyNumberFormat="0" applyFill="0" applyBorder="0" applyAlignment="0" applyProtection="0"/>
    <xf numFmtId="0" fontId="5" fillId="10" borderId="24" applyNumberFormat="0" applyFont="0" applyAlignment="0" applyProtection="0"/>
    <xf numFmtId="0" fontId="25" fillId="0" borderId="0" applyNumberFormat="0" applyFill="0" applyBorder="0" applyAlignment="0" applyProtection="0"/>
    <xf numFmtId="0" fontId="26" fillId="0" borderId="25"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0">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1" fillId="0" borderId="27" xfId="0" applyFont="1" applyBorder="1" applyAlignment="1">
      <alignment horizontal="center" vertical="center" wrapText="1"/>
    </xf>
    <xf numFmtId="0" fontId="28" fillId="0" borderId="27" xfId="0" applyFont="1" applyBorder="1" applyAlignment="1">
      <alignment wrapText="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6"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8" fillId="0" borderId="28" xfId="0" applyFont="1" applyBorder="1" applyAlignment="1" applyProtection="1">
      <alignment horizontal="center" vertical="center"/>
      <protection hidden="1"/>
    </xf>
    <xf numFmtId="0" fontId="28" fillId="0" borderId="29" xfId="0" applyFont="1" applyBorder="1" applyAlignment="1">
      <alignment wrapText="1"/>
    </xf>
    <xf numFmtId="0" fontId="28" fillId="35" borderId="28" xfId="0" applyFont="1" applyFill="1" applyBorder="1" applyAlignment="1" applyProtection="1">
      <alignment horizontal="left" vertical="center" wrapText="1"/>
      <protection locked="0"/>
    </xf>
    <xf numFmtId="0" fontId="1" fillId="0" borderId="29" xfId="0" applyFont="1" applyBorder="1" applyAlignment="1">
      <alignment horizontal="center" vertical="center" wrapText="1"/>
    </xf>
    <xf numFmtId="0" fontId="28" fillId="0" borderId="29" xfId="0" applyFont="1" applyBorder="1" applyAlignment="1">
      <alignment horizontal="center" vertical="center" wrapText="1"/>
    </xf>
    <xf numFmtId="43" fontId="29" fillId="35" borderId="28" xfId="3" applyFont="1" applyFill="1" applyBorder="1" applyAlignment="1" applyProtection="1">
      <alignment horizontal="center" vertical="center"/>
      <protection locked="0"/>
    </xf>
    <xf numFmtId="9" fontId="28" fillId="35" borderId="28" xfId="1" applyFont="1" applyFill="1" applyBorder="1" applyAlignment="1" applyProtection="1">
      <alignment horizontal="center" vertical="center"/>
      <protection locked="0"/>
    </xf>
    <xf numFmtId="43" fontId="28" fillId="0" borderId="28" xfId="3" applyFont="1" applyFill="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1" xfId="0" applyFont="1" applyBorder="1" applyAlignment="1">
      <alignment wrapText="1"/>
    </xf>
    <xf numFmtId="0" fontId="1"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6" fillId="2" borderId="11" xfId="0" applyFont="1" applyFill="1" applyBorder="1" applyAlignment="1" applyProtection="1">
      <alignment horizontal="center" vertical="center"/>
      <protection hidden="1"/>
    </xf>
    <xf numFmtId="43" fontId="28" fillId="0" borderId="28" xfId="3" applyFont="1" applyFill="1" applyBorder="1" applyAlignment="1" applyProtection="1">
      <alignment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3"/>
  <sheetViews>
    <sheetView tabSelected="1" topLeftCell="B1" zoomScale="70" zoomScaleNormal="70" zoomScaleSheetLayoutView="70" zoomScalePageLayoutView="55" workbookViewId="0">
      <selection activeCell="I23" sqref="I23"/>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46"/>
      <c r="B2" s="56" t="s">
        <v>0</v>
      </c>
      <c r="C2" s="56"/>
      <c r="D2" s="56"/>
      <c r="E2" s="56"/>
      <c r="F2" s="56"/>
      <c r="G2" s="56"/>
      <c r="H2" s="56"/>
      <c r="I2" s="56"/>
      <c r="J2" s="56"/>
      <c r="K2" s="56"/>
      <c r="L2" s="56"/>
      <c r="M2" s="56"/>
      <c r="N2" s="45" t="s">
        <v>37</v>
      </c>
      <c r="O2" s="45"/>
    </row>
    <row r="3" spans="1:15" ht="15.75" customHeight="1" x14ac:dyDescent="0.25">
      <c r="A3" s="46"/>
      <c r="B3" s="56" t="s">
        <v>1</v>
      </c>
      <c r="C3" s="56"/>
      <c r="D3" s="56"/>
      <c r="E3" s="56"/>
      <c r="F3" s="56"/>
      <c r="G3" s="56"/>
      <c r="H3" s="56"/>
      <c r="I3" s="56"/>
      <c r="J3" s="56"/>
      <c r="K3" s="56"/>
      <c r="L3" s="56"/>
      <c r="M3" s="56"/>
      <c r="N3" s="45" t="s">
        <v>40</v>
      </c>
      <c r="O3" s="45"/>
    </row>
    <row r="4" spans="1:15" ht="16.5" customHeight="1" x14ac:dyDescent="0.25">
      <c r="A4" s="46"/>
      <c r="B4" s="56" t="s">
        <v>36</v>
      </c>
      <c r="C4" s="56"/>
      <c r="D4" s="56"/>
      <c r="E4" s="56"/>
      <c r="F4" s="56"/>
      <c r="G4" s="56"/>
      <c r="H4" s="56"/>
      <c r="I4" s="56"/>
      <c r="J4" s="56"/>
      <c r="K4" s="56"/>
      <c r="L4" s="56"/>
      <c r="M4" s="56"/>
      <c r="N4" s="45" t="s">
        <v>41</v>
      </c>
      <c r="O4" s="45"/>
    </row>
    <row r="5" spans="1:15" ht="15" customHeight="1" x14ac:dyDescent="0.25">
      <c r="A5" s="46"/>
      <c r="B5" s="56"/>
      <c r="C5" s="56"/>
      <c r="D5" s="56"/>
      <c r="E5" s="56"/>
      <c r="F5" s="56"/>
      <c r="G5" s="56"/>
      <c r="H5" s="56"/>
      <c r="I5" s="56"/>
      <c r="J5" s="56"/>
      <c r="K5" s="56"/>
      <c r="L5" s="56"/>
      <c r="M5" s="56"/>
      <c r="N5" s="45" t="s">
        <v>38</v>
      </c>
      <c r="O5" s="45"/>
    </row>
    <row r="7" spans="1:15" x14ac:dyDescent="0.25">
      <c r="A7" s="8" t="s">
        <v>39</v>
      </c>
    </row>
    <row r="8" spans="1:15" x14ac:dyDescent="0.25">
      <c r="A8" s="8"/>
    </row>
    <row r="9" spans="1:15" x14ac:dyDescent="0.25">
      <c r="A9" s="9" t="s">
        <v>29</v>
      </c>
    </row>
    <row r="10" spans="1:15" ht="25.5" customHeight="1" x14ac:dyDescent="0.25">
      <c r="A10" s="62" t="s">
        <v>28</v>
      </c>
      <c r="B10" s="62"/>
      <c r="C10" s="10"/>
      <c r="E10" s="11" t="s">
        <v>21</v>
      </c>
      <c r="F10" s="64"/>
      <c r="G10" s="65"/>
      <c r="K10" s="12" t="s">
        <v>16</v>
      </c>
      <c r="L10" s="66"/>
      <c r="M10" s="67"/>
      <c r="N10" s="68"/>
    </row>
    <row r="11" spans="1:15" ht="15.75" thickBot="1" x14ac:dyDescent="0.3">
      <c r="A11" s="10"/>
      <c r="B11" s="10"/>
      <c r="C11" s="10"/>
      <c r="E11" s="13"/>
      <c r="F11" s="28"/>
      <c r="G11" s="13"/>
      <c r="K11" s="14"/>
      <c r="L11" s="15"/>
      <c r="M11" s="15"/>
      <c r="N11" s="15"/>
    </row>
    <row r="12" spans="1:15" ht="30.75" customHeight="1" thickBot="1" x14ac:dyDescent="0.3">
      <c r="A12" s="50" t="s">
        <v>26</v>
      </c>
      <c r="B12" s="51"/>
      <c r="C12" s="16"/>
      <c r="D12" s="47" t="s">
        <v>17</v>
      </c>
      <c r="E12" s="48"/>
      <c r="F12" s="48"/>
      <c r="G12" s="49"/>
      <c r="H12" s="5"/>
      <c r="I12" s="23"/>
      <c r="J12" s="23"/>
      <c r="K12" s="14"/>
    </row>
    <row r="13" spans="1:15" ht="15.75" thickBot="1" x14ac:dyDescent="0.3">
      <c r="A13" s="52"/>
      <c r="B13" s="53"/>
      <c r="C13" s="16"/>
      <c r="D13" s="15"/>
      <c r="E13" s="13"/>
      <c r="F13" s="28"/>
      <c r="G13" s="13"/>
      <c r="K13" s="14"/>
    </row>
    <row r="14" spans="1:15" ht="30" customHeight="1" thickBot="1" x14ac:dyDescent="0.3">
      <c r="A14" s="52"/>
      <c r="B14" s="53"/>
      <c r="C14" s="16"/>
      <c r="D14" s="47" t="s">
        <v>18</v>
      </c>
      <c r="E14" s="48"/>
      <c r="F14" s="48"/>
      <c r="G14" s="49"/>
      <c r="H14" s="5"/>
      <c r="I14" s="23"/>
      <c r="J14" s="23"/>
      <c r="K14" s="14"/>
    </row>
    <row r="15" spans="1:15" ht="18.75" customHeight="1" thickBot="1" x14ac:dyDescent="0.3">
      <c r="A15" s="52"/>
      <c r="B15" s="53"/>
      <c r="C15" s="16"/>
      <c r="E15" s="13"/>
      <c r="F15" s="28"/>
      <c r="G15" s="13"/>
      <c r="K15" s="14"/>
    </row>
    <row r="16" spans="1:15" ht="24" customHeight="1" thickBot="1" x14ac:dyDescent="0.3">
      <c r="A16" s="54"/>
      <c r="B16" s="55"/>
      <c r="C16" s="16"/>
      <c r="D16" s="47" t="s">
        <v>22</v>
      </c>
      <c r="E16" s="48"/>
      <c r="F16" s="48"/>
      <c r="G16" s="49"/>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6" customFormat="1" ht="75.75" customHeight="1" x14ac:dyDescent="0.2">
      <c r="A20" s="76">
        <v>1</v>
      </c>
      <c r="B20" s="38" t="s">
        <v>45</v>
      </c>
      <c r="C20" s="78"/>
      <c r="D20" s="37">
        <v>3</v>
      </c>
      <c r="E20" s="80" t="s">
        <v>44</v>
      </c>
      <c r="F20" s="81">
        <v>0</v>
      </c>
      <c r="G20" s="82">
        <v>0</v>
      </c>
      <c r="H20" s="83">
        <f t="shared" ref="H20:H45" si="0">+ROUND(F20*G20,0)</f>
        <v>0</v>
      </c>
      <c r="I20" s="82">
        <v>0</v>
      </c>
      <c r="J20" s="83">
        <f t="shared" ref="J20:J45" si="1">ROUND(F20*I20,0)</f>
        <v>0</v>
      </c>
      <c r="K20" s="83">
        <f>ROUND(F20+H20+J20,0)</f>
        <v>0</v>
      </c>
      <c r="L20" s="83">
        <f>ROUND(F20*D20,0)</f>
        <v>0</v>
      </c>
      <c r="M20" s="34">
        <f t="shared" ref="M20:M45" si="2">ROUND(L20*G20,0)</f>
        <v>0</v>
      </c>
      <c r="N20" s="34">
        <f t="shared" ref="N20:N45" si="3">ROUND(L20*I20,0)</f>
        <v>0</v>
      </c>
      <c r="O20" s="35">
        <f t="shared" ref="O20:O45" si="4">ROUND(L20+N20+M20,0)</f>
        <v>0</v>
      </c>
    </row>
    <row r="21" spans="1:15" s="36" customFormat="1" ht="75.75" customHeight="1" x14ac:dyDescent="0.2">
      <c r="A21" s="76">
        <v>2</v>
      </c>
      <c r="B21" s="38" t="s">
        <v>46</v>
      </c>
      <c r="C21" s="31"/>
      <c r="D21" s="37">
        <v>3</v>
      </c>
      <c r="E21" s="80" t="s">
        <v>44</v>
      </c>
      <c r="F21" s="81">
        <v>0</v>
      </c>
      <c r="G21" s="82">
        <v>0</v>
      </c>
      <c r="H21" s="83">
        <f t="shared" si="0"/>
        <v>0</v>
      </c>
      <c r="I21" s="82">
        <v>0</v>
      </c>
      <c r="J21" s="83">
        <f t="shared" si="1"/>
        <v>0</v>
      </c>
      <c r="K21" s="83">
        <f t="shared" ref="K21:K45" si="5">ROUND(F21+H21+J21,0)</f>
        <v>0</v>
      </c>
      <c r="L21" s="83">
        <f t="shared" ref="L21:L45" si="6">ROUND(F21*D21,0)</f>
        <v>0</v>
      </c>
      <c r="M21" s="34">
        <f t="shared" si="2"/>
        <v>0</v>
      </c>
      <c r="N21" s="34">
        <f t="shared" si="3"/>
        <v>0</v>
      </c>
      <c r="O21" s="35">
        <f t="shared" si="4"/>
        <v>0</v>
      </c>
    </row>
    <row r="22" spans="1:15" s="36" customFormat="1" ht="147" customHeight="1" x14ac:dyDescent="0.2">
      <c r="A22" s="76">
        <v>3</v>
      </c>
      <c r="B22" s="38" t="s">
        <v>47</v>
      </c>
      <c r="C22" s="31"/>
      <c r="D22" s="37">
        <v>4</v>
      </c>
      <c r="E22" s="80" t="s">
        <v>44</v>
      </c>
      <c r="F22" s="81">
        <v>0</v>
      </c>
      <c r="G22" s="82">
        <v>0</v>
      </c>
      <c r="H22" s="83">
        <f t="shared" si="0"/>
        <v>0</v>
      </c>
      <c r="I22" s="82">
        <v>0</v>
      </c>
      <c r="J22" s="83">
        <f t="shared" si="1"/>
        <v>0</v>
      </c>
      <c r="K22" s="83">
        <f t="shared" si="5"/>
        <v>0</v>
      </c>
      <c r="L22" s="83">
        <f t="shared" si="6"/>
        <v>0</v>
      </c>
      <c r="M22" s="34">
        <f t="shared" si="2"/>
        <v>0</v>
      </c>
      <c r="N22" s="34">
        <f t="shared" si="3"/>
        <v>0</v>
      </c>
      <c r="O22" s="35">
        <f t="shared" si="4"/>
        <v>0</v>
      </c>
    </row>
    <row r="23" spans="1:15" s="36" customFormat="1" ht="160.5" customHeight="1" x14ac:dyDescent="0.2">
      <c r="A23" s="76">
        <v>4</v>
      </c>
      <c r="B23" s="38" t="s">
        <v>48</v>
      </c>
      <c r="C23" s="31"/>
      <c r="D23" s="37">
        <v>4</v>
      </c>
      <c r="E23" s="80" t="s">
        <v>44</v>
      </c>
      <c r="F23" s="81">
        <v>0</v>
      </c>
      <c r="G23" s="82">
        <v>0</v>
      </c>
      <c r="H23" s="83">
        <f t="shared" si="0"/>
        <v>0</v>
      </c>
      <c r="I23" s="82">
        <v>0</v>
      </c>
      <c r="J23" s="83">
        <f t="shared" si="1"/>
        <v>0</v>
      </c>
      <c r="K23" s="83">
        <f t="shared" si="5"/>
        <v>0</v>
      </c>
      <c r="L23" s="83">
        <f t="shared" si="6"/>
        <v>0</v>
      </c>
      <c r="M23" s="34">
        <f t="shared" si="2"/>
        <v>0</v>
      </c>
      <c r="N23" s="34">
        <f t="shared" si="3"/>
        <v>0</v>
      </c>
      <c r="O23" s="35">
        <f t="shared" si="4"/>
        <v>0</v>
      </c>
    </row>
    <row r="24" spans="1:15" s="36" customFormat="1" ht="75.75" customHeight="1" x14ac:dyDescent="0.2">
      <c r="A24" s="76">
        <v>5</v>
      </c>
      <c r="B24" s="38" t="s">
        <v>49</v>
      </c>
      <c r="C24" s="31"/>
      <c r="D24" s="37">
        <v>1</v>
      </c>
      <c r="E24" s="80" t="s">
        <v>44</v>
      </c>
      <c r="F24" s="81">
        <v>0</v>
      </c>
      <c r="G24" s="82">
        <v>0</v>
      </c>
      <c r="H24" s="83">
        <f t="shared" si="0"/>
        <v>0</v>
      </c>
      <c r="I24" s="82">
        <v>0</v>
      </c>
      <c r="J24" s="83">
        <f t="shared" si="1"/>
        <v>0</v>
      </c>
      <c r="K24" s="83">
        <f t="shared" si="5"/>
        <v>0</v>
      </c>
      <c r="L24" s="83">
        <f t="shared" si="6"/>
        <v>0</v>
      </c>
      <c r="M24" s="34">
        <f t="shared" si="2"/>
        <v>0</v>
      </c>
      <c r="N24" s="34">
        <f t="shared" si="3"/>
        <v>0</v>
      </c>
      <c r="O24" s="35">
        <f t="shared" si="4"/>
        <v>0</v>
      </c>
    </row>
    <row r="25" spans="1:15" s="36" customFormat="1" ht="75.75" customHeight="1" x14ac:dyDescent="0.2">
      <c r="A25" s="76">
        <v>6</v>
      </c>
      <c r="B25" s="38" t="s">
        <v>50</v>
      </c>
      <c r="C25" s="31"/>
      <c r="D25" s="37">
        <v>2</v>
      </c>
      <c r="E25" s="80" t="s">
        <v>44</v>
      </c>
      <c r="F25" s="81">
        <v>0</v>
      </c>
      <c r="G25" s="82">
        <v>0</v>
      </c>
      <c r="H25" s="83">
        <f t="shared" si="0"/>
        <v>0</v>
      </c>
      <c r="I25" s="82">
        <v>0</v>
      </c>
      <c r="J25" s="83">
        <f t="shared" si="1"/>
        <v>0</v>
      </c>
      <c r="K25" s="83">
        <f t="shared" si="5"/>
        <v>0</v>
      </c>
      <c r="L25" s="83">
        <f t="shared" si="6"/>
        <v>0</v>
      </c>
      <c r="M25" s="34">
        <f t="shared" si="2"/>
        <v>0</v>
      </c>
      <c r="N25" s="34">
        <f t="shared" si="3"/>
        <v>0</v>
      </c>
      <c r="O25" s="35">
        <f t="shared" si="4"/>
        <v>0</v>
      </c>
    </row>
    <row r="26" spans="1:15" s="36" customFormat="1" ht="75.75" customHeight="1" x14ac:dyDescent="0.2">
      <c r="A26" s="76">
        <v>7</v>
      </c>
      <c r="B26" s="38" t="s">
        <v>51</v>
      </c>
      <c r="C26" s="31"/>
      <c r="D26" s="37">
        <v>2</v>
      </c>
      <c r="E26" s="80" t="s">
        <v>44</v>
      </c>
      <c r="F26" s="81">
        <v>0</v>
      </c>
      <c r="G26" s="82">
        <v>0</v>
      </c>
      <c r="H26" s="83">
        <f t="shared" si="0"/>
        <v>0</v>
      </c>
      <c r="I26" s="82">
        <v>0</v>
      </c>
      <c r="J26" s="83">
        <f t="shared" si="1"/>
        <v>0</v>
      </c>
      <c r="K26" s="83">
        <f t="shared" si="5"/>
        <v>0</v>
      </c>
      <c r="L26" s="83">
        <f t="shared" si="6"/>
        <v>0</v>
      </c>
      <c r="M26" s="34">
        <f t="shared" si="2"/>
        <v>0</v>
      </c>
      <c r="N26" s="34">
        <f t="shared" si="3"/>
        <v>0</v>
      </c>
      <c r="O26" s="35">
        <f t="shared" si="4"/>
        <v>0</v>
      </c>
    </row>
    <row r="27" spans="1:15" s="36" customFormat="1" ht="75.75" customHeight="1" x14ac:dyDescent="0.2">
      <c r="A27" s="76">
        <v>8</v>
      </c>
      <c r="B27" s="38" t="s">
        <v>52</v>
      </c>
      <c r="C27" s="31"/>
      <c r="D27" s="37">
        <v>2</v>
      </c>
      <c r="E27" s="80" t="s">
        <v>44</v>
      </c>
      <c r="F27" s="81">
        <v>0</v>
      </c>
      <c r="G27" s="82">
        <v>0</v>
      </c>
      <c r="H27" s="83">
        <f t="shared" si="0"/>
        <v>0</v>
      </c>
      <c r="I27" s="82">
        <v>0</v>
      </c>
      <c r="J27" s="83">
        <f t="shared" si="1"/>
        <v>0</v>
      </c>
      <c r="K27" s="83">
        <f t="shared" si="5"/>
        <v>0</v>
      </c>
      <c r="L27" s="83">
        <f t="shared" si="6"/>
        <v>0</v>
      </c>
      <c r="M27" s="34">
        <f t="shared" si="2"/>
        <v>0</v>
      </c>
      <c r="N27" s="34">
        <f t="shared" si="3"/>
        <v>0</v>
      </c>
      <c r="O27" s="35">
        <f t="shared" si="4"/>
        <v>0</v>
      </c>
    </row>
    <row r="28" spans="1:15" s="36" customFormat="1" ht="75.75" customHeight="1" x14ac:dyDescent="0.2">
      <c r="A28" s="76">
        <v>9</v>
      </c>
      <c r="B28" s="38" t="s">
        <v>53</v>
      </c>
      <c r="C28" s="31"/>
      <c r="D28" s="37">
        <v>4</v>
      </c>
      <c r="E28" s="80" t="s">
        <v>44</v>
      </c>
      <c r="F28" s="81">
        <v>0</v>
      </c>
      <c r="G28" s="82">
        <v>0</v>
      </c>
      <c r="H28" s="83">
        <f t="shared" si="0"/>
        <v>0</v>
      </c>
      <c r="I28" s="82">
        <v>0</v>
      </c>
      <c r="J28" s="83">
        <f t="shared" si="1"/>
        <v>0</v>
      </c>
      <c r="K28" s="83">
        <f t="shared" si="5"/>
        <v>0</v>
      </c>
      <c r="L28" s="83">
        <f t="shared" si="6"/>
        <v>0</v>
      </c>
      <c r="M28" s="34">
        <f t="shared" si="2"/>
        <v>0</v>
      </c>
      <c r="N28" s="34">
        <f t="shared" si="3"/>
        <v>0</v>
      </c>
      <c r="O28" s="35">
        <f t="shared" si="4"/>
        <v>0</v>
      </c>
    </row>
    <row r="29" spans="1:15" s="36" customFormat="1" ht="75.75" customHeight="1" x14ac:dyDescent="0.2">
      <c r="A29" s="76">
        <v>10</v>
      </c>
      <c r="B29" s="38" t="s">
        <v>54</v>
      </c>
      <c r="C29" s="31"/>
      <c r="D29" s="37">
        <v>2</v>
      </c>
      <c r="E29" s="80" t="s">
        <v>44</v>
      </c>
      <c r="F29" s="81">
        <v>0</v>
      </c>
      <c r="G29" s="82">
        <v>0</v>
      </c>
      <c r="H29" s="83">
        <f t="shared" si="0"/>
        <v>0</v>
      </c>
      <c r="I29" s="82">
        <v>0</v>
      </c>
      <c r="J29" s="83">
        <f t="shared" si="1"/>
        <v>0</v>
      </c>
      <c r="K29" s="83">
        <f t="shared" si="5"/>
        <v>0</v>
      </c>
      <c r="L29" s="83">
        <f t="shared" si="6"/>
        <v>0</v>
      </c>
      <c r="M29" s="34">
        <f t="shared" si="2"/>
        <v>0</v>
      </c>
      <c r="N29" s="34">
        <f t="shared" si="3"/>
        <v>0</v>
      </c>
      <c r="O29" s="35">
        <f t="shared" si="4"/>
        <v>0</v>
      </c>
    </row>
    <row r="30" spans="1:15" s="36" customFormat="1" ht="75.75" customHeight="1" x14ac:dyDescent="0.2">
      <c r="A30" s="76">
        <v>11</v>
      </c>
      <c r="B30" s="38" t="s">
        <v>55</v>
      </c>
      <c r="C30" s="31"/>
      <c r="D30" s="37">
        <v>2</v>
      </c>
      <c r="E30" s="80" t="s">
        <v>44</v>
      </c>
      <c r="F30" s="81">
        <v>0</v>
      </c>
      <c r="G30" s="82">
        <v>0</v>
      </c>
      <c r="H30" s="83">
        <f t="shared" si="0"/>
        <v>0</v>
      </c>
      <c r="I30" s="82">
        <v>0</v>
      </c>
      <c r="J30" s="83">
        <f t="shared" si="1"/>
        <v>0</v>
      </c>
      <c r="K30" s="83">
        <f t="shared" si="5"/>
        <v>0</v>
      </c>
      <c r="L30" s="83">
        <f t="shared" si="6"/>
        <v>0</v>
      </c>
      <c r="M30" s="34">
        <f t="shared" si="2"/>
        <v>0</v>
      </c>
      <c r="N30" s="34">
        <f t="shared" si="3"/>
        <v>0</v>
      </c>
      <c r="O30" s="35">
        <f t="shared" si="4"/>
        <v>0</v>
      </c>
    </row>
    <row r="31" spans="1:15" s="36" customFormat="1" ht="111" customHeight="1" x14ac:dyDescent="0.2">
      <c r="A31" s="76">
        <v>12</v>
      </c>
      <c r="B31" s="38" t="s">
        <v>56</v>
      </c>
      <c r="C31" s="31"/>
      <c r="D31" s="37">
        <v>1</v>
      </c>
      <c r="E31" s="80" t="s">
        <v>44</v>
      </c>
      <c r="F31" s="81">
        <v>0</v>
      </c>
      <c r="G31" s="82">
        <v>0</v>
      </c>
      <c r="H31" s="83">
        <f t="shared" si="0"/>
        <v>0</v>
      </c>
      <c r="I31" s="82">
        <v>0</v>
      </c>
      <c r="J31" s="83">
        <f t="shared" si="1"/>
        <v>0</v>
      </c>
      <c r="K31" s="83">
        <f t="shared" si="5"/>
        <v>0</v>
      </c>
      <c r="L31" s="83">
        <f t="shared" si="6"/>
        <v>0</v>
      </c>
      <c r="M31" s="34">
        <f t="shared" si="2"/>
        <v>0</v>
      </c>
      <c r="N31" s="34">
        <f t="shared" si="3"/>
        <v>0</v>
      </c>
      <c r="O31" s="35">
        <f t="shared" si="4"/>
        <v>0</v>
      </c>
    </row>
    <row r="32" spans="1:15" s="36" customFormat="1" ht="87.75" customHeight="1" x14ac:dyDescent="0.2">
      <c r="A32" s="76">
        <v>13</v>
      </c>
      <c r="B32" s="38" t="s">
        <v>57</v>
      </c>
      <c r="C32" s="31"/>
      <c r="D32" s="37">
        <v>1</v>
      </c>
      <c r="E32" s="80" t="s">
        <v>44</v>
      </c>
      <c r="F32" s="81">
        <v>0</v>
      </c>
      <c r="G32" s="82">
        <v>0</v>
      </c>
      <c r="H32" s="83">
        <f t="shared" si="0"/>
        <v>0</v>
      </c>
      <c r="I32" s="82">
        <v>0</v>
      </c>
      <c r="J32" s="83">
        <f t="shared" si="1"/>
        <v>0</v>
      </c>
      <c r="K32" s="83">
        <f t="shared" si="5"/>
        <v>0</v>
      </c>
      <c r="L32" s="83">
        <f t="shared" si="6"/>
        <v>0</v>
      </c>
      <c r="M32" s="34">
        <f t="shared" si="2"/>
        <v>0</v>
      </c>
      <c r="N32" s="34">
        <f t="shared" si="3"/>
        <v>0</v>
      </c>
      <c r="O32" s="35">
        <f t="shared" si="4"/>
        <v>0</v>
      </c>
    </row>
    <row r="33" spans="1:15" s="36" customFormat="1" ht="68.25" customHeight="1" x14ac:dyDescent="0.2">
      <c r="A33" s="76">
        <v>14</v>
      </c>
      <c r="B33" s="38" t="s">
        <v>58</v>
      </c>
      <c r="C33" s="31"/>
      <c r="D33" s="37">
        <v>1</v>
      </c>
      <c r="E33" s="80" t="s">
        <v>44</v>
      </c>
      <c r="F33" s="81">
        <v>0</v>
      </c>
      <c r="G33" s="82">
        <v>0</v>
      </c>
      <c r="H33" s="83">
        <f t="shared" si="0"/>
        <v>0</v>
      </c>
      <c r="I33" s="82">
        <v>0</v>
      </c>
      <c r="J33" s="83">
        <f t="shared" si="1"/>
        <v>0</v>
      </c>
      <c r="K33" s="83">
        <f t="shared" si="5"/>
        <v>0</v>
      </c>
      <c r="L33" s="83">
        <f t="shared" si="6"/>
        <v>0</v>
      </c>
      <c r="M33" s="34">
        <f t="shared" si="2"/>
        <v>0</v>
      </c>
      <c r="N33" s="34">
        <f t="shared" si="3"/>
        <v>0</v>
      </c>
      <c r="O33" s="35">
        <f t="shared" si="4"/>
        <v>0</v>
      </c>
    </row>
    <row r="34" spans="1:15" s="36" customFormat="1" ht="75.75" customHeight="1" x14ac:dyDescent="0.2">
      <c r="A34" s="76">
        <v>15</v>
      </c>
      <c r="B34" s="38" t="s">
        <v>59</v>
      </c>
      <c r="C34" s="31"/>
      <c r="D34" s="37">
        <v>1</v>
      </c>
      <c r="E34" s="80" t="s">
        <v>44</v>
      </c>
      <c r="F34" s="81">
        <v>0</v>
      </c>
      <c r="G34" s="82">
        <v>0</v>
      </c>
      <c r="H34" s="83">
        <f t="shared" si="0"/>
        <v>0</v>
      </c>
      <c r="I34" s="82">
        <v>0</v>
      </c>
      <c r="J34" s="83">
        <f t="shared" si="1"/>
        <v>0</v>
      </c>
      <c r="K34" s="83">
        <f t="shared" si="5"/>
        <v>0</v>
      </c>
      <c r="L34" s="83">
        <f t="shared" si="6"/>
        <v>0</v>
      </c>
      <c r="M34" s="34">
        <f t="shared" si="2"/>
        <v>0</v>
      </c>
      <c r="N34" s="34">
        <f t="shared" si="3"/>
        <v>0</v>
      </c>
      <c r="O34" s="35">
        <f t="shared" si="4"/>
        <v>0</v>
      </c>
    </row>
    <row r="35" spans="1:15" s="36" customFormat="1" ht="131.25" customHeight="1" x14ac:dyDescent="0.2">
      <c r="A35" s="76">
        <v>16</v>
      </c>
      <c r="B35" s="38" t="s">
        <v>60</v>
      </c>
      <c r="C35" s="31"/>
      <c r="D35" s="37">
        <v>1</v>
      </c>
      <c r="E35" s="80" t="s">
        <v>44</v>
      </c>
      <c r="F35" s="81">
        <v>0</v>
      </c>
      <c r="G35" s="82">
        <v>0</v>
      </c>
      <c r="H35" s="83">
        <f t="shared" si="0"/>
        <v>0</v>
      </c>
      <c r="I35" s="82">
        <v>0</v>
      </c>
      <c r="J35" s="83">
        <f t="shared" si="1"/>
        <v>0</v>
      </c>
      <c r="K35" s="83">
        <f t="shared" si="5"/>
        <v>0</v>
      </c>
      <c r="L35" s="83">
        <f t="shared" si="6"/>
        <v>0</v>
      </c>
      <c r="M35" s="34">
        <f t="shared" si="2"/>
        <v>0</v>
      </c>
      <c r="N35" s="34">
        <f t="shared" si="3"/>
        <v>0</v>
      </c>
      <c r="O35" s="35">
        <f t="shared" si="4"/>
        <v>0</v>
      </c>
    </row>
    <row r="36" spans="1:15" s="36" customFormat="1" ht="123.75" customHeight="1" x14ac:dyDescent="0.2">
      <c r="A36" s="76">
        <v>17</v>
      </c>
      <c r="B36" s="38" t="s">
        <v>61</v>
      </c>
      <c r="C36" s="31"/>
      <c r="D36" s="37">
        <v>2</v>
      </c>
      <c r="E36" s="80" t="s">
        <v>44</v>
      </c>
      <c r="F36" s="81">
        <v>0</v>
      </c>
      <c r="G36" s="82">
        <v>0</v>
      </c>
      <c r="H36" s="83">
        <f t="shared" si="0"/>
        <v>0</v>
      </c>
      <c r="I36" s="82">
        <v>0</v>
      </c>
      <c r="J36" s="83">
        <f t="shared" si="1"/>
        <v>0</v>
      </c>
      <c r="K36" s="83">
        <f t="shared" si="5"/>
        <v>0</v>
      </c>
      <c r="L36" s="83">
        <f t="shared" si="6"/>
        <v>0</v>
      </c>
      <c r="M36" s="34">
        <f t="shared" si="2"/>
        <v>0</v>
      </c>
      <c r="N36" s="34">
        <f t="shared" si="3"/>
        <v>0</v>
      </c>
      <c r="O36" s="35">
        <f t="shared" si="4"/>
        <v>0</v>
      </c>
    </row>
    <row r="37" spans="1:15" s="36" customFormat="1" ht="75.75" customHeight="1" x14ac:dyDescent="0.2">
      <c r="A37" s="76">
        <v>18</v>
      </c>
      <c r="B37" s="38" t="s">
        <v>62</v>
      </c>
      <c r="C37" s="31"/>
      <c r="D37" s="37">
        <v>3</v>
      </c>
      <c r="E37" s="80" t="s">
        <v>44</v>
      </c>
      <c r="F37" s="81">
        <v>0</v>
      </c>
      <c r="G37" s="82">
        <v>0</v>
      </c>
      <c r="H37" s="83">
        <f t="shared" si="0"/>
        <v>0</v>
      </c>
      <c r="I37" s="82">
        <v>0</v>
      </c>
      <c r="J37" s="83">
        <f t="shared" si="1"/>
        <v>0</v>
      </c>
      <c r="K37" s="83">
        <f t="shared" si="5"/>
        <v>0</v>
      </c>
      <c r="L37" s="83">
        <f t="shared" si="6"/>
        <v>0</v>
      </c>
      <c r="M37" s="34">
        <f t="shared" si="2"/>
        <v>0</v>
      </c>
      <c r="N37" s="34">
        <f t="shared" si="3"/>
        <v>0</v>
      </c>
      <c r="O37" s="35">
        <f t="shared" si="4"/>
        <v>0</v>
      </c>
    </row>
    <row r="38" spans="1:15" s="36" customFormat="1" ht="57.75" customHeight="1" x14ac:dyDescent="0.2">
      <c r="A38" s="76">
        <v>19</v>
      </c>
      <c r="B38" s="38" t="s">
        <v>63</v>
      </c>
      <c r="C38" s="31"/>
      <c r="D38" s="37">
        <v>1</v>
      </c>
      <c r="E38" s="80" t="s">
        <v>44</v>
      </c>
      <c r="F38" s="81">
        <v>0</v>
      </c>
      <c r="G38" s="82">
        <v>0</v>
      </c>
      <c r="H38" s="83">
        <f t="shared" si="0"/>
        <v>0</v>
      </c>
      <c r="I38" s="82">
        <v>0</v>
      </c>
      <c r="J38" s="83">
        <f t="shared" si="1"/>
        <v>0</v>
      </c>
      <c r="K38" s="83">
        <f t="shared" si="5"/>
        <v>0</v>
      </c>
      <c r="L38" s="83">
        <f t="shared" si="6"/>
        <v>0</v>
      </c>
      <c r="M38" s="34">
        <f t="shared" si="2"/>
        <v>0</v>
      </c>
      <c r="N38" s="34">
        <f t="shared" si="3"/>
        <v>0</v>
      </c>
      <c r="O38" s="35">
        <f t="shared" si="4"/>
        <v>0</v>
      </c>
    </row>
    <row r="39" spans="1:15" s="36" customFormat="1" ht="60" customHeight="1" x14ac:dyDescent="0.2">
      <c r="A39" s="76">
        <v>20</v>
      </c>
      <c r="B39" s="38" t="s">
        <v>64</v>
      </c>
      <c r="C39" s="31"/>
      <c r="D39" s="37">
        <v>2</v>
      </c>
      <c r="E39" s="80" t="s">
        <v>44</v>
      </c>
      <c r="F39" s="81">
        <v>0</v>
      </c>
      <c r="G39" s="82">
        <v>0</v>
      </c>
      <c r="H39" s="83">
        <f t="shared" si="0"/>
        <v>0</v>
      </c>
      <c r="I39" s="82">
        <v>0</v>
      </c>
      <c r="J39" s="83">
        <f t="shared" si="1"/>
        <v>0</v>
      </c>
      <c r="K39" s="83">
        <f t="shared" si="5"/>
        <v>0</v>
      </c>
      <c r="L39" s="83">
        <f t="shared" si="6"/>
        <v>0</v>
      </c>
      <c r="M39" s="34">
        <f t="shared" si="2"/>
        <v>0</v>
      </c>
      <c r="N39" s="34">
        <f t="shared" si="3"/>
        <v>0</v>
      </c>
      <c r="O39" s="35">
        <f t="shared" si="4"/>
        <v>0</v>
      </c>
    </row>
    <row r="40" spans="1:15" s="36" customFormat="1" ht="149.25" customHeight="1" x14ac:dyDescent="0.2">
      <c r="A40" s="76">
        <v>21</v>
      </c>
      <c r="B40" s="38" t="s">
        <v>65</v>
      </c>
      <c r="C40" s="31"/>
      <c r="D40" s="37">
        <v>1</v>
      </c>
      <c r="E40" s="80" t="s">
        <v>44</v>
      </c>
      <c r="F40" s="81">
        <v>0</v>
      </c>
      <c r="G40" s="82">
        <v>0</v>
      </c>
      <c r="H40" s="83">
        <f t="shared" si="0"/>
        <v>0</v>
      </c>
      <c r="I40" s="82">
        <v>0</v>
      </c>
      <c r="J40" s="83">
        <f t="shared" si="1"/>
        <v>0</v>
      </c>
      <c r="K40" s="83">
        <f t="shared" si="5"/>
        <v>0</v>
      </c>
      <c r="L40" s="83">
        <f t="shared" si="6"/>
        <v>0</v>
      </c>
      <c r="M40" s="34">
        <f t="shared" si="2"/>
        <v>0</v>
      </c>
      <c r="N40" s="34">
        <f t="shared" si="3"/>
        <v>0</v>
      </c>
      <c r="O40" s="35">
        <f t="shared" si="4"/>
        <v>0</v>
      </c>
    </row>
    <row r="41" spans="1:15" s="36" customFormat="1" ht="75.75" customHeight="1" x14ac:dyDescent="0.2">
      <c r="A41" s="76">
        <v>22</v>
      </c>
      <c r="B41" s="38" t="s">
        <v>66</v>
      </c>
      <c r="C41" s="31"/>
      <c r="D41" s="37">
        <v>4</v>
      </c>
      <c r="E41" s="80" t="s">
        <v>44</v>
      </c>
      <c r="F41" s="81">
        <v>0</v>
      </c>
      <c r="G41" s="82">
        <v>0</v>
      </c>
      <c r="H41" s="83">
        <f t="shared" si="0"/>
        <v>0</v>
      </c>
      <c r="I41" s="82">
        <v>0</v>
      </c>
      <c r="J41" s="83">
        <f t="shared" si="1"/>
        <v>0</v>
      </c>
      <c r="K41" s="83">
        <f t="shared" si="5"/>
        <v>0</v>
      </c>
      <c r="L41" s="83">
        <f t="shared" si="6"/>
        <v>0</v>
      </c>
      <c r="M41" s="34">
        <f t="shared" si="2"/>
        <v>0</v>
      </c>
      <c r="N41" s="34">
        <f t="shared" si="3"/>
        <v>0</v>
      </c>
      <c r="O41" s="35">
        <f t="shared" si="4"/>
        <v>0</v>
      </c>
    </row>
    <row r="42" spans="1:15" s="36" customFormat="1" ht="75.75" customHeight="1" x14ac:dyDescent="0.2">
      <c r="A42" s="76">
        <v>23</v>
      </c>
      <c r="B42" s="38" t="s">
        <v>67</v>
      </c>
      <c r="C42" s="31"/>
      <c r="D42" s="37">
        <v>1</v>
      </c>
      <c r="E42" s="80" t="s">
        <v>44</v>
      </c>
      <c r="F42" s="81">
        <v>0</v>
      </c>
      <c r="G42" s="82">
        <v>0</v>
      </c>
      <c r="H42" s="83">
        <f t="shared" si="0"/>
        <v>0</v>
      </c>
      <c r="I42" s="82">
        <v>0</v>
      </c>
      <c r="J42" s="83">
        <f t="shared" si="1"/>
        <v>0</v>
      </c>
      <c r="K42" s="83">
        <f t="shared" si="5"/>
        <v>0</v>
      </c>
      <c r="L42" s="83">
        <f t="shared" si="6"/>
        <v>0</v>
      </c>
      <c r="M42" s="34">
        <f t="shared" si="2"/>
        <v>0</v>
      </c>
      <c r="N42" s="34">
        <f t="shared" si="3"/>
        <v>0</v>
      </c>
      <c r="O42" s="35">
        <f t="shared" si="4"/>
        <v>0</v>
      </c>
    </row>
    <row r="43" spans="1:15" s="36" customFormat="1" ht="109.5" customHeight="1" x14ac:dyDescent="0.2">
      <c r="A43" s="76">
        <v>24</v>
      </c>
      <c r="B43" s="38" t="s">
        <v>68</v>
      </c>
      <c r="C43" s="31"/>
      <c r="D43" s="37">
        <v>1</v>
      </c>
      <c r="E43" s="80" t="s">
        <v>44</v>
      </c>
      <c r="F43" s="81">
        <v>0</v>
      </c>
      <c r="G43" s="82">
        <v>0</v>
      </c>
      <c r="H43" s="83">
        <f t="shared" si="0"/>
        <v>0</v>
      </c>
      <c r="I43" s="82">
        <v>0</v>
      </c>
      <c r="J43" s="83">
        <f t="shared" si="1"/>
        <v>0</v>
      </c>
      <c r="K43" s="83">
        <f t="shared" si="5"/>
        <v>0</v>
      </c>
      <c r="L43" s="83">
        <f t="shared" si="6"/>
        <v>0</v>
      </c>
      <c r="M43" s="34">
        <f t="shared" si="2"/>
        <v>0</v>
      </c>
      <c r="N43" s="34">
        <f t="shared" si="3"/>
        <v>0</v>
      </c>
      <c r="O43" s="35">
        <f t="shared" si="4"/>
        <v>0</v>
      </c>
    </row>
    <row r="44" spans="1:15" s="36" customFormat="1" ht="165.75" customHeight="1" x14ac:dyDescent="0.2">
      <c r="A44" s="76">
        <v>25</v>
      </c>
      <c r="B44" s="77" t="s">
        <v>69</v>
      </c>
      <c r="C44" s="78"/>
      <c r="D44" s="79">
        <v>1</v>
      </c>
      <c r="E44" s="80" t="s">
        <v>44</v>
      </c>
      <c r="F44" s="81">
        <v>0</v>
      </c>
      <c r="G44" s="82">
        <v>0</v>
      </c>
      <c r="H44" s="83">
        <f t="shared" si="0"/>
        <v>0</v>
      </c>
      <c r="I44" s="82">
        <v>0</v>
      </c>
      <c r="J44" s="83">
        <f t="shared" si="1"/>
        <v>0</v>
      </c>
      <c r="K44" s="83">
        <f t="shared" si="5"/>
        <v>0</v>
      </c>
      <c r="L44" s="83">
        <f t="shared" si="6"/>
        <v>0</v>
      </c>
      <c r="M44" s="83">
        <f t="shared" si="2"/>
        <v>0</v>
      </c>
      <c r="N44" s="83">
        <f t="shared" si="3"/>
        <v>0</v>
      </c>
      <c r="O44" s="89">
        <f t="shared" si="4"/>
        <v>0</v>
      </c>
    </row>
    <row r="45" spans="1:15" s="36" customFormat="1" ht="105.75" customHeight="1" x14ac:dyDescent="0.2">
      <c r="A45" s="30">
        <v>26</v>
      </c>
      <c r="B45" s="85" t="s">
        <v>70</v>
      </c>
      <c r="C45" s="31"/>
      <c r="D45" s="86">
        <v>1</v>
      </c>
      <c r="E45" s="87" t="s">
        <v>44</v>
      </c>
      <c r="F45" s="32">
        <v>0</v>
      </c>
      <c r="G45" s="33">
        <v>0</v>
      </c>
      <c r="H45" s="34">
        <f t="shared" si="0"/>
        <v>0</v>
      </c>
      <c r="I45" s="33">
        <v>0</v>
      </c>
      <c r="J45" s="34">
        <f t="shared" si="1"/>
        <v>0</v>
      </c>
      <c r="K45" s="34">
        <f t="shared" si="5"/>
        <v>0</v>
      </c>
      <c r="L45" s="34">
        <f t="shared" si="6"/>
        <v>0</v>
      </c>
      <c r="M45" s="34">
        <f t="shared" si="2"/>
        <v>0</v>
      </c>
      <c r="N45" s="34">
        <f t="shared" si="3"/>
        <v>0</v>
      </c>
      <c r="O45" s="35">
        <f t="shared" si="4"/>
        <v>0</v>
      </c>
    </row>
    <row r="46" spans="1:15" s="20" customFormat="1" ht="27" customHeight="1" thickBot="1" x14ac:dyDescent="0.25">
      <c r="A46" s="84"/>
      <c r="B46" s="71"/>
      <c r="C46" s="71"/>
      <c r="D46" s="71"/>
      <c r="E46" s="71"/>
      <c r="F46" s="71"/>
      <c r="G46" s="71"/>
      <c r="H46" s="71"/>
      <c r="I46" s="71"/>
      <c r="J46" s="71"/>
      <c r="K46" s="71"/>
      <c r="L46" s="71"/>
      <c r="M46" s="72" t="s">
        <v>35</v>
      </c>
      <c r="N46" s="72"/>
      <c r="O46" s="25">
        <f>SUMIF(G:G,0%,L:L)</f>
        <v>0</v>
      </c>
    </row>
    <row r="47" spans="1:15" s="20" customFormat="1" ht="39" customHeight="1" thickBot="1" x14ac:dyDescent="0.25">
      <c r="A47" s="88" t="s">
        <v>24</v>
      </c>
      <c r="B47" s="61"/>
      <c r="C47" s="61"/>
      <c r="D47" s="61"/>
      <c r="E47" s="61"/>
      <c r="F47" s="61"/>
      <c r="G47" s="61"/>
      <c r="H47" s="61"/>
      <c r="I47" s="61"/>
      <c r="J47" s="61"/>
      <c r="K47" s="61"/>
      <c r="L47" s="61"/>
      <c r="M47" s="73" t="s">
        <v>10</v>
      </c>
      <c r="N47" s="73"/>
      <c r="O47" s="2">
        <f>SUMIF(G:G,5%,L:L)</f>
        <v>0</v>
      </c>
    </row>
    <row r="48" spans="1:15" s="20" customFormat="1" ht="30" customHeight="1" x14ac:dyDescent="0.2">
      <c r="A48" s="57" t="s">
        <v>43</v>
      </c>
      <c r="B48" s="58"/>
      <c r="C48" s="58"/>
      <c r="D48" s="58"/>
      <c r="E48" s="58"/>
      <c r="F48" s="58"/>
      <c r="G48" s="58"/>
      <c r="H48" s="58"/>
      <c r="I48" s="58"/>
      <c r="J48" s="58"/>
      <c r="K48" s="58"/>
      <c r="L48" s="59"/>
      <c r="M48" s="73" t="s">
        <v>11</v>
      </c>
      <c r="N48" s="73"/>
      <c r="O48" s="2">
        <f>SUMIF(G:G,19%,L:L)</f>
        <v>0</v>
      </c>
    </row>
    <row r="49" spans="1:15" s="20" customFormat="1" ht="30" customHeight="1" x14ac:dyDescent="0.2">
      <c r="A49" s="60"/>
      <c r="B49" s="60"/>
      <c r="C49" s="60"/>
      <c r="D49" s="60"/>
      <c r="E49" s="60"/>
      <c r="F49" s="60"/>
      <c r="G49" s="60"/>
      <c r="H49" s="60"/>
      <c r="I49" s="60"/>
      <c r="J49" s="60"/>
      <c r="K49" s="60"/>
      <c r="L49" s="60"/>
      <c r="M49" s="39" t="s">
        <v>7</v>
      </c>
      <c r="N49" s="40"/>
      <c r="O49" s="3">
        <f>SUM(O46:O48)</f>
        <v>0</v>
      </c>
    </row>
    <row r="50" spans="1:15" s="20" customFormat="1" ht="30" customHeight="1" x14ac:dyDescent="0.2">
      <c r="A50" s="60"/>
      <c r="B50" s="60"/>
      <c r="C50" s="60"/>
      <c r="D50" s="60"/>
      <c r="E50" s="60"/>
      <c r="F50" s="60"/>
      <c r="G50" s="60"/>
      <c r="H50" s="60"/>
      <c r="I50" s="60"/>
      <c r="J50" s="60"/>
      <c r="K50" s="60"/>
      <c r="L50" s="60"/>
      <c r="M50" s="74" t="s">
        <v>12</v>
      </c>
      <c r="N50" s="75"/>
      <c r="O50" s="4">
        <f>ROUND(O47*5%,0)</f>
        <v>0</v>
      </c>
    </row>
    <row r="51" spans="1:15" s="20" customFormat="1" ht="30" customHeight="1" x14ac:dyDescent="0.2">
      <c r="A51" s="60"/>
      <c r="B51" s="60"/>
      <c r="C51" s="60"/>
      <c r="D51" s="60"/>
      <c r="E51" s="60"/>
      <c r="F51" s="60"/>
      <c r="G51" s="60"/>
      <c r="H51" s="60"/>
      <c r="I51" s="60"/>
      <c r="J51" s="60"/>
      <c r="K51" s="60"/>
      <c r="L51" s="60"/>
      <c r="M51" s="74" t="s">
        <v>13</v>
      </c>
      <c r="N51" s="75"/>
      <c r="O51" s="2">
        <f>ROUND(O48*19%,0)</f>
        <v>0</v>
      </c>
    </row>
    <row r="52" spans="1:15" s="20" customFormat="1" ht="30" customHeight="1" x14ac:dyDescent="0.2">
      <c r="A52" s="60"/>
      <c r="B52" s="60"/>
      <c r="C52" s="60"/>
      <c r="D52" s="60"/>
      <c r="E52" s="60"/>
      <c r="F52" s="60"/>
      <c r="G52" s="60"/>
      <c r="H52" s="60"/>
      <c r="I52" s="60"/>
      <c r="J52" s="60"/>
      <c r="K52" s="60"/>
      <c r="L52" s="60"/>
      <c r="M52" s="39" t="s">
        <v>14</v>
      </c>
      <c r="N52" s="40"/>
      <c r="O52" s="3">
        <f>SUM(O50:O51)</f>
        <v>0</v>
      </c>
    </row>
    <row r="53" spans="1:15" s="20" customFormat="1" ht="30" customHeight="1" x14ac:dyDescent="0.2">
      <c r="A53" s="60"/>
      <c r="B53" s="60"/>
      <c r="C53" s="60"/>
      <c r="D53" s="60"/>
      <c r="E53" s="60"/>
      <c r="F53" s="60"/>
      <c r="G53" s="60"/>
      <c r="H53" s="60"/>
      <c r="I53" s="60"/>
      <c r="J53" s="60"/>
      <c r="K53" s="60"/>
      <c r="L53" s="60"/>
      <c r="M53" s="43" t="s">
        <v>33</v>
      </c>
      <c r="N53" s="44"/>
      <c r="O53" s="2">
        <f>SUMIF(I:I,8%,N:N)</f>
        <v>0</v>
      </c>
    </row>
    <row r="54" spans="1:15" s="20" customFormat="1" ht="50.25" customHeight="1" x14ac:dyDescent="0.2">
      <c r="A54" s="60"/>
      <c r="B54" s="60"/>
      <c r="C54" s="60"/>
      <c r="D54" s="60"/>
      <c r="E54" s="60"/>
      <c r="F54" s="60"/>
      <c r="G54" s="60"/>
      <c r="H54" s="60"/>
      <c r="I54" s="60"/>
      <c r="J54" s="60"/>
      <c r="K54" s="60"/>
      <c r="L54" s="60"/>
      <c r="M54" s="41" t="s">
        <v>32</v>
      </c>
      <c r="N54" s="42"/>
      <c r="O54" s="3">
        <f>SUM(O53)</f>
        <v>0</v>
      </c>
    </row>
    <row r="55" spans="1:15" s="20" customFormat="1" ht="173.25" customHeight="1" x14ac:dyDescent="0.2">
      <c r="A55" s="60"/>
      <c r="B55" s="60"/>
      <c r="C55" s="60"/>
      <c r="D55" s="60"/>
      <c r="E55" s="60"/>
      <c r="F55" s="60"/>
      <c r="G55" s="60"/>
      <c r="H55" s="60"/>
      <c r="I55" s="60"/>
      <c r="J55" s="60"/>
      <c r="K55" s="60"/>
      <c r="L55" s="60"/>
      <c r="M55" s="41" t="s">
        <v>15</v>
      </c>
      <c r="N55" s="42"/>
      <c r="O55" s="3">
        <f>+O49+O52+O54</f>
        <v>0</v>
      </c>
    </row>
    <row r="58" spans="1:15" x14ac:dyDescent="0.25">
      <c r="B58" s="24"/>
      <c r="C58" s="24"/>
    </row>
    <row r="59" spans="1:15" x14ac:dyDescent="0.25">
      <c r="B59" s="69"/>
      <c r="C59" s="69"/>
    </row>
    <row r="60" spans="1:15" ht="15.75" thickBot="1" x14ac:dyDescent="0.3">
      <c r="B60" s="70"/>
      <c r="C60" s="70"/>
    </row>
    <row r="61" spans="1:15" x14ac:dyDescent="0.25">
      <c r="B61" s="63" t="s">
        <v>20</v>
      </c>
      <c r="C61" s="63"/>
    </row>
    <row r="63" spans="1:15" x14ac:dyDescent="0.25">
      <c r="A63" s="21" t="s">
        <v>42</v>
      </c>
    </row>
  </sheetData>
  <sheetProtection algorithmName="SHA-512" hashValue="ZLyzKHpfrHlUM2Ijgv3vz55/sZmcm1b2D9MpA3K6BmofIGYARiQuTwng/BlDEUeTM9UBHwggb8uLmt2My36lhQ==" saltValue="bhz1sc9lTXJkfqzQYhPdng==" spinCount="100000" sheet="1" selectLockedCells="1"/>
  <mergeCells count="30">
    <mergeCell ref="A48:L55"/>
    <mergeCell ref="A47:L47"/>
    <mergeCell ref="A10:B10"/>
    <mergeCell ref="B61:C61"/>
    <mergeCell ref="D14:G14"/>
    <mergeCell ref="D16:G16"/>
    <mergeCell ref="F10:G10"/>
    <mergeCell ref="L10:N10"/>
    <mergeCell ref="B59:C60"/>
    <mergeCell ref="B46:L46"/>
    <mergeCell ref="M46:N46"/>
    <mergeCell ref="M47:N47"/>
    <mergeCell ref="M48:N48"/>
    <mergeCell ref="M49:N49"/>
    <mergeCell ref="M50:N50"/>
    <mergeCell ref="M51:N51"/>
    <mergeCell ref="A2:A5"/>
    <mergeCell ref="D12:G12"/>
    <mergeCell ref="A12:B16"/>
    <mergeCell ref="B2:M2"/>
    <mergeCell ref="B3:M3"/>
    <mergeCell ref="B4:M5"/>
    <mergeCell ref="M52:N52"/>
    <mergeCell ref="M55:N55"/>
    <mergeCell ref="M53:N53"/>
    <mergeCell ref="M54:N54"/>
    <mergeCell ref="N2:O2"/>
    <mergeCell ref="N3:O3"/>
    <mergeCell ref="N4:O4"/>
    <mergeCell ref="N5:O5"/>
  </mergeCells>
  <dataValidations count="1">
    <dataValidation type="whole" allowBlank="1" showInputMessage="1" showErrorMessage="1" sqref="F20:F45"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G20:G45</xm:sqref>
        </x14:dataValidation>
        <x14:dataValidation type="list" allowBlank="1" showInputMessage="1" showErrorMessage="1" xr:uid="{00000000-0002-0000-0000-000002000000}">
          <x14:formula1>
            <xm:f>Hoja2!$F$7:$F$8</xm:f>
          </x14:formula1>
          <xm:sqref>I20:I45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2006/documentManagement/types"/>
    <ds:schemaRef ds:uri="http://purl.org/dc/terms/"/>
    <ds:schemaRef ds:uri="b41d3764-7ecb-4939-976c-9e68ac8de53e"/>
    <ds:schemaRef ds:uri="http://www.w3.org/XML/1998/namespace"/>
    <ds:schemaRef ds:uri="http://schemas.microsoft.com/office/infopath/2007/PartnerControls"/>
    <ds:schemaRef ds:uri="http://purl.org/dc/dcmitype/"/>
    <ds:schemaRef ds:uri="91f923a0-6986-49c1-880a-004b6d780c1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2023-09-22T19:49:19Z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