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296 MOBILIARIO LABORATORIOS/3. DOCUMENTOS A PUBLICAR/"/>
    </mc:Choice>
  </mc:AlternateContent>
  <xr:revisionPtr revIDLastSave="340" documentId="11_95CD60181F5249130A134673D0A05E6B8F0A4D6A" xr6:coauthVersionLast="47" xr6:coauthVersionMax="47" xr10:uidLastSave="{BDE64EDC-9BAC-4F52-96A4-18A106CCB87B}"/>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1" l="1"/>
  <c r="M24" i="1" s="1"/>
  <c r="L25" i="1"/>
  <c r="M25" i="1" s="1"/>
  <c r="L26" i="1"/>
  <c r="M26" i="1" s="1"/>
  <c r="J24" i="1"/>
  <c r="J25" i="1"/>
  <c r="J26" i="1"/>
  <c r="H24" i="1"/>
  <c r="K24" i="1" s="1"/>
  <c r="H25" i="1"/>
  <c r="H26" i="1"/>
  <c r="K26" i="1" s="1"/>
  <c r="L23" i="1"/>
  <c r="N23" i="1" s="1"/>
  <c r="J23" i="1"/>
  <c r="H23" i="1"/>
  <c r="K23" i="1" s="1"/>
  <c r="L21" i="1"/>
  <c r="L22" i="1"/>
  <c r="M22" i="1" s="1"/>
  <c r="L27" i="1"/>
  <c r="J21" i="1"/>
  <c r="J22" i="1"/>
  <c r="J27" i="1"/>
  <c r="H21" i="1"/>
  <c r="H22" i="1"/>
  <c r="H27" i="1"/>
  <c r="L20" i="1"/>
  <c r="N26" i="1" l="1"/>
  <c r="K25" i="1"/>
  <c r="N24" i="1"/>
  <c r="O24" i="1" s="1"/>
  <c r="O26" i="1"/>
  <c r="N25" i="1"/>
  <c r="O25" i="1" s="1"/>
  <c r="M23" i="1"/>
  <c r="O23" i="1" s="1"/>
  <c r="K21" i="1"/>
  <c r="K22" i="1"/>
  <c r="K27" i="1"/>
  <c r="M27" i="1"/>
  <c r="M21" i="1"/>
  <c r="N27" i="1"/>
  <c r="N22" i="1"/>
  <c r="O22" i="1" s="1"/>
  <c r="N21" i="1"/>
  <c r="M20" i="1"/>
  <c r="N20" i="1"/>
  <c r="H20" i="1"/>
  <c r="J20" i="1"/>
  <c r="O27" i="1" l="1"/>
  <c r="O21" i="1"/>
  <c r="O20" i="1"/>
  <c r="K20" i="1"/>
  <c r="O28" i="1" l="1"/>
  <c r="O29" i="1"/>
  <c r="O32" i="1" s="1"/>
  <c r="O35" i="1" l="1"/>
  <c r="O36" i="1" l="1"/>
  <c r="O30" i="1" l="1"/>
  <c r="O33" i="1" l="1"/>
  <c r="O34" i="1" s="1"/>
  <c r="O31" i="1"/>
  <c r="O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<sst xmlns="http://schemas.openxmlformats.org/spreadsheetml/2006/main" count="61" uniqueCount="53">
  <si>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</si>
  <si>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</si>
  <si>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</si>
  <si>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</si>
  <si>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</si>
  <si>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</si>
  <si>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</si>
  <si>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</si>
  <si>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</si>
  <si>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</si>
  <si>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</si>
  <si>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</si>
  <si>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</si>
  <si>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</si>
  <si>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</si>
  <si>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</si>
  <si>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</si>
  <si>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</si>
  <si>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</si>
  <si>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</si>
  <si>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</si>
  <si>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</si>
  <si>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</si>
  <si>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</si>
  <si>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</si>
  <si>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</si>
  <si>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</si>
  <si>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</si>
  <si>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</si>
  <si>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</si>
  <si>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</si>
  <si>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</si>
  <si>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</si>
  <si>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</si>
  <si>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</si>
  <si>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</si>
  <si>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</si>
  <si>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</si>
  <si>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</si>
  <si>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</si>
  <si>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</si>
  <si>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</si>
  <si>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</si>
  <si>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</si>
  <si>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</si>
  <si>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Sumistro e instalacion de UNIDAD DE TRABAJO DOBLE • Dimensiones; largo 1.80 m, Alto superficie inferior 90 cm, Fondo 90 cm. • Base rectangular sujetador para la superficie de trabajo, en lámina coll-rolled calibre 18 en perfil cuadrado con soldadura tipo mig y pintura en polvo electroestático (color a elegir). Nivelador en polipropileno de alto impacto 5 mm espesor. • Superficie de trabajo en material aglomerado de (18 mm) de espesor flotada y enchapada por ambas caras, superior en laminado de alta presión termo fundida de alto tráfico y resistente a altas temperaturas, y prácticas electrónicas con aislamiento (dieléctrico) cantos enchapados con borde rígido encauchetado y sistema de enchape termo fundido, (colores y texturas a elegir). • Mueble superior con compartimiento, volumen de área interna efectiva de 0,18 metros cúbicos, puertas abatibles y retractiles (diseño a convenir), incluye chapa de seguridad y dos llaves, demás accesorios y herrajes para su adecuado funcionamiento, luz led blanca con interruptor y conexión. • cajones inferiores deslizables con chapas de seguridad (diseño a convenir). • Grumete manual metálico superior con tapa abatible para conexión de equipos (corriente regulada 6 salidas) color y cantidad de compuestos a elegir, incluye conexión al punto eléctrico con cable encauchetado y clavija (mínimo 2.5 m). Con canaleta donde tenga: Paro de emergencia a 110 v; 2 conexiones tipo bananas a 110 v. 3 tomas dobles reguladas para un total de 6 puntos (ubicación a convenir). •Todo el sistema de equipos monitor y CPU quede sobre el escritorio para el cuidado de los mismo. • Incluye: Garantía mínima de un (1) año para el mueble y para accesorios por defecto de fábrica. Ensamblado e instalación. Que cumplan la norma de seguridad y salud en el trabajo.</t>
  </si>
  <si>
    <t>•Suministro e instalación asiento interno en polipropileno inyectado. Opción de asiento tapizado en tela a elegir 0.02 m, espuma laminada densidad 26. • Mono pieza inyectada en polipropileno de alto impacto, Filtro UV, sujeción, en varios puntos con tornillos, incluye espaldar ancho y alto mínimo de 0.36 m. • Mecanismo basculante que regula la altura del asiento mediante palanca. • Base cromada de 60 cm. • Base aluminio de 60 cm. • incluye nivelador neumático regulable, posa pies y demás accesorios • Incluye: Garantía mínima de un (1) año para el mueble y para accesorios por defecto de fábrica. Ensamblado e instalación. Que cumplan la norma de seguridad y salud en el trabajo.</t>
  </si>
  <si>
    <t>Suministro e instalación de puesto (Escritorio) (1m x 70 cm) y 90 cm de alto, con cajones inferiores deslizables con chapas de seguridad. superficie de trabajo en material aglomerado, (30 mm) de espesor flotada y enchapada por ambas caras en laminado de alta presión termo fundida de alto tráfico, superficie superior en formica (f8) e inferior en formica (f6), Cantos enchapados con borde rígido en PVC de 2 mm de espesor, sistema de enchape térmico, colores y texturas a elegir. Patas en tubo COLD ROLLED calibre 18 con soldadura tipo MIG y pintura en polvo electroestático color a elegir. Incluye 1 toma dobles regulada sobre la superficie. Nivelador en polipropileno de alto impacto 5 mm espesor. Incluye todos los herrajes y elementos necesarios para su instalación. Garantía 2 años. Que cumplan la norma de seguridad y salud en el trabajo.</t>
  </si>
  <si>
    <t>Suministro e instalación de puesto (Escritorio) (1.40 cm x 1.20 cm) y 90 cm de alto, con cajones inferiores deslizables con chapas de seguridad. superficie de trabajo en material aglomerado, (30 mm) de espesor flotada y enchapada por ambas caras en laminado de alta presión termo fundida de alto tráfico, superficie superior en formica (f8) e inferior en formica (f6), Cantos enchapados con borde rígido en PVC de 2 mm de espesor, sistema de enchape térmico, colores y texturas a elegir. Patas en tubo COLD ROLLED calibre 18 con soldadura tipo MIG y pintura en polvo electroestático color a elegir. Incluye 3 tomas dobles sobre la superficie regulada y 1 toma doble de puntos de red con bandeja inferior porta cables con separador interno para conectividad. Nivelador en polipropileno de alto impacto 5 mm espesor. Incluye todos los herrajes y elementos necesarios para su instalación. Garantía 2 años Que cumplan la norma de seguridad y salud en el trabajo.</t>
  </si>
  <si>
    <t>Suministro e instalación de puesto (Escritorio) (1.50 cm x 80 cm) y 90 cm de alto), cajones inferiores deslizables con chapas de seguridad. superficie de trabajo en material aglomerado, (30 mm) de espesor flotada y enchapada por ambas caras en laminado de alta presión termo fundida de alto tráfico, superficie superior en formica (f8) e inferior en formica (f6), Cantos enchapados con borde rígido en PVC de 2 mm de espesor, sistema de enchape térmico, colores y texturas a elegir. Patas en tubo COLD ROLLED calibre 18 con soldadura tipo MIG y pintura en polvo electroestático color a elegir. Incluye 3 tomas dobles regulada sobre la superficie y 1 toma doble de puntos de red con bandeja inferior porta cables con separador interno para conectividad. Nivelador en polipropileno de alto impacto 5 mm espesor. Incluye todos los herrajes y elementos necesarios para su instalación. Garantía 2 años Que cumplan la norma de seguridad y salud en el trabajo.  </t>
  </si>
  <si>
    <t>Suministro e instalación de puesto (escritorio) (90 cm x 60 cm) y 90 cm de alto), cajón inferior deslizables con chapas de seguridad (diseño a convenir). superficie de trabajo en material aglomerado, (30 mm) de espesor flotada y enchapada por ambas caras en laminado de alta presión termo fundida de alto tráfico, superficie superior en formica (f8) e inferior en formica (f6), Cantos enchapados con borde rígido en PVC de 2 mm de espesor, sistema de enchape térmico, colores y texturas a elegir. Patas en tubo COLD ROLLED calibre 18 con soldadura tipo MIG y pintura en polvo electroestático color a elegir. Incluye 1 toma doble regulada sobre la superficie. Nivelador en polipropileno de alto impacto 5 mm espesor. Incluye todos los herrajes y elementos necesarios para su instalación. Garantía 2 años Que cumplan la norma de seguridad y salud en el trabajo.</t>
  </si>
  <si>
    <t>Suministro e instalación de puesto (Escritorio para docente) (1m x 70cm) 90cm de alto.  Estructura en tubo cuadrado de 1″ 1/4 calibre 18, con láminas laterales tipo faldero calibre 22. Dos (2) cajones inferiores deslizables con chapas de seguridad (diseño a convenir) con rieles metálicos para mayor seguridad. Chapa metálica para cada cajón, con un (1) par de llaves originales, asegurada con reaches pop. Manija metálica para cada cajón, asegurada con remaches pop. Tapa en tríplex de 19mm. enchapada en fórmica de colores, bocelada con perfil plástico (negro o gris), o bordes lacados al natural. Soldadura MIG. Pintura en polvo electrostática (negro o gris). Tapones plásticos de alto impacto. Que cumplan la norma de seguridad y salud en el trabajo.</t>
  </si>
  <si>
    <t>Suministro e instalacion de sillas cómodas para los escritorios de los docentes, silla administrativa. Asiento tapizado de tela elástica y espuma moldeada reposabrazos, mecanismo de inclinación de una palanca, Tamaño Total W 60X D 52.5 X H95-105CM Atrás: W48XH51CM Asiento W 47.5 XD16.5CM Altura de asiento 46CM Que cumplan la norma de seguridad y salud en el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</si>
</sst>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4" formatCode="_-&quot;$&quot;\ * #,##0.00_-;\-&quot;$&quot;\ * #,##0.00_-;_-&quot;$&quot;\ *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7" applyNumberFormat="0" applyFill="0" applyAlignment="0" applyProtection="0"/>
    <xf numFmtId="0" fontId="14" fillId="0" borderId="18" applyNumberFormat="0" applyFill="0" applyAlignment="0" applyProtection="0"/>
    <xf numFmtId="0" fontId="15" fillId="0" borderId="19"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0" applyNumberFormat="0" applyAlignment="0" applyProtection="0"/>
    <xf numFmtId="0" fontId="20" fillId="8" borderId="21" applyNumberFormat="0" applyAlignment="0" applyProtection="0"/>
    <xf numFmtId="0" fontId="21" fillId="8" borderId="20" applyNumberFormat="0" applyAlignment="0" applyProtection="0"/>
    <xf numFmtId="0" fontId="22" fillId="0" borderId="22" applyNumberFormat="0" applyFill="0" applyAlignment="0" applyProtection="0"/>
    <xf numFmtId="0" fontId="23" fillId="9" borderId="23" applyNumberFormat="0" applyAlignment="0" applyProtection="0"/>
    <xf numFmtId="0" fontId="24" fillId="0" borderId="0" applyNumberFormat="0" applyFill="0" applyBorder="0" applyAlignment="0" applyProtection="0"/>
    <xf numFmtId="0" fontId="5" fillId="10" borderId="24" applyNumberFormat="0" applyFont="0" applyAlignment="0" applyProtection="0"/>
    <xf numFmtId="0" fontId="25" fillId="0" borderId="0" applyNumberFormat="0" applyFill="0" applyBorder="0" applyAlignment="0" applyProtection="0"/>
    <xf numFmtId="0" fontId="26" fillId="0" borderId="25"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6">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1" fillId="0" borderId="27" xfId="0" applyFont="1" applyBorder="1" applyAlignment="1">
      <alignment horizontal="center" vertical="center" wrapText="1"/>
    </xf>
    <xf numFmtId="0" fontId="28" fillId="0" borderId="27" xfId="0" applyFont="1" applyBorder="1" applyAlignment="1">
      <alignment wrapText="1"/>
    </xf>
    <xf numFmtId="0" fontId="28" fillId="0" borderId="28" xfId="0" applyFont="1" applyBorder="1" applyAlignment="1" applyProtection="1">
      <alignment horizontal="center" vertical="center"/>
      <protection hidden="1"/>
    </xf>
    <xf numFmtId="0" fontId="28" fillId="35" borderId="28" xfId="0" applyFont="1" applyFill="1" applyBorder="1" applyAlignment="1" applyProtection="1">
      <alignment horizontal="left" vertical="center" wrapText="1"/>
      <protection locked="0"/>
    </xf>
    <xf numFmtId="0" fontId="28" fillId="0" borderId="29" xfId="0" applyFont="1" applyBorder="1" applyAlignment="1">
      <alignment horizontal="center" vertical="center" wrapText="1"/>
    </xf>
    <xf numFmtId="43" fontId="29" fillId="35" borderId="28" xfId="3" applyFont="1" applyFill="1" applyBorder="1" applyAlignment="1" applyProtection="1">
      <alignment horizontal="center" vertical="center"/>
      <protection locked="0"/>
    </xf>
    <xf numFmtId="9" fontId="28" fillId="35" borderId="28" xfId="1" applyFont="1" applyFill="1" applyBorder="1" applyAlignment="1" applyProtection="1">
      <alignment horizontal="center" vertical="center"/>
      <protection locked="0"/>
    </xf>
    <xf numFmtId="43" fontId="28" fillId="0" borderId="28" xfId="3" applyFont="1" applyFill="1" applyBorder="1" applyAlignment="1" applyProtection="1">
      <alignment horizontal="center" vertical="center"/>
      <protection hidden="1"/>
    </xf>
    <xf numFmtId="0" fontId="28" fillId="0" borderId="2" xfId="0" applyFont="1" applyBorder="1" applyAlignment="1" applyProtection="1">
      <alignment horizontal="center" vertical="center"/>
      <protection hidden="1"/>
    </xf>
    <xf numFmtId="0" fontId="28" fillId="0" borderId="30" xfId="0" applyFont="1" applyBorder="1" applyAlignment="1">
      <alignment horizontal="center" vertical="center" wrapText="1"/>
    </xf>
    <xf numFmtId="43" fontId="0" fillId="2" borderId="0" xfId="0" applyNumberFormat="1" applyFill="1" applyAlignment="1" applyProtection="1">
      <alignment vertical="center"/>
      <protection hidden="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6"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5"/>
  <sheetViews>
    <sheetView tabSelected="1" topLeftCell="A36" zoomScale="70" zoomScaleNormal="70" zoomScaleSheetLayoutView="70" zoomScalePageLayoutView="55" workbookViewId="0">
      <selection activeCell="G20" sqref="G20"/>
    </sheetView>
  </sheetViews>
  <sheetFormatPr baseColWidth="10" defaultColWidth="11.42578125" defaultRowHeight="15" x14ac:dyDescent="0.25"/>
  <cols>
    <col min="1" max="1" width="13.28515625" style="6" customWidth="1"/>
    <col min="2" max="2" width="74" style="6" customWidth="1"/>
    <col min="3" max="3" width="21" style="6" customWidth="1"/>
    <col min="4" max="4" width="16.140625" style="6" customWidth="1"/>
    <col min="5" max="5" width="17" style="6" customWidth="1"/>
    <col min="6" max="6" width="22" style="27"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 width="15.42578125" style="7" bestFit="1" customWidth="1"/>
    <col min="17" max="16384" width="11.42578125" style="7"/>
  </cols>
  <sheetData>
    <row r="1" spans="1:15" x14ac:dyDescent="0.25">
      <c r="F1" s="26"/>
    </row>
    <row r="2" spans="1:15" ht="15.75" customHeight="1" x14ac:dyDescent="0.25">
      <c r="A2" s="55"/>
      <c r="B2" s="65" t="s">
        <v>0</v>
      </c>
      <c r="C2" s="65"/>
      <c r="D2" s="65"/>
      <c r="E2" s="65"/>
      <c r="F2" s="65"/>
      <c r="G2" s="65"/>
      <c r="H2" s="65"/>
      <c r="I2" s="65"/>
      <c r="J2" s="65"/>
      <c r="K2" s="65"/>
      <c r="L2" s="65"/>
      <c r="M2" s="65"/>
      <c r="N2" s="54" t="s">
        <v>37</v>
      </c>
      <c r="O2" s="54"/>
    </row>
    <row r="3" spans="1:15" ht="15.75" customHeight="1" x14ac:dyDescent="0.25">
      <c r="A3" s="55"/>
      <c r="B3" s="65" t="s">
        <v>1</v>
      </c>
      <c r="C3" s="65"/>
      <c r="D3" s="65"/>
      <c r="E3" s="65"/>
      <c r="F3" s="65"/>
      <c r="G3" s="65"/>
      <c r="H3" s="65"/>
      <c r="I3" s="65"/>
      <c r="J3" s="65"/>
      <c r="K3" s="65"/>
      <c r="L3" s="65"/>
      <c r="M3" s="65"/>
      <c r="N3" s="54" t="s">
        <v>40</v>
      </c>
      <c r="O3" s="54"/>
    </row>
    <row r="4" spans="1:15" ht="16.5" customHeight="1" x14ac:dyDescent="0.25">
      <c r="A4" s="55"/>
      <c r="B4" s="65" t="s">
        <v>36</v>
      </c>
      <c r="C4" s="65"/>
      <c r="D4" s="65"/>
      <c r="E4" s="65"/>
      <c r="F4" s="65"/>
      <c r="G4" s="65"/>
      <c r="H4" s="65"/>
      <c r="I4" s="65"/>
      <c r="J4" s="65"/>
      <c r="K4" s="65"/>
      <c r="L4" s="65"/>
      <c r="M4" s="65"/>
      <c r="N4" s="54" t="s">
        <v>41</v>
      </c>
      <c r="O4" s="54"/>
    </row>
    <row r="5" spans="1:15" ht="15" customHeight="1" x14ac:dyDescent="0.25">
      <c r="A5" s="55"/>
      <c r="B5" s="65"/>
      <c r="C5" s="65"/>
      <c r="D5" s="65"/>
      <c r="E5" s="65"/>
      <c r="F5" s="65"/>
      <c r="G5" s="65"/>
      <c r="H5" s="65"/>
      <c r="I5" s="65"/>
      <c r="J5" s="65"/>
      <c r="K5" s="65"/>
      <c r="L5" s="65"/>
      <c r="M5" s="65"/>
      <c r="N5" s="54" t="s">
        <v>38</v>
      </c>
      <c r="O5" s="54"/>
    </row>
    <row r="7" spans="1:15" x14ac:dyDescent="0.25">
      <c r="A7" s="8" t="s">
        <v>39</v>
      </c>
    </row>
    <row r="8" spans="1:15" x14ac:dyDescent="0.25">
      <c r="A8" s="8"/>
    </row>
    <row r="9" spans="1:15" x14ac:dyDescent="0.25">
      <c r="A9" s="9" t="s">
        <v>29</v>
      </c>
    </row>
    <row r="10" spans="1:15" ht="25.5" customHeight="1" x14ac:dyDescent="0.25">
      <c r="A10" s="72" t="s">
        <v>28</v>
      </c>
      <c r="B10" s="72"/>
      <c r="C10" s="10"/>
      <c r="E10" s="11" t="s">
        <v>21</v>
      </c>
      <c r="F10" s="74"/>
      <c r="G10" s="75"/>
      <c r="K10" s="12" t="s">
        <v>16</v>
      </c>
      <c r="L10" s="76"/>
      <c r="M10" s="77"/>
      <c r="N10" s="78"/>
    </row>
    <row r="11" spans="1:15" ht="15.75" thickBot="1" x14ac:dyDescent="0.3">
      <c r="A11" s="10"/>
      <c r="B11" s="10"/>
      <c r="C11" s="10"/>
      <c r="E11" s="13"/>
      <c r="F11" s="28"/>
      <c r="G11" s="13"/>
      <c r="K11" s="14"/>
      <c r="L11" s="15"/>
      <c r="M11" s="15"/>
      <c r="N11" s="15"/>
    </row>
    <row r="12" spans="1:15" ht="30.75" customHeight="1" thickBot="1" x14ac:dyDescent="0.3">
      <c r="A12" s="59" t="s">
        <v>26</v>
      </c>
      <c r="B12" s="60"/>
      <c r="C12" s="16"/>
      <c r="D12" s="56" t="s">
        <v>17</v>
      </c>
      <c r="E12" s="57"/>
      <c r="F12" s="57"/>
      <c r="G12" s="58"/>
      <c r="H12" s="5"/>
      <c r="I12" s="23"/>
      <c r="J12" s="23"/>
      <c r="K12" s="14"/>
    </row>
    <row r="13" spans="1:15" ht="15.75" thickBot="1" x14ac:dyDescent="0.3">
      <c r="A13" s="61"/>
      <c r="B13" s="62"/>
      <c r="C13" s="16"/>
      <c r="D13" s="15"/>
      <c r="E13" s="13"/>
      <c r="F13" s="28"/>
      <c r="G13" s="13"/>
      <c r="K13" s="14"/>
    </row>
    <row r="14" spans="1:15" ht="30" customHeight="1" thickBot="1" x14ac:dyDescent="0.3">
      <c r="A14" s="61"/>
      <c r="B14" s="62"/>
      <c r="C14" s="16"/>
      <c r="D14" s="56" t="s">
        <v>18</v>
      </c>
      <c r="E14" s="57"/>
      <c r="F14" s="57"/>
      <c r="G14" s="58"/>
      <c r="H14" s="5"/>
      <c r="I14" s="23"/>
      <c r="J14" s="23"/>
      <c r="K14" s="14"/>
    </row>
    <row r="15" spans="1:15" ht="18.75" customHeight="1" thickBot="1" x14ac:dyDescent="0.3">
      <c r="A15" s="61"/>
      <c r="B15" s="62"/>
      <c r="C15" s="16"/>
      <c r="E15" s="13"/>
      <c r="F15" s="28"/>
      <c r="G15" s="13"/>
      <c r="K15" s="14"/>
    </row>
    <row r="16" spans="1:15" ht="24" customHeight="1" thickBot="1" x14ac:dyDescent="0.3">
      <c r="A16" s="63"/>
      <c r="B16" s="64"/>
      <c r="C16" s="16"/>
      <c r="D16" s="56" t="s">
        <v>22</v>
      </c>
      <c r="E16" s="57"/>
      <c r="F16" s="57"/>
      <c r="G16" s="58"/>
      <c r="H16" s="5"/>
      <c r="I16" s="23"/>
      <c r="J16" s="23"/>
      <c r="K16" s="14"/>
      <c r="L16" s="15"/>
      <c r="M16" s="15"/>
      <c r="N16" s="15"/>
    </row>
    <row r="17" spans="1:15" x14ac:dyDescent="0.25">
      <c r="A17" s="10"/>
      <c r="B17" s="10"/>
      <c r="C17" s="10"/>
      <c r="E17" s="13"/>
      <c r="F17" s="28"/>
      <c r="G17" s="13"/>
      <c r="K17" s="14"/>
      <c r="L17" s="15"/>
      <c r="M17" s="15"/>
      <c r="N17" s="15"/>
    </row>
    <row r="19" spans="1:15" s="20" customFormat="1" ht="111.75" customHeight="1" x14ac:dyDescent="0.25">
      <c r="A19" s="17" t="s">
        <v>27</v>
      </c>
      <c r="B19" s="17" t="s">
        <v>2</v>
      </c>
      <c r="C19" s="17" t="s">
        <v>19</v>
      </c>
      <c r="D19" s="17" t="s">
        <v>3</v>
      </c>
      <c r="E19" s="17" t="s">
        <v>23</v>
      </c>
      <c r="F19" s="29" t="s">
        <v>4</v>
      </c>
      <c r="G19" s="19" t="s">
        <v>25</v>
      </c>
      <c r="H19" s="18" t="s">
        <v>5</v>
      </c>
      <c r="I19" s="18" t="s">
        <v>31</v>
      </c>
      <c r="J19" s="18" t="s">
        <v>34</v>
      </c>
      <c r="K19" s="18" t="s">
        <v>6</v>
      </c>
      <c r="L19" s="18" t="s">
        <v>7</v>
      </c>
      <c r="M19" s="18" t="s">
        <v>8</v>
      </c>
      <c r="N19" s="18" t="s">
        <v>30</v>
      </c>
      <c r="O19" s="18" t="s">
        <v>9</v>
      </c>
    </row>
    <row r="20" spans="1:15" s="36" customFormat="1" ht="409.5" customHeight="1" x14ac:dyDescent="0.2">
      <c r="A20" s="39">
        <v>1</v>
      </c>
      <c r="B20" s="38" t="s">
        <v>45</v>
      </c>
      <c r="C20" s="40"/>
      <c r="D20" s="37">
        <v>5</v>
      </c>
      <c r="E20" s="41" t="s">
        <v>44</v>
      </c>
      <c r="F20" s="42">
        <v>0</v>
      </c>
      <c r="G20" s="43">
        <v>0</v>
      </c>
      <c r="H20" s="44">
        <f t="shared" ref="H20:H27" si="0">+ROUND(F20*G20,0)</f>
        <v>0</v>
      </c>
      <c r="I20" s="43">
        <v>0</v>
      </c>
      <c r="J20" s="44">
        <f t="shared" ref="J20:J27" si="1">ROUND(F20*I20,0)</f>
        <v>0</v>
      </c>
      <c r="K20" s="44">
        <f>ROUND(F20+H20+J20,0)</f>
        <v>0</v>
      </c>
      <c r="L20" s="44">
        <f>ROUND(F20*D20,0)</f>
        <v>0</v>
      </c>
      <c r="M20" s="34">
        <f t="shared" ref="M20:M27" si="2">ROUND(L20*G20,0)</f>
        <v>0</v>
      </c>
      <c r="N20" s="34">
        <f t="shared" ref="N20:N27" si="3">ROUND(L20*I20,0)</f>
        <v>0</v>
      </c>
      <c r="O20" s="35">
        <f t="shared" ref="O20:O27" si="4">ROUND(L20+N20+M20,0)</f>
        <v>0</v>
      </c>
    </row>
    <row r="21" spans="1:15" s="36" customFormat="1" ht="183" customHeight="1" x14ac:dyDescent="0.2">
      <c r="A21" s="39">
        <v>2</v>
      </c>
      <c r="B21" s="38" t="s">
        <v>46</v>
      </c>
      <c r="C21" s="31"/>
      <c r="D21" s="37">
        <v>54</v>
      </c>
      <c r="E21" s="41" t="s">
        <v>44</v>
      </c>
      <c r="F21" s="42">
        <v>0</v>
      </c>
      <c r="G21" s="43">
        <v>0</v>
      </c>
      <c r="H21" s="44">
        <f t="shared" si="0"/>
        <v>0</v>
      </c>
      <c r="I21" s="43">
        <v>0</v>
      </c>
      <c r="J21" s="44">
        <f t="shared" si="1"/>
        <v>0</v>
      </c>
      <c r="K21" s="44">
        <f t="shared" ref="K21:K27" si="5">ROUND(F21+H21+J21,0)</f>
        <v>0</v>
      </c>
      <c r="L21" s="44">
        <f t="shared" ref="L21:L27" si="6">ROUND(F21*D21,0)</f>
        <v>0</v>
      </c>
      <c r="M21" s="34">
        <f t="shared" si="2"/>
        <v>0</v>
      </c>
      <c r="N21" s="34">
        <f t="shared" si="3"/>
        <v>0</v>
      </c>
      <c r="O21" s="35">
        <f t="shared" si="4"/>
        <v>0</v>
      </c>
    </row>
    <row r="22" spans="1:15" s="36" customFormat="1" ht="227.25" customHeight="1" x14ac:dyDescent="0.2">
      <c r="A22" s="39">
        <v>3</v>
      </c>
      <c r="B22" s="38" t="s">
        <v>47</v>
      </c>
      <c r="C22" s="31"/>
      <c r="D22" s="37">
        <v>2</v>
      </c>
      <c r="E22" s="41" t="s">
        <v>44</v>
      </c>
      <c r="F22" s="42">
        <v>0</v>
      </c>
      <c r="G22" s="43">
        <v>0</v>
      </c>
      <c r="H22" s="44">
        <f>+ROUND(F22*G22,0)</f>
        <v>0</v>
      </c>
      <c r="I22" s="43">
        <v>0</v>
      </c>
      <c r="J22" s="44">
        <f>ROUND(F22*I22,0)</f>
        <v>0</v>
      </c>
      <c r="K22" s="44">
        <f>ROUND(F22+H22+J22,0)</f>
        <v>0</v>
      </c>
      <c r="L22" s="44">
        <f>ROUND(F22*D22,0)</f>
        <v>0</v>
      </c>
      <c r="M22" s="34">
        <f t="shared" si="2"/>
        <v>0</v>
      </c>
      <c r="N22" s="34">
        <f t="shared" si="3"/>
        <v>0</v>
      </c>
      <c r="O22" s="35">
        <f t="shared" si="4"/>
        <v>0</v>
      </c>
    </row>
    <row r="23" spans="1:15" s="36" customFormat="1" ht="243" customHeight="1" x14ac:dyDescent="0.2">
      <c r="A23" s="39">
        <v>4</v>
      </c>
      <c r="B23" s="38" t="s">
        <v>48</v>
      </c>
      <c r="C23" s="31"/>
      <c r="D23" s="37">
        <v>2</v>
      </c>
      <c r="E23" s="41" t="s">
        <v>44</v>
      </c>
      <c r="F23" s="42">
        <v>0</v>
      </c>
      <c r="G23" s="43">
        <v>0</v>
      </c>
      <c r="H23" s="44">
        <f>+ROUND(F23*G23,0)</f>
        <v>0</v>
      </c>
      <c r="I23" s="43">
        <v>0</v>
      </c>
      <c r="J23" s="44">
        <f>ROUND(F23*I23,0)</f>
        <v>0</v>
      </c>
      <c r="K23" s="44">
        <f>ROUND(F23+H23+J23,0)</f>
        <v>0</v>
      </c>
      <c r="L23" s="44">
        <f>ROUND(F23*D23,0)</f>
        <v>0</v>
      </c>
      <c r="M23" s="34">
        <f t="shared" si="2"/>
        <v>0</v>
      </c>
      <c r="N23" s="34">
        <f t="shared" si="3"/>
        <v>0</v>
      </c>
      <c r="O23" s="35">
        <f t="shared" si="4"/>
        <v>0</v>
      </c>
    </row>
    <row r="24" spans="1:15" s="36" customFormat="1" ht="229.5" customHeight="1" x14ac:dyDescent="0.2">
      <c r="A24" s="39">
        <v>5</v>
      </c>
      <c r="B24" s="38" t="s">
        <v>49</v>
      </c>
      <c r="C24" s="31"/>
      <c r="D24" s="37">
        <v>6</v>
      </c>
      <c r="E24" s="41" t="s">
        <v>44</v>
      </c>
      <c r="F24" s="42">
        <v>0</v>
      </c>
      <c r="G24" s="43">
        <v>0</v>
      </c>
      <c r="H24" s="44">
        <f t="shared" ref="H24:H26" si="7">+ROUND(F24*G24,0)</f>
        <v>0</v>
      </c>
      <c r="I24" s="43">
        <v>0</v>
      </c>
      <c r="J24" s="44">
        <f t="shared" ref="J24:J26" si="8">ROUND(F24*I24,0)</f>
        <v>0</v>
      </c>
      <c r="K24" s="44">
        <f t="shared" ref="K24:K26" si="9">ROUND(F24+H24+J24,0)</f>
        <v>0</v>
      </c>
      <c r="L24" s="44">
        <f t="shared" ref="L24:L26" si="10">ROUND(F24*D24,0)</f>
        <v>0</v>
      </c>
      <c r="M24" s="34">
        <f t="shared" si="2"/>
        <v>0</v>
      </c>
      <c r="N24" s="34">
        <f t="shared" si="3"/>
        <v>0</v>
      </c>
      <c r="O24" s="35">
        <f t="shared" si="4"/>
        <v>0</v>
      </c>
    </row>
    <row r="25" spans="1:15" s="36" customFormat="1" ht="214.5" customHeight="1" x14ac:dyDescent="0.2">
      <c r="A25" s="39">
        <v>6</v>
      </c>
      <c r="B25" s="38" t="s">
        <v>50</v>
      </c>
      <c r="C25" s="31"/>
      <c r="D25" s="37">
        <v>9</v>
      </c>
      <c r="E25" s="41" t="s">
        <v>44</v>
      </c>
      <c r="F25" s="42">
        <v>0</v>
      </c>
      <c r="G25" s="43">
        <v>0</v>
      </c>
      <c r="H25" s="44">
        <f t="shared" si="7"/>
        <v>0</v>
      </c>
      <c r="I25" s="43">
        <v>0</v>
      </c>
      <c r="J25" s="44">
        <f t="shared" si="8"/>
        <v>0</v>
      </c>
      <c r="K25" s="44">
        <f t="shared" si="9"/>
        <v>0</v>
      </c>
      <c r="L25" s="44">
        <f t="shared" si="10"/>
        <v>0</v>
      </c>
      <c r="M25" s="34">
        <f t="shared" si="2"/>
        <v>0</v>
      </c>
      <c r="N25" s="34">
        <f t="shared" si="3"/>
        <v>0</v>
      </c>
      <c r="O25" s="35">
        <f t="shared" si="4"/>
        <v>0</v>
      </c>
    </row>
    <row r="26" spans="1:15" s="36" customFormat="1" ht="181.5" customHeight="1" x14ac:dyDescent="0.2">
      <c r="A26" s="39">
        <v>7</v>
      </c>
      <c r="B26" s="38" t="s">
        <v>51</v>
      </c>
      <c r="C26" s="31"/>
      <c r="D26" s="37">
        <v>2</v>
      </c>
      <c r="E26" s="41" t="s">
        <v>44</v>
      </c>
      <c r="F26" s="42">
        <v>0</v>
      </c>
      <c r="G26" s="43">
        <v>0</v>
      </c>
      <c r="H26" s="44">
        <f t="shared" si="7"/>
        <v>0</v>
      </c>
      <c r="I26" s="43">
        <v>0</v>
      </c>
      <c r="J26" s="44">
        <f t="shared" si="8"/>
        <v>0</v>
      </c>
      <c r="K26" s="44">
        <f t="shared" si="9"/>
        <v>0</v>
      </c>
      <c r="L26" s="44">
        <f t="shared" si="10"/>
        <v>0</v>
      </c>
      <c r="M26" s="34">
        <f t="shared" si="2"/>
        <v>0</v>
      </c>
      <c r="N26" s="34">
        <f t="shared" si="3"/>
        <v>0</v>
      </c>
      <c r="O26" s="35">
        <f t="shared" si="4"/>
        <v>0</v>
      </c>
    </row>
    <row r="27" spans="1:15" s="36" customFormat="1" ht="108.75" customHeight="1" x14ac:dyDescent="0.2">
      <c r="A27" s="30">
        <v>8</v>
      </c>
      <c r="B27" s="38" t="s">
        <v>52</v>
      </c>
      <c r="C27" s="31"/>
      <c r="D27" s="37">
        <v>2</v>
      </c>
      <c r="E27" s="46" t="s">
        <v>44</v>
      </c>
      <c r="F27" s="32">
        <v>0</v>
      </c>
      <c r="G27" s="33">
        <v>0</v>
      </c>
      <c r="H27" s="34">
        <f t="shared" si="0"/>
        <v>0</v>
      </c>
      <c r="I27" s="33">
        <v>0</v>
      </c>
      <c r="J27" s="34">
        <f t="shared" si="1"/>
        <v>0</v>
      </c>
      <c r="K27" s="34">
        <f t="shared" si="5"/>
        <v>0</v>
      </c>
      <c r="L27" s="34">
        <f t="shared" si="6"/>
        <v>0</v>
      </c>
      <c r="M27" s="34">
        <f t="shared" si="2"/>
        <v>0</v>
      </c>
      <c r="N27" s="34">
        <f t="shared" si="3"/>
        <v>0</v>
      </c>
      <c r="O27" s="35">
        <f t="shared" si="4"/>
        <v>0</v>
      </c>
    </row>
    <row r="28" spans="1:15" s="20" customFormat="1" ht="27" customHeight="1" thickBot="1" x14ac:dyDescent="0.25">
      <c r="A28" s="45"/>
      <c r="B28" s="81"/>
      <c r="C28" s="81"/>
      <c r="D28" s="81"/>
      <c r="E28" s="81"/>
      <c r="F28" s="81"/>
      <c r="G28" s="81"/>
      <c r="H28" s="81"/>
      <c r="I28" s="81"/>
      <c r="J28" s="81"/>
      <c r="K28" s="81"/>
      <c r="L28" s="81"/>
      <c r="M28" s="82" t="s">
        <v>35</v>
      </c>
      <c r="N28" s="82"/>
      <c r="O28" s="25">
        <f>SUMIF(G:G,0%,L:L)</f>
        <v>0</v>
      </c>
    </row>
    <row r="29" spans="1:15" s="20" customFormat="1" ht="39" customHeight="1" thickBot="1" x14ac:dyDescent="0.25">
      <c r="A29" s="70" t="s">
        <v>24</v>
      </c>
      <c r="B29" s="71"/>
      <c r="C29" s="71"/>
      <c r="D29" s="71"/>
      <c r="E29" s="71"/>
      <c r="F29" s="71"/>
      <c r="G29" s="71"/>
      <c r="H29" s="71"/>
      <c r="I29" s="71"/>
      <c r="J29" s="71"/>
      <c r="K29" s="71"/>
      <c r="L29" s="71"/>
      <c r="M29" s="83" t="s">
        <v>10</v>
      </c>
      <c r="N29" s="83"/>
      <c r="O29" s="2">
        <f>SUMIF(G:G,5%,L:L)</f>
        <v>0</v>
      </c>
    </row>
    <row r="30" spans="1:15" s="20" customFormat="1" ht="30" customHeight="1" x14ac:dyDescent="0.2">
      <c r="A30" s="66" t="s">
        <v>43</v>
      </c>
      <c r="B30" s="67"/>
      <c r="C30" s="67"/>
      <c r="D30" s="67"/>
      <c r="E30" s="67"/>
      <c r="F30" s="67"/>
      <c r="G30" s="67"/>
      <c r="H30" s="67"/>
      <c r="I30" s="67"/>
      <c r="J30" s="67"/>
      <c r="K30" s="67"/>
      <c r="L30" s="68"/>
      <c r="M30" s="83" t="s">
        <v>11</v>
      </c>
      <c r="N30" s="83"/>
      <c r="O30" s="2">
        <f>SUMIF(G:G,19%,L:L)</f>
        <v>0</v>
      </c>
    </row>
    <row r="31" spans="1:15" s="20" customFormat="1" ht="30" customHeight="1" x14ac:dyDescent="0.2">
      <c r="A31" s="69"/>
      <c r="B31" s="69"/>
      <c r="C31" s="69"/>
      <c r="D31" s="69"/>
      <c r="E31" s="69"/>
      <c r="F31" s="69"/>
      <c r="G31" s="69"/>
      <c r="H31" s="69"/>
      <c r="I31" s="69"/>
      <c r="J31" s="69"/>
      <c r="K31" s="69"/>
      <c r="L31" s="69"/>
      <c r="M31" s="48" t="s">
        <v>7</v>
      </c>
      <c r="N31" s="49"/>
      <c r="O31" s="3">
        <f>SUM(O28:O30)</f>
        <v>0</v>
      </c>
    </row>
    <row r="32" spans="1:15" s="20" customFormat="1" ht="30" customHeight="1" x14ac:dyDescent="0.2">
      <c r="A32" s="69"/>
      <c r="B32" s="69"/>
      <c r="C32" s="69"/>
      <c r="D32" s="69"/>
      <c r="E32" s="69"/>
      <c r="F32" s="69"/>
      <c r="G32" s="69"/>
      <c r="H32" s="69"/>
      <c r="I32" s="69"/>
      <c r="J32" s="69"/>
      <c r="K32" s="69"/>
      <c r="L32" s="69"/>
      <c r="M32" s="84" t="s">
        <v>12</v>
      </c>
      <c r="N32" s="85"/>
      <c r="O32" s="4">
        <f>ROUND(O29*5%,0)</f>
        <v>0</v>
      </c>
    </row>
    <row r="33" spans="1:16" s="20" customFormat="1" ht="30" customHeight="1" x14ac:dyDescent="0.2">
      <c r="A33" s="69"/>
      <c r="B33" s="69"/>
      <c r="C33" s="69"/>
      <c r="D33" s="69"/>
      <c r="E33" s="69"/>
      <c r="F33" s="69"/>
      <c r="G33" s="69"/>
      <c r="H33" s="69"/>
      <c r="I33" s="69"/>
      <c r="J33" s="69"/>
      <c r="K33" s="69"/>
      <c r="L33" s="69"/>
      <c r="M33" s="84" t="s">
        <v>13</v>
      </c>
      <c r="N33" s="85"/>
      <c r="O33" s="2">
        <f>ROUND(O30*19%,0)</f>
        <v>0</v>
      </c>
    </row>
    <row r="34" spans="1:16" s="20" customFormat="1" ht="30" customHeight="1" x14ac:dyDescent="0.2">
      <c r="A34" s="69"/>
      <c r="B34" s="69"/>
      <c r="C34" s="69"/>
      <c r="D34" s="69"/>
      <c r="E34" s="69"/>
      <c r="F34" s="69"/>
      <c r="G34" s="69"/>
      <c r="H34" s="69"/>
      <c r="I34" s="69"/>
      <c r="J34" s="69"/>
      <c r="K34" s="69"/>
      <c r="L34" s="69"/>
      <c r="M34" s="48" t="s">
        <v>14</v>
      </c>
      <c r="N34" s="49"/>
      <c r="O34" s="3">
        <f>SUM(O32:O33)</f>
        <v>0</v>
      </c>
    </row>
    <row r="35" spans="1:16" s="20" customFormat="1" ht="30" customHeight="1" x14ac:dyDescent="0.2">
      <c r="A35" s="69"/>
      <c r="B35" s="69"/>
      <c r="C35" s="69"/>
      <c r="D35" s="69"/>
      <c r="E35" s="69"/>
      <c r="F35" s="69"/>
      <c r="G35" s="69"/>
      <c r="H35" s="69"/>
      <c r="I35" s="69"/>
      <c r="J35" s="69"/>
      <c r="K35" s="69"/>
      <c r="L35" s="69"/>
      <c r="M35" s="52" t="s">
        <v>33</v>
      </c>
      <c r="N35" s="53"/>
      <c r="O35" s="2">
        <f>SUMIF(I:I,8%,N:N)</f>
        <v>0</v>
      </c>
      <c r="P35" s="47"/>
    </row>
    <row r="36" spans="1:16" s="20" customFormat="1" ht="50.25" customHeight="1" x14ac:dyDescent="0.2">
      <c r="A36" s="69"/>
      <c r="B36" s="69"/>
      <c r="C36" s="69"/>
      <c r="D36" s="69"/>
      <c r="E36" s="69"/>
      <c r="F36" s="69"/>
      <c r="G36" s="69"/>
      <c r="H36" s="69"/>
      <c r="I36" s="69"/>
      <c r="J36" s="69"/>
      <c r="K36" s="69"/>
      <c r="L36" s="69"/>
      <c r="M36" s="50" t="s">
        <v>32</v>
      </c>
      <c r="N36" s="51"/>
      <c r="O36" s="3">
        <f>SUM(O35)</f>
        <v>0</v>
      </c>
    </row>
    <row r="37" spans="1:16" s="20" customFormat="1" ht="173.25" customHeight="1" x14ac:dyDescent="0.2">
      <c r="A37" s="69"/>
      <c r="B37" s="69"/>
      <c r="C37" s="69"/>
      <c r="D37" s="69"/>
      <c r="E37" s="69"/>
      <c r="F37" s="69"/>
      <c r="G37" s="69"/>
      <c r="H37" s="69"/>
      <c r="I37" s="69"/>
      <c r="J37" s="69"/>
      <c r="K37" s="69"/>
      <c r="L37" s="69"/>
      <c r="M37" s="50" t="s">
        <v>15</v>
      </c>
      <c r="N37" s="51"/>
      <c r="O37" s="3">
        <f>+O31+O34+O36</f>
        <v>0</v>
      </c>
    </row>
    <row r="40" spans="1:16" x14ac:dyDescent="0.25">
      <c r="B40" s="24"/>
      <c r="C40" s="24"/>
    </row>
    <row r="41" spans="1:16" x14ac:dyDescent="0.25">
      <c r="B41" s="79"/>
      <c r="C41" s="79"/>
    </row>
    <row r="42" spans="1:16" ht="15.75" thickBot="1" x14ac:dyDescent="0.3">
      <c r="B42" s="80"/>
      <c r="C42" s="80"/>
    </row>
    <row r="43" spans="1:16" x14ac:dyDescent="0.25">
      <c r="B43" s="73" t="s">
        <v>20</v>
      </c>
      <c r="C43" s="73"/>
    </row>
    <row r="45" spans="1:16" x14ac:dyDescent="0.25">
      <c r="A45" s="21" t="s">
        <v>42</v>
      </c>
    </row>
  </sheetData>
  <sheetProtection algorithmName="SHA-512" hashValue="zztdc2erztSmPIC9e6BkduH0i6qroBaVRo8CvQ4pFfOsjXFUn9ljhGqEYxeH2snerN+o5qStRLSsDLypeIgTsg==" saltValue="btTIurOUGkcuwKj317xU0w==" spinCount="100000" sheet="1" selectLockedCells="1"/>
  <mergeCells count="30">
    <mergeCell ref="A30:L37"/>
    <mergeCell ref="A29:L29"/>
    <mergeCell ref="A10:B10"/>
    <mergeCell ref="B43:C43"/>
    <mergeCell ref="D14:G14"/>
    <mergeCell ref="D16:G16"/>
    <mergeCell ref="F10:G10"/>
    <mergeCell ref="L10:N10"/>
    <mergeCell ref="B41:C42"/>
    <mergeCell ref="B28:L28"/>
    <mergeCell ref="M28:N28"/>
    <mergeCell ref="M29:N29"/>
    <mergeCell ref="M30:N30"/>
    <mergeCell ref="M31:N31"/>
    <mergeCell ref="M32:N32"/>
    <mergeCell ref="M33:N33"/>
    <mergeCell ref="A2:A5"/>
    <mergeCell ref="D12:G12"/>
    <mergeCell ref="A12:B16"/>
    <mergeCell ref="B2:M2"/>
    <mergeCell ref="B3:M3"/>
    <mergeCell ref="B4:M5"/>
    <mergeCell ref="M34:N34"/>
    <mergeCell ref="M37:N37"/>
    <mergeCell ref="M35:N35"/>
    <mergeCell ref="M36:N36"/>
    <mergeCell ref="N2:O2"/>
    <mergeCell ref="N3:O3"/>
    <mergeCell ref="N4:O4"/>
    <mergeCell ref="N5:O5"/>
  </mergeCells>
  <dataValidations count="1">
    <dataValidation type="whole" allowBlank="1" showInputMessage="1" showErrorMessage="1" sqref="F20:F27"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G20:G27</xm:sqref>
        </x14:dataValidation>
        <x14:dataValidation type="list" allowBlank="1" showInputMessage="1" showErrorMessage="1" xr:uid="{00000000-0002-0000-0000-000002000000}">
          <x14:formula1>
            <xm:f>Hoja2!$F$7:$F$8</xm:f>
          </x14:formula1>
          <xm:sqref>I20:I27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Props1.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2006/documentManagement/types"/>
    <ds:schemaRef ds:uri="http://purl.org/dc/terms/"/>
    <ds:schemaRef ds:uri="b41d3764-7ecb-4939-976c-9e68ac8de53e"/>
    <ds:schemaRef ds:uri="http://www.w3.org/XML/1998/namespace"/>
    <ds:schemaRef ds:uri="http://schemas.microsoft.com/office/infopath/2007/PartnerControls"/>
    <ds:schemaRef ds:uri="http://purl.org/dc/dcmitype/"/>
    <ds:schemaRef ds:uri="91f923a0-6986-49c1-880a-004b6d780c1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2023-10-17T15:35:58Z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